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mc:AlternateContent xmlns:mc="http://schemas.openxmlformats.org/markup-compatibility/2006">
    <mc:Choice Requires="x15">
      <x15ac:absPath xmlns:x15ac="http://schemas.microsoft.com/office/spreadsheetml/2010/11/ac" url="C:\Users\USER\Documents\documento tipo\05DT_Transversales_ISocialLV2\"/>
    </mc:Choice>
  </mc:AlternateContent>
  <xr:revisionPtr revIDLastSave="0" documentId="13_ncr:1_{8ECCCF20-0A3F-4E8B-AB22-4498B0DC19FA}" xr6:coauthVersionLast="47" xr6:coauthVersionMax="47" xr10:uidLastSave="{00000000-0000-0000-0000-000000000000}"/>
  <bookViews>
    <workbookView xWindow="-120" yWindow="-120" windowWidth="29040" windowHeight="15720" xr2:uid="{F6BF8BD6-925C-418B-8663-3DE2C1DE29E5}"/>
  </bookViews>
  <sheets>
    <sheet name="PRESUPUESTO OFICIAL (Entidad)" sheetId="265" r:id="rId1"/>
    <sheet name="PROPUESTA ECONOMICA(Proponente)" sheetId="281" r:id="rId2"/>
    <sheet name="CAP. 1" sheetId="268" r:id="rId3"/>
    <sheet name="CAP. 2" sheetId="270" r:id="rId4"/>
    <sheet name="CAP. 3" sheetId="271" r:id="rId5"/>
    <sheet name="CAP. 4" sheetId="273" r:id="rId6"/>
    <sheet name="CAP. 5" sheetId="274" r:id="rId7"/>
    <sheet name="CAP. 6" sheetId="272" r:id="rId8"/>
    <sheet name="FP" sheetId="277" r:id="rId9"/>
    <sheet name="DESGLOSE CUADRILLAS" sheetId="276" r:id="rId10"/>
    <sheet name="DESGLOSE PAGA" sheetId="279" r:id="rId11"/>
    <sheet name="AIU1 " sheetId="278" state="hidden" r:id="rId12"/>
  </sheets>
  <definedNames>
    <definedName name="\0">#REF!</definedName>
    <definedName name="\00">#REF!</definedName>
    <definedName name="\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#REF!</definedName>
    <definedName name="\AA" localSheetId="11">#REF!</definedName>
    <definedName name="\AA" localSheetId="8">#REF!</definedName>
    <definedName name="\AA">#REF!</definedName>
    <definedName name="\b" localSheetId="11">#REF!</definedName>
    <definedName name="\b" localSheetId="8">#REF!</definedName>
    <definedName name="\b">#REF!</definedName>
    <definedName name="\bb" localSheetId="11">#REF!</definedName>
    <definedName name="\bb" localSheetId="8">#REF!</definedName>
    <definedName name="\bb">#REF!</definedName>
    <definedName name="\c">#REF!</definedName>
    <definedName name="\d">#REF!</definedName>
    <definedName name="\E">#REF!</definedName>
    <definedName name="\EE">#REF!</definedName>
    <definedName name="\eliminar" localSheetId="11">#REF!</definedName>
    <definedName name="\eliminar" localSheetId="8">#REF!</definedName>
    <definedName name="\eliminar">#REF!</definedName>
    <definedName name="\eliminar1" localSheetId="11">#REF!</definedName>
    <definedName name="\eliminar1" localSheetId="8">#REF!</definedName>
    <definedName name="\eliminar1">#REF!</definedName>
    <definedName name="\f" localSheetId="11">#REF!</definedName>
    <definedName name="\f" localSheetId="8">#REF!</definedName>
    <definedName name="\f">#REF!</definedName>
    <definedName name="\G">#REF!</definedName>
    <definedName name="\h">#REF!</definedName>
    <definedName name="\i" localSheetId="11">#REF!</definedName>
    <definedName name="\i" localSheetId="8">#REF!</definedName>
    <definedName name="\i">#REF!</definedName>
    <definedName name="\k" localSheetId="11">#REF!</definedName>
    <definedName name="\k" localSheetId="8">#REF!</definedName>
    <definedName name="\k">#REF!</definedName>
    <definedName name="\l" localSheetId="11">#REF!</definedName>
    <definedName name="\l" localSheetId="8">#REF!</definedName>
    <definedName name="\l">#REF!</definedName>
    <definedName name="\LL">#REF!</definedName>
    <definedName name="\m" localSheetId="11">#REF!</definedName>
    <definedName name="\m" localSheetId="8">#REF!</definedName>
    <definedName name="\M">#REF!</definedName>
    <definedName name="\n">#REF!</definedName>
    <definedName name="\ñ" localSheetId="11">#REF!</definedName>
    <definedName name="\ñ" localSheetId="8">#REF!</definedName>
    <definedName name="\ñ">#REF!</definedName>
    <definedName name="\O">#REF!</definedName>
    <definedName name="\P">#REF!</definedName>
    <definedName name="\PP">#N/A</definedName>
    <definedName name="\q">#REF!</definedName>
    <definedName name="\r" localSheetId="11">#REF!</definedName>
    <definedName name="\r" localSheetId="8">#REF!</definedName>
    <definedName name="\R">#REF!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#REF!</definedName>
    <definedName name="\t" localSheetId="11">#REF!</definedName>
    <definedName name="\t" localSheetId="8">#REF!</definedName>
    <definedName name="\t">#N/A</definedName>
    <definedName name="\u">#REF!</definedName>
    <definedName name="\V">#REF!</definedName>
    <definedName name="\w">#N/A</definedName>
    <definedName name="\x" localSheetId="11">#REF!</definedName>
    <definedName name="\X" localSheetId="2">'CAP. 1'!ERR</definedName>
    <definedName name="\X" localSheetId="3">'CAP. 2'!ERR</definedName>
    <definedName name="\X" localSheetId="4">'CAP. 3'!ERR</definedName>
    <definedName name="\X" localSheetId="5">'CAP. 4'!ERR</definedName>
    <definedName name="\X" localSheetId="6">'CAP. 5'!ERR</definedName>
    <definedName name="\X" localSheetId="7">'CAP. 6'!ERR</definedName>
    <definedName name="\x" localSheetId="8">#REF!</definedName>
    <definedName name="\X">[0]!ERR</definedName>
    <definedName name="\y">#REF!</definedName>
    <definedName name="\Z" localSheetId="11">'AIU1 '!err</definedName>
    <definedName name="\Z" localSheetId="2">'CAP. 1'!ERR</definedName>
    <definedName name="\Z" localSheetId="3">'CAP. 2'!ERR</definedName>
    <definedName name="\Z" localSheetId="4">'CAP. 3'!ERR</definedName>
    <definedName name="\Z" localSheetId="5">'CAP. 4'!ERR</definedName>
    <definedName name="\Z" localSheetId="6">'CAP. 5'!ERR</definedName>
    <definedName name="\Z" localSheetId="7">'CAP. 6'!ERR</definedName>
    <definedName name="\Z" localSheetId="8">FP!err</definedName>
    <definedName name="\Z">[0]!ERR</definedName>
    <definedName name="_">#REF!</definedName>
    <definedName name="___">#REF!</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i1">#REF!</definedName>
    <definedName name="______________________________________l900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i1">#REF!</definedName>
    <definedName name="____________________________________l900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i1">#REF!</definedName>
    <definedName name="___________________________________l900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i1">#REF!</definedName>
    <definedName name="__________________________________l900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 localSheetId="11">#REF!</definedName>
    <definedName name="_________________________________apu1" localSheetId="8">#REF!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i1">#REF!</definedName>
    <definedName name="_________________________________l9001" localSheetId="11">#REF!</definedName>
    <definedName name="_________________________________l9001" localSheetId="8">#REF!</definedName>
    <definedName name="_________________________________l900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 localSheetId="11">#REF!</definedName>
    <definedName name="________________________________apu1" localSheetId="8">#REF!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i1">#REF!</definedName>
    <definedName name="________________________________l900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 localSheetId="11">#REF!</definedName>
    <definedName name="_______________________________apu1" localSheetId="8">#REF!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i1">#REF!</definedName>
    <definedName name="_______________________________l9001" localSheetId="11">#REF!</definedName>
    <definedName name="_______________________________l9001" localSheetId="8">#REF!</definedName>
    <definedName name="_______________________________l900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 localSheetId="11">#REF!</definedName>
    <definedName name="______________________________apu1" localSheetId="8">#REF!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i1">#REF!</definedName>
    <definedName name="______________________________l9001" localSheetId="11">#REF!</definedName>
    <definedName name="______________________________l9001" localSheetId="8">#REF!</definedName>
    <definedName name="______________________________l900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dot1">#REF!</definedName>
    <definedName name="_____________________________err2">#REF!</definedName>
    <definedName name="_____________________________err4">#REF!</definedName>
    <definedName name="_____________________________i1">#REF!</definedName>
    <definedName name="_____________________________inf2">#REF!</definedName>
    <definedName name="_____________________________l9001" localSheetId="11">#REF!</definedName>
    <definedName name="_____________________________l9001" localSheetId="8">#REF!</definedName>
    <definedName name="_____________________________l9001">#REF!</definedName>
    <definedName name="_____________________________rc">#REF!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 localSheetId="11">#REF!</definedName>
    <definedName name="____________________________apu1" localSheetId="8">#REF!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i1">#REF!</definedName>
    <definedName name="____________________________l9001" localSheetId="11">#REF!</definedName>
    <definedName name="____________________________l9001" localSheetId="8">#REF!</definedName>
    <definedName name="____________________________l9001">#REF!</definedName>
    <definedName name="____________________________rc">#REF!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 localSheetId="11">#REF!</definedName>
    <definedName name="___________________________apu1" localSheetId="8">#REF!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dot1">#REF!</definedName>
    <definedName name="___________________________err2">#REF!</definedName>
    <definedName name="___________________________err4">#REF!</definedName>
    <definedName name="___________________________i1">#REF!</definedName>
    <definedName name="___________________________inf2">#REF!</definedName>
    <definedName name="___________________________l9001" localSheetId="11">#REF!</definedName>
    <definedName name="___________________________l9001" localSheetId="8">#REF!</definedName>
    <definedName name="___________________________l9001">#REF!</definedName>
    <definedName name="___________________________rc">#REF!</definedName>
    <definedName name="___________________________SBC1">#REF!</definedName>
    <definedName name="___________________________SBC3">#REF!</definedName>
    <definedName name="___________________________SBC5">#REF!</definedName>
    <definedName name="__________________________AFC1" localSheetId="11">#REF!</definedName>
    <definedName name="__________________________AFC1" localSheetId="8">#REF!</definedName>
    <definedName name="__________________________AFC1">#REF!</definedName>
    <definedName name="__________________________AFC3" localSheetId="11">#REF!</definedName>
    <definedName name="__________________________AFC3" localSheetId="8">#REF!</definedName>
    <definedName name="__________________________AFC3">#REF!</definedName>
    <definedName name="__________________________AFC5" localSheetId="11">#REF!</definedName>
    <definedName name="__________________________AFC5" localSheetId="8">#REF!</definedName>
    <definedName name="__________________________AFC5">#REF!</definedName>
    <definedName name="__________________________apu1" localSheetId="11">#REF!</definedName>
    <definedName name="__________________________apu1" localSheetId="8">#REF!</definedName>
    <definedName name="__________________________apu1">#REF!</definedName>
    <definedName name="__________________________BGC1" localSheetId="11">#REF!</definedName>
    <definedName name="__________________________BGC1" localSheetId="8">#REF!</definedName>
    <definedName name="__________________________BGC1">#REF!</definedName>
    <definedName name="__________________________BGC3" localSheetId="11">#REF!</definedName>
    <definedName name="__________________________BGC3" localSheetId="8">#REF!</definedName>
    <definedName name="__________________________BGC3">#REF!</definedName>
    <definedName name="__________________________BGC5" localSheetId="11">#REF!</definedName>
    <definedName name="__________________________BGC5" localSheetId="8">#REF!</definedName>
    <definedName name="__________________________BGC5">#REF!</definedName>
    <definedName name="__________________________CAC1" localSheetId="11">#REF!</definedName>
    <definedName name="__________________________CAC1" localSheetId="8">#REF!</definedName>
    <definedName name="__________________________CAC1">#REF!</definedName>
    <definedName name="__________________________CAC3" localSheetId="11">#REF!</definedName>
    <definedName name="__________________________CAC3" localSheetId="8">#REF!</definedName>
    <definedName name="__________________________CAC3">#REF!</definedName>
    <definedName name="__________________________CAC5" localSheetId="11">#REF!</definedName>
    <definedName name="__________________________CAC5" localSheetId="8">#REF!</definedName>
    <definedName name="__________________________CAC5">#REF!</definedName>
    <definedName name="__________________________dot1">#REF!</definedName>
    <definedName name="__________________________err2">#REF!</definedName>
    <definedName name="__________________________err4">#REF!</definedName>
    <definedName name="__________________________i1">#REF!</definedName>
    <definedName name="__________________________inf2">#REF!</definedName>
    <definedName name="__________________________l9001" localSheetId="11">#REF!</definedName>
    <definedName name="__________________________l9001" localSheetId="8">#REF!</definedName>
    <definedName name="__________________________l9001">#REF!</definedName>
    <definedName name="__________________________rc">#REF!</definedName>
    <definedName name="__________________________SBC1" localSheetId="11">#REF!</definedName>
    <definedName name="__________________________SBC1" localSheetId="8">#REF!</definedName>
    <definedName name="__________________________SBC1">#REF!</definedName>
    <definedName name="__________________________SBC3" localSheetId="11">#REF!</definedName>
    <definedName name="__________________________SBC3" localSheetId="8">#REF!</definedName>
    <definedName name="__________________________SBC3">#REF!</definedName>
    <definedName name="__________________________SBC5" localSheetId="11">#REF!</definedName>
    <definedName name="__________________________SBC5" localSheetId="8">#REF!</definedName>
    <definedName name="__________________________SBC5">#REF!</definedName>
    <definedName name="_________________________AFC1" localSheetId="11">#REF!</definedName>
    <definedName name="_________________________AFC1" localSheetId="8">#REF!</definedName>
    <definedName name="_________________________AFC1">#REF!</definedName>
    <definedName name="_________________________AFC3" localSheetId="11">#REF!</definedName>
    <definedName name="_________________________AFC3" localSheetId="8">#REF!</definedName>
    <definedName name="_________________________AFC3">#REF!</definedName>
    <definedName name="_________________________AFC5" localSheetId="11">#REF!</definedName>
    <definedName name="_________________________AFC5" localSheetId="8">#REF!</definedName>
    <definedName name="_________________________AFC5">#REF!</definedName>
    <definedName name="_________________________apu1" localSheetId="11">#REF!</definedName>
    <definedName name="_________________________apu1" localSheetId="8">#REF!</definedName>
    <definedName name="_________________________apu1">#REF!</definedName>
    <definedName name="_________________________BGC1" localSheetId="11">#REF!</definedName>
    <definedName name="_________________________BGC1" localSheetId="8">#REF!</definedName>
    <definedName name="_________________________BGC1">#REF!</definedName>
    <definedName name="_________________________BGC3" localSheetId="11">#REF!</definedName>
    <definedName name="_________________________BGC3" localSheetId="8">#REF!</definedName>
    <definedName name="_________________________BGC3">#REF!</definedName>
    <definedName name="_________________________BGC5" localSheetId="11">#REF!</definedName>
    <definedName name="_________________________BGC5" localSheetId="8">#REF!</definedName>
    <definedName name="_________________________BGC5">#REF!</definedName>
    <definedName name="_________________________CAC1" localSheetId="11">#REF!</definedName>
    <definedName name="_________________________CAC1" localSheetId="8">#REF!</definedName>
    <definedName name="_________________________CAC1">#REF!</definedName>
    <definedName name="_________________________CAC3" localSheetId="11">#REF!</definedName>
    <definedName name="_________________________CAC3" localSheetId="8">#REF!</definedName>
    <definedName name="_________________________CAC3">#REF!</definedName>
    <definedName name="_________________________CAC5" localSheetId="11">#REF!</definedName>
    <definedName name="_________________________CAC5" localSheetId="8">#REF!</definedName>
    <definedName name="_________________________CAC5">#REF!</definedName>
    <definedName name="_________________________dot1">#REF!</definedName>
    <definedName name="_________________________err2">#REF!</definedName>
    <definedName name="_________________________err4">#REF!</definedName>
    <definedName name="_________________________i1">#REF!</definedName>
    <definedName name="_________________________inf2">#REF!</definedName>
    <definedName name="_________________________l9001" localSheetId="11">#REF!</definedName>
    <definedName name="_________________________l9001" localSheetId="8">#REF!</definedName>
    <definedName name="_________________________l9001">#REF!</definedName>
    <definedName name="_________________________rc">#REF!</definedName>
    <definedName name="_________________________SBC1" localSheetId="11">#REF!</definedName>
    <definedName name="_________________________SBC1" localSheetId="8">#REF!</definedName>
    <definedName name="_________________________SBC1">#REF!</definedName>
    <definedName name="_________________________SBC3" localSheetId="11">#REF!</definedName>
    <definedName name="_________________________SBC3" localSheetId="8">#REF!</definedName>
    <definedName name="_________________________SBC3">#REF!</definedName>
    <definedName name="_________________________SBC5" localSheetId="11">#REF!</definedName>
    <definedName name="_________________________SBC5" localSheetId="8">#REF!</definedName>
    <definedName name="_________________________SBC5">#REF!</definedName>
    <definedName name="________________________AFC1" localSheetId="11">#REF!</definedName>
    <definedName name="________________________AFC1" localSheetId="8">#REF!</definedName>
    <definedName name="________________________AFC1">#REF!</definedName>
    <definedName name="________________________AFC3" localSheetId="11">#REF!</definedName>
    <definedName name="________________________AFC3" localSheetId="8">#REF!</definedName>
    <definedName name="________________________AFC3">#REF!</definedName>
    <definedName name="________________________AFC5" localSheetId="11">#REF!</definedName>
    <definedName name="________________________AFC5" localSheetId="8">#REF!</definedName>
    <definedName name="________________________AFC5">#REF!</definedName>
    <definedName name="________________________apu1" localSheetId="11">#REF!</definedName>
    <definedName name="________________________apu1" localSheetId="8">#REF!</definedName>
    <definedName name="________________________apu1">#REF!</definedName>
    <definedName name="________________________BGC1" localSheetId="11">#REF!</definedName>
    <definedName name="________________________BGC1" localSheetId="8">#REF!</definedName>
    <definedName name="________________________BGC1">#REF!</definedName>
    <definedName name="________________________BGC3" localSheetId="11">#REF!</definedName>
    <definedName name="________________________BGC3" localSheetId="8">#REF!</definedName>
    <definedName name="________________________BGC3">#REF!</definedName>
    <definedName name="________________________BGC5" localSheetId="11">#REF!</definedName>
    <definedName name="________________________BGC5" localSheetId="8">#REF!</definedName>
    <definedName name="________________________BGC5">#REF!</definedName>
    <definedName name="________________________CAC1" localSheetId="11">#REF!</definedName>
    <definedName name="________________________CAC1" localSheetId="8">#REF!</definedName>
    <definedName name="________________________CAC1">#REF!</definedName>
    <definedName name="________________________CAC3" localSheetId="11">#REF!</definedName>
    <definedName name="________________________CAC3" localSheetId="8">#REF!</definedName>
    <definedName name="________________________CAC3">#REF!</definedName>
    <definedName name="________________________CAC5" localSheetId="11">#REF!</definedName>
    <definedName name="________________________CAC5" localSheetId="8">#REF!</definedName>
    <definedName name="________________________CAC5">#REF!</definedName>
    <definedName name="________________________i1">#REF!</definedName>
    <definedName name="________________________l9001" localSheetId="11">#REF!</definedName>
    <definedName name="________________________l9001" localSheetId="8">#REF!</definedName>
    <definedName name="________________________l9001">#REF!</definedName>
    <definedName name="________________________rc">#REF!</definedName>
    <definedName name="________________________SBC1" localSheetId="11">#REF!</definedName>
    <definedName name="________________________SBC1" localSheetId="8">#REF!</definedName>
    <definedName name="________________________SBC1">#REF!</definedName>
    <definedName name="________________________SBC3" localSheetId="11">#REF!</definedName>
    <definedName name="________________________SBC3" localSheetId="8">#REF!</definedName>
    <definedName name="________________________SBC3">#REF!</definedName>
    <definedName name="________________________SBC5" localSheetId="11">#REF!</definedName>
    <definedName name="________________________SBC5" localSheetId="8">#REF!</definedName>
    <definedName name="________________________SBC5">#REF!</definedName>
    <definedName name="_______________________AFC1" localSheetId="11">#REF!</definedName>
    <definedName name="_______________________AFC1" localSheetId="8">#REF!</definedName>
    <definedName name="_______________________AFC1">#REF!</definedName>
    <definedName name="_______________________AFC3" localSheetId="11">#REF!</definedName>
    <definedName name="_______________________AFC3" localSheetId="8">#REF!</definedName>
    <definedName name="_______________________AFC3">#REF!</definedName>
    <definedName name="_______________________AFC5" localSheetId="11">#REF!</definedName>
    <definedName name="_______________________AFC5" localSheetId="8">#REF!</definedName>
    <definedName name="_______________________AFC5">#REF!</definedName>
    <definedName name="_______________________apu1" localSheetId="11">#REF!</definedName>
    <definedName name="_______________________apu1" localSheetId="8">#REF!</definedName>
    <definedName name="_______________________apu1">#REF!</definedName>
    <definedName name="_______________________BGC1" localSheetId="11">#REF!</definedName>
    <definedName name="_______________________BGC1" localSheetId="8">#REF!</definedName>
    <definedName name="_______________________BGC1">#REF!</definedName>
    <definedName name="_______________________BGC3" localSheetId="11">#REF!</definedName>
    <definedName name="_______________________BGC3" localSheetId="8">#REF!</definedName>
    <definedName name="_______________________BGC3">#REF!</definedName>
    <definedName name="_______________________BGC5" localSheetId="11">#REF!</definedName>
    <definedName name="_______________________BGC5" localSheetId="8">#REF!</definedName>
    <definedName name="_______________________BGC5">#REF!</definedName>
    <definedName name="_______________________CAC1" localSheetId="11">#REF!</definedName>
    <definedName name="_______________________CAC1" localSheetId="8">#REF!</definedName>
    <definedName name="_______________________CAC1">#REF!</definedName>
    <definedName name="_______________________CAC3" localSheetId="11">#REF!</definedName>
    <definedName name="_______________________CAC3" localSheetId="8">#REF!</definedName>
    <definedName name="_______________________CAC3">#REF!</definedName>
    <definedName name="_______________________CAC5" localSheetId="11">#REF!</definedName>
    <definedName name="_______________________CAC5" localSheetId="8">#REF!</definedName>
    <definedName name="_______________________CAC5">#REF!</definedName>
    <definedName name="_______________________dot1">#REF!</definedName>
    <definedName name="_______________________err2">#REF!</definedName>
    <definedName name="_______________________err4">#REF!</definedName>
    <definedName name="_______________________i1">#REF!</definedName>
    <definedName name="_______________________inf2">#REF!</definedName>
    <definedName name="_______________________l9001" localSheetId="11">#REF!</definedName>
    <definedName name="_______________________l9001" localSheetId="8">#REF!</definedName>
    <definedName name="_______________________l9001">#REF!</definedName>
    <definedName name="_______________________rc">#REF!</definedName>
    <definedName name="_______________________SBC1" localSheetId="11">#REF!</definedName>
    <definedName name="_______________________SBC1" localSheetId="8">#REF!</definedName>
    <definedName name="_______________________SBC1">#REF!</definedName>
    <definedName name="_______________________SBC3" localSheetId="11">#REF!</definedName>
    <definedName name="_______________________SBC3" localSheetId="8">#REF!</definedName>
    <definedName name="_______________________SBC3">#REF!</definedName>
    <definedName name="_______________________SBC5" localSheetId="11">#REF!</definedName>
    <definedName name="_______________________SBC5" localSheetId="8">#REF!</definedName>
    <definedName name="_______________________SBC5">#REF!</definedName>
    <definedName name="______________________AFC1" localSheetId="11">#REF!</definedName>
    <definedName name="______________________AFC1" localSheetId="8">#REF!</definedName>
    <definedName name="______________________AFC1">#REF!</definedName>
    <definedName name="______________________AFC3" localSheetId="11">#REF!</definedName>
    <definedName name="______________________AFC3" localSheetId="8">#REF!</definedName>
    <definedName name="______________________AFC3">#REF!</definedName>
    <definedName name="______________________AFC5" localSheetId="11">#REF!</definedName>
    <definedName name="______________________AFC5" localSheetId="8">#REF!</definedName>
    <definedName name="______________________AFC5">#REF!</definedName>
    <definedName name="______________________BGC1" localSheetId="11">#REF!</definedName>
    <definedName name="______________________BGC1" localSheetId="8">#REF!</definedName>
    <definedName name="______________________BGC1">#REF!</definedName>
    <definedName name="______________________BGC3" localSheetId="11">#REF!</definedName>
    <definedName name="______________________BGC3" localSheetId="8">#REF!</definedName>
    <definedName name="______________________BGC3">#REF!</definedName>
    <definedName name="______________________BGC5" localSheetId="11">#REF!</definedName>
    <definedName name="______________________BGC5" localSheetId="8">#REF!</definedName>
    <definedName name="______________________BGC5">#REF!</definedName>
    <definedName name="______________________CAC1" localSheetId="11">#REF!</definedName>
    <definedName name="______________________CAC1" localSheetId="8">#REF!</definedName>
    <definedName name="______________________CAC1">#REF!</definedName>
    <definedName name="______________________CAC3" localSheetId="11">#REF!</definedName>
    <definedName name="______________________CAC3" localSheetId="8">#REF!</definedName>
    <definedName name="______________________CAC3">#REF!</definedName>
    <definedName name="______________________CAC5" localSheetId="11">#REF!</definedName>
    <definedName name="______________________CAC5" localSheetId="8">#REF!</definedName>
    <definedName name="______________________CAC5">#REF!</definedName>
    <definedName name="______________________i1">#REF!</definedName>
    <definedName name="______________________l9001" localSheetId="11">#REF!</definedName>
    <definedName name="______________________l9001" localSheetId="8">#REF!</definedName>
    <definedName name="______________________l9001">#REF!</definedName>
    <definedName name="______________________rc">#REF!</definedName>
    <definedName name="______________________SBC1" localSheetId="11">#REF!</definedName>
    <definedName name="______________________SBC1" localSheetId="8">#REF!</definedName>
    <definedName name="______________________SBC1">#REF!</definedName>
    <definedName name="______________________SBC3" localSheetId="11">#REF!</definedName>
    <definedName name="______________________SBC3" localSheetId="8">#REF!</definedName>
    <definedName name="______________________SBC3">#REF!</definedName>
    <definedName name="______________________SBC5" localSheetId="11">#REF!</definedName>
    <definedName name="______________________SBC5" localSheetId="8">#REF!</definedName>
    <definedName name="______________________SBC5">#REF!</definedName>
    <definedName name="_____________________AFC1" localSheetId="11">#REF!</definedName>
    <definedName name="_____________________AFC1" localSheetId="8">#REF!</definedName>
    <definedName name="_____________________AFC1">#REF!</definedName>
    <definedName name="_____________________AFC3" localSheetId="11">#REF!</definedName>
    <definedName name="_____________________AFC3" localSheetId="8">#REF!</definedName>
    <definedName name="_____________________AFC3">#REF!</definedName>
    <definedName name="_____________________AFC5" localSheetId="11">#REF!</definedName>
    <definedName name="_____________________AFC5" localSheetId="8">#REF!</definedName>
    <definedName name="_____________________AFC5">#REF!</definedName>
    <definedName name="_____________________apu1" localSheetId="11">#REF!</definedName>
    <definedName name="_____________________apu1" localSheetId="8">#REF!</definedName>
    <definedName name="_____________________apu1">#REF!</definedName>
    <definedName name="_____________________BGC1" localSheetId="11">#REF!</definedName>
    <definedName name="_____________________BGC1" localSheetId="8">#REF!</definedName>
    <definedName name="_____________________BGC1">#REF!</definedName>
    <definedName name="_____________________BGC3" localSheetId="11">#REF!</definedName>
    <definedName name="_____________________BGC3" localSheetId="8">#REF!</definedName>
    <definedName name="_____________________BGC3">#REF!</definedName>
    <definedName name="_____________________BGC5" localSheetId="11">#REF!</definedName>
    <definedName name="_____________________BGC5" localSheetId="8">#REF!</definedName>
    <definedName name="_____________________BGC5">#REF!</definedName>
    <definedName name="_____________________CAC1" localSheetId="11">#REF!</definedName>
    <definedName name="_____________________CAC1" localSheetId="8">#REF!</definedName>
    <definedName name="_____________________CAC1">#REF!</definedName>
    <definedName name="_____________________CAC3" localSheetId="11">#REF!</definedName>
    <definedName name="_____________________CAC3" localSheetId="8">#REF!</definedName>
    <definedName name="_____________________CAC3">#REF!</definedName>
    <definedName name="_____________________CAC5" localSheetId="11">#REF!</definedName>
    <definedName name="_____________________CAC5" localSheetId="8">#REF!</definedName>
    <definedName name="_____________________CAC5">#REF!</definedName>
    <definedName name="_____________________dot1">#REF!</definedName>
    <definedName name="_____________________err2">#REF!</definedName>
    <definedName name="_____________________err4">#REF!</definedName>
    <definedName name="_____________________i1">#REF!</definedName>
    <definedName name="_____________________inf2">#REF!</definedName>
    <definedName name="_____________________l9001" localSheetId="11">#REF!</definedName>
    <definedName name="_____________________l9001" localSheetId="8">#REF!</definedName>
    <definedName name="_____________________l9001">#REF!</definedName>
    <definedName name="_____________________rc">#REF!</definedName>
    <definedName name="_____________________SBC1" localSheetId="11">#REF!</definedName>
    <definedName name="_____________________SBC1" localSheetId="8">#REF!</definedName>
    <definedName name="_____________________SBC1">#REF!</definedName>
    <definedName name="_____________________SBC3" localSheetId="11">#REF!</definedName>
    <definedName name="_____________________SBC3" localSheetId="8">#REF!</definedName>
    <definedName name="_____________________SBC3">#REF!</definedName>
    <definedName name="_____________________SBC5" localSheetId="11">#REF!</definedName>
    <definedName name="_____________________SBC5" localSheetId="8">#REF!</definedName>
    <definedName name="_____________________SBC5">#REF!</definedName>
    <definedName name="____________________AFC1" localSheetId="11">#REF!</definedName>
    <definedName name="____________________AFC1" localSheetId="8">#REF!</definedName>
    <definedName name="____________________AFC1">#REF!</definedName>
    <definedName name="____________________AFC3" localSheetId="11">#REF!</definedName>
    <definedName name="____________________AFC3" localSheetId="8">#REF!</definedName>
    <definedName name="____________________AFC3">#REF!</definedName>
    <definedName name="____________________AFC5" localSheetId="11">#REF!</definedName>
    <definedName name="____________________AFC5" localSheetId="8">#REF!</definedName>
    <definedName name="____________________AFC5">#REF!</definedName>
    <definedName name="____________________apu1" localSheetId="11">#REF!</definedName>
    <definedName name="____________________apu1" localSheetId="8">#REF!</definedName>
    <definedName name="____________________apu1">#REF!</definedName>
    <definedName name="____________________BGC1" localSheetId="11">#REF!</definedName>
    <definedName name="____________________BGC1" localSheetId="8">#REF!</definedName>
    <definedName name="____________________BGC1">#REF!</definedName>
    <definedName name="____________________BGC3" localSheetId="11">#REF!</definedName>
    <definedName name="____________________BGC3" localSheetId="8">#REF!</definedName>
    <definedName name="____________________BGC3">#REF!</definedName>
    <definedName name="____________________BGC5" localSheetId="11">#REF!</definedName>
    <definedName name="____________________BGC5" localSheetId="8">#REF!</definedName>
    <definedName name="____________________BGC5">#REF!</definedName>
    <definedName name="____________________CAC1" localSheetId="11">#REF!</definedName>
    <definedName name="____________________CAC1" localSheetId="8">#REF!</definedName>
    <definedName name="____________________CAC1">#REF!</definedName>
    <definedName name="____________________CAC3" localSheetId="11">#REF!</definedName>
    <definedName name="____________________CAC3" localSheetId="8">#REF!</definedName>
    <definedName name="____________________CAC3">#REF!</definedName>
    <definedName name="____________________CAC5" localSheetId="11">#REF!</definedName>
    <definedName name="____________________CAC5" localSheetId="8">#REF!</definedName>
    <definedName name="____________________CAC5">#REF!</definedName>
    <definedName name="____________________dot1">#REF!</definedName>
    <definedName name="____________________err2">#REF!</definedName>
    <definedName name="____________________err4">#REF!</definedName>
    <definedName name="____________________i1">#REF!</definedName>
    <definedName name="____________________inf2">#REF!</definedName>
    <definedName name="____________________l9001" localSheetId="11">#REF!</definedName>
    <definedName name="____________________l9001" localSheetId="8">#REF!</definedName>
    <definedName name="____________________l9001">#REF!</definedName>
    <definedName name="____________________rc">#REF!</definedName>
    <definedName name="____________________SBC1" localSheetId="11">#REF!</definedName>
    <definedName name="____________________SBC1" localSheetId="8">#REF!</definedName>
    <definedName name="____________________SBC1">#REF!</definedName>
    <definedName name="____________________SBC3" localSheetId="11">#REF!</definedName>
    <definedName name="____________________SBC3" localSheetId="8">#REF!</definedName>
    <definedName name="____________________SBC3">#REF!</definedName>
    <definedName name="____________________SBC5" localSheetId="11">#REF!</definedName>
    <definedName name="____________________SBC5" localSheetId="8">#REF!</definedName>
    <definedName name="____________________SBC5">#REF!</definedName>
    <definedName name="___________________AFC1" localSheetId="11">#REF!</definedName>
    <definedName name="___________________AFC1" localSheetId="8">#REF!</definedName>
    <definedName name="___________________AFC1">#REF!</definedName>
    <definedName name="___________________AFC3" localSheetId="11">#REF!</definedName>
    <definedName name="___________________AFC3" localSheetId="8">#REF!</definedName>
    <definedName name="___________________AFC3">#REF!</definedName>
    <definedName name="___________________AFC5" localSheetId="11">#REF!</definedName>
    <definedName name="___________________AFC5" localSheetId="8">#REF!</definedName>
    <definedName name="___________________AFC5">#REF!</definedName>
    <definedName name="___________________apu1" localSheetId="11">#REF!</definedName>
    <definedName name="___________________apu1" localSheetId="8">#REF!</definedName>
    <definedName name="___________________apu1">#REF!</definedName>
    <definedName name="___________________BGC1" localSheetId="11">#REF!</definedName>
    <definedName name="___________________BGC1" localSheetId="8">#REF!</definedName>
    <definedName name="___________________BGC1">#REF!</definedName>
    <definedName name="___________________BGC3" localSheetId="11">#REF!</definedName>
    <definedName name="___________________BGC3" localSheetId="8">#REF!</definedName>
    <definedName name="___________________BGC3">#REF!</definedName>
    <definedName name="___________________BGC5" localSheetId="11">#REF!</definedName>
    <definedName name="___________________BGC5" localSheetId="8">#REF!</definedName>
    <definedName name="___________________BGC5">#REF!</definedName>
    <definedName name="___________________CAC1" localSheetId="11">#REF!</definedName>
    <definedName name="___________________CAC1" localSheetId="8">#REF!</definedName>
    <definedName name="___________________CAC1">#REF!</definedName>
    <definedName name="___________________CAC3" localSheetId="11">#REF!</definedName>
    <definedName name="___________________CAC3" localSheetId="8">#REF!</definedName>
    <definedName name="___________________CAC3">#REF!</definedName>
    <definedName name="___________________CAC5" localSheetId="11">#REF!</definedName>
    <definedName name="___________________CAC5" localSheetId="8">#REF!</definedName>
    <definedName name="___________________CAC5">#REF!</definedName>
    <definedName name="___________________dot1">#REF!</definedName>
    <definedName name="___________________err2">#REF!</definedName>
    <definedName name="___________________err4">#REF!</definedName>
    <definedName name="___________________i1">#REF!</definedName>
    <definedName name="___________________inf2">#REF!</definedName>
    <definedName name="___________________l9001" localSheetId="11">#REF!</definedName>
    <definedName name="___________________l9001" localSheetId="8">#REF!</definedName>
    <definedName name="___________________l9001">#REF!</definedName>
    <definedName name="___________________rc">#REF!</definedName>
    <definedName name="___________________SBC1" localSheetId="11">#REF!</definedName>
    <definedName name="___________________SBC1" localSheetId="8">#REF!</definedName>
    <definedName name="___________________SBC1">#REF!</definedName>
    <definedName name="___________________SBC3" localSheetId="11">#REF!</definedName>
    <definedName name="___________________SBC3" localSheetId="8">#REF!</definedName>
    <definedName name="___________________SBC3">#REF!</definedName>
    <definedName name="___________________SBC5" localSheetId="11">#REF!</definedName>
    <definedName name="___________________SBC5" localSheetId="8">#REF!</definedName>
    <definedName name="___________________SBC5">#REF!</definedName>
    <definedName name="__________________A1">#N/A</definedName>
    <definedName name="__________________A17000">#REF!</definedName>
    <definedName name="__________________A20000">#REF!</definedName>
    <definedName name="__________________A30000">#REF!</definedName>
    <definedName name="__________________AFC1" localSheetId="11">#REF!</definedName>
    <definedName name="__________________AFC1" localSheetId="8">#REF!</definedName>
    <definedName name="__________________AFC1">#REF!</definedName>
    <definedName name="__________________AFC3" localSheetId="11">#REF!</definedName>
    <definedName name="__________________AFC3" localSheetId="8">#REF!</definedName>
    <definedName name="__________________AFC3">#REF!</definedName>
    <definedName name="__________________AFC5" localSheetId="11">#REF!</definedName>
    <definedName name="__________________AFC5" localSheetId="8">#REF!</definedName>
    <definedName name="__________________AFC5">#REF!</definedName>
    <definedName name="__________________apu1" localSheetId="11">#REF!</definedName>
    <definedName name="__________________apu1" localSheetId="8">#REF!</definedName>
    <definedName name="__________________apu1">#REF!</definedName>
    <definedName name="__________________BGC1" localSheetId="11">#REF!</definedName>
    <definedName name="__________________BGC1" localSheetId="8">#REF!</definedName>
    <definedName name="__________________BGC1">#REF!</definedName>
    <definedName name="__________________BGC3" localSheetId="11">#REF!</definedName>
    <definedName name="__________________BGC3" localSheetId="8">#REF!</definedName>
    <definedName name="__________________BGC3">#REF!</definedName>
    <definedName name="__________________BGC5" localSheetId="11">#REF!</definedName>
    <definedName name="__________________BGC5" localSheetId="8">#REF!</definedName>
    <definedName name="__________________BGC5">#REF!</definedName>
    <definedName name="__________________CAC1" localSheetId="11">#REF!</definedName>
    <definedName name="__________________CAC1" localSheetId="8">#REF!</definedName>
    <definedName name="__________________CAC1">#REF!</definedName>
    <definedName name="__________________CAC3" localSheetId="11">#REF!</definedName>
    <definedName name="__________________CAC3" localSheetId="8">#REF!</definedName>
    <definedName name="__________________CAC3">#REF!</definedName>
    <definedName name="__________________CAC5" localSheetId="11">#REF!</definedName>
    <definedName name="__________________CAC5" localSheetId="8">#REF!</definedName>
    <definedName name="__________________CAC5">#REF!</definedName>
    <definedName name="__________________dot1">#REF!</definedName>
    <definedName name="__________________err2">#REF!</definedName>
    <definedName name="__________________err4">#REF!</definedName>
    <definedName name="__________________G1">#N/A</definedName>
    <definedName name="__________________i1">#REF!</definedName>
    <definedName name="__________________inf2">#REF!</definedName>
    <definedName name="__________________l9001" localSheetId="11">#REF!</definedName>
    <definedName name="__________________l9001" localSheetId="8">#REF!</definedName>
    <definedName name="__________________l9001">#REF!</definedName>
    <definedName name="__________________MA2">#REF!</definedName>
    <definedName name="__________________PJ50">#REF!</definedName>
    <definedName name="__________________rc">#REF!</definedName>
    <definedName name="__________________SBC1" localSheetId="11">#REF!</definedName>
    <definedName name="__________________SBC1" localSheetId="8">#REF!</definedName>
    <definedName name="__________________SBC1">#REF!</definedName>
    <definedName name="__________________SBC3" localSheetId="11">#REF!</definedName>
    <definedName name="__________________SBC3" localSheetId="8">#REF!</definedName>
    <definedName name="__________________SBC3">#REF!</definedName>
    <definedName name="__________________SBC5" localSheetId="11">#REF!</definedName>
    <definedName name="__________________SBC5" localSheetId="8">#REF!</definedName>
    <definedName name="__________________SBC5">#REF!</definedName>
    <definedName name="__________________v1" localSheetId="11">IF(__________________v8,[0]!__AFC1+__________________v4,[0]!__AFC1)</definedName>
    <definedName name="__________________v1" localSheetId="8">IF(__________________v8,[0]!__AFC1+__________________v4,[0]!__AFC1)</definedName>
    <definedName name="__________________v1">IF(__________________v8,[0]!__AFC1+__________________v4,[0]!__AFC1)</definedName>
    <definedName name="__________________v2" localSheetId="11">IF(__________________v8,[0]!__AFC1+__________________v4,[0]!__AFC1)</definedName>
    <definedName name="__________________v2" localSheetId="8">IF(__________________v8,[0]!__AFC1+__________________v4,[0]!__AFC1)</definedName>
    <definedName name="__________________v2">IF(__________________v8,[0]!__AFC1+__________________v4,[0]!__AFC1)</definedName>
    <definedName name="__________________v4">#N/A</definedName>
    <definedName name="__________________v5">#N/A</definedName>
    <definedName name="__________________v6">#N/A</definedName>
    <definedName name="__________________v7" localSheetId="11">[0]!DIRECTO48+[0]!______s3</definedName>
    <definedName name="__________________v7" localSheetId="8">[0]!DIRECTO48+[0]!______s3</definedName>
    <definedName name="__________________v7">[0]!DIRECTO48+[0]!______s3</definedName>
    <definedName name="__________________v8">#N/A</definedName>
    <definedName name="__________________w1" localSheetId="11">IF(__________________w7,[0]!__AFC1+__________________w3,[0]!__AFC1)</definedName>
    <definedName name="__________________w1" localSheetId="8">IF(__________________w7,[0]!__AFC1+__________________w3,[0]!__AFC1)</definedName>
    <definedName name="__________________w1">IF(__________________w7,[0]!__AFC1+__________________w3,[0]!__AFC1)</definedName>
    <definedName name="__________________w2" localSheetId="11">IF(__________________w7,[0]!__AFC1+__________________w3,[0]!__AFC1)</definedName>
    <definedName name="__________________w2" localSheetId="8">IF(__________________w7,[0]!__AFC1+__________________w3,[0]!__AFC1)</definedName>
    <definedName name="__________________w2">IF(__________________w7,[0]!__AFC1+__________________w3,[0]!__AFC1)</definedName>
    <definedName name="__________________w3">#N/A</definedName>
    <definedName name="__________________w4">#N/A</definedName>
    <definedName name="__________________w5">#N/A</definedName>
    <definedName name="__________________w6" localSheetId="11">[0]!DIRECTO48+[0]!______s3</definedName>
    <definedName name="__________________w6" localSheetId="8">[0]!DIRECTO48+[0]!______s3</definedName>
    <definedName name="__________________w6">[0]!DIRECTO48+[0]!______s3</definedName>
    <definedName name="__________________w7">#N/A</definedName>
    <definedName name="__________________X1" localSheetId="11">IF(__________________X7,[0]!__AFC1+__________________X3,[0]!__AFC1)</definedName>
    <definedName name="__________________X1" localSheetId="8">IF(__________________X7,[0]!__AFC1+__________________X3,[0]!__AFC1)</definedName>
    <definedName name="__________________X1">IF(__________________X7,[0]!__AFC1+__________________X3,[0]!__AFC1)</definedName>
    <definedName name="__________________X2" localSheetId="11">IF(__________________X7,[0]!__AFC1+__________________X3,[0]!__AFC1)</definedName>
    <definedName name="__________________X2" localSheetId="8">IF(__________________X7,[0]!__AFC1+__________________X3,[0]!__AFC1)</definedName>
    <definedName name="__________________X2">IF(__________________X7,[0]!__AFC1+__________________X3,[0]!__AFC1)</definedName>
    <definedName name="__________________X3">#N/A</definedName>
    <definedName name="__________________X4">#N/A</definedName>
    <definedName name="__________________X5">#N/A</definedName>
    <definedName name="__________________X6" localSheetId="11">[0]!DIRECTO48+[0]!______s3</definedName>
    <definedName name="__________________X6" localSheetId="8">[0]!DIRECTO48+[0]!______s3</definedName>
    <definedName name="__________________X6">[0]!DIRECTO48+[0]!______s3</definedName>
    <definedName name="__________________X7">#N/A</definedName>
    <definedName name="__________________y2" localSheetId="11">IF(__________________y7,[0]!__AFC1+__________________y3,[0]!__AFC1)</definedName>
    <definedName name="__________________y2" localSheetId="8">IF(__________________y7,[0]!__AFC1+__________________y3,[0]!__AFC1)</definedName>
    <definedName name="__________________y2">IF(__________________y7,[0]!__AFC1+__________________y3,[0]!__AFC1)</definedName>
    <definedName name="__________________y3">#N/A</definedName>
    <definedName name="__________________y4">#N/A</definedName>
    <definedName name="__________________y5">#N/A</definedName>
    <definedName name="__________________y6" localSheetId="11">[0]!DIRECTO48+[0]!______s3</definedName>
    <definedName name="__________________y6" localSheetId="8">[0]!DIRECTO48+[0]!______s3</definedName>
    <definedName name="__________________y6">[0]!DIRECTO48+[0]!______s3</definedName>
    <definedName name="__________________y7">#N/A</definedName>
    <definedName name="__________________z1" localSheetId="11">IF(__________________z7,[0]!__AFC1+__________________z3,[0]!__AFC1)</definedName>
    <definedName name="__________________z1" localSheetId="8">IF(__________________z7,[0]!__AFC1+__________________z3,[0]!__AFC1)</definedName>
    <definedName name="__________________z1">IF(__________________z7,[0]!__AFC1+__________________z3,[0]!__AFC1)</definedName>
    <definedName name="__________________z2" localSheetId="11">IF(__________________z7,[0]!__AFC1+__________________z3,[0]!__AFC1)</definedName>
    <definedName name="__________________z2" localSheetId="8">IF(__________________z7,[0]!__AFC1+__________________z3,[0]!__AFC1)</definedName>
    <definedName name="__________________z2">IF(__________________z7,[0]!__AFC1+__________________z3,[0]!__AFC1)</definedName>
    <definedName name="__________________z3">#N/A</definedName>
    <definedName name="__________________z4">#N/A</definedName>
    <definedName name="__________________z5">#N/A</definedName>
    <definedName name="__________________z6" localSheetId="11">[0]!DIRECTO48+[0]!______s3</definedName>
    <definedName name="__________________z6" localSheetId="8">[0]!DIRECTO48+[0]!______s3</definedName>
    <definedName name="__________________z6">[0]!DIRECTO48+[0]!______s3</definedName>
    <definedName name="__________________z7">#N/A</definedName>
    <definedName name="_________________AFC1" localSheetId="11">#REF!</definedName>
    <definedName name="_________________AFC1" localSheetId="8">#REF!</definedName>
    <definedName name="_________________AFC1">#REF!</definedName>
    <definedName name="_________________AFC3" localSheetId="11">#REF!</definedName>
    <definedName name="_________________AFC3" localSheetId="8">#REF!</definedName>
    <definedName name="_________________AFC3">#REF!</definedName>
    <definedName name="_________________AFC5" localSheetId="11">#REF!</definedName>
    <definedName name="_________________AFC5" localSheetId="8">#REF!</definedName>
    <definedName name="_________________AFC5">#REF!</definedName>
    <definedName name="_________________apu1" localSheetId="11">#REF!</definedName>
    <definedName name="_________________apu1" localSheetId="8">#REF!</definedName>
    <definedName name="_________________apu1">#REF!</definedName>
    <definedName name="_________________BGC1" localSheetId="11">#REF!</definedName>
    <definedName name="_________________BGC1" localSheetId="8">#REF!</definedName>
    <definedName name="_________________BGC1">#REF!</definedName>
    <definedName name="_________________BGC3" localSheetId="11">#REF!</definedName>
    <definedName name="_________________BGC3" localSheetId="8">#REF!</definedName>
    <definedName name="_________________BGC3">#REF!</definedName>
    <definedName name="_________________BGC5" localSheetId="11">#REF!</definedName>
    <definedName name="_________________BGC5" localSheetId="8">#REF!</definedName>
    <definedName name="_________________BGC5">#REF!</definedName>
    <definedName name="_________________CAC1" localSheetId="11">#REF!</definedName>
    <definedName name="_________________CAC1" localSheetId="8">#REF!</definedName>
    <definedName name="_________________CAC1">#REF!</definedName>
    <definedName name="_________________CAC3" localSheetId="11">#REF!</definedName>
    <definedName name="_________________CAC3" localSheetId="8">#REF!</definedName>
    <definedName name="_________________CAC3">#REF!</definedName>
    <definedName name="_________________CAC5" localSheetId="11">#REF!</definedName>
    <definedName name="_________________CAC5" localSheetId="8">#REF!</definedName>
    <definedName name="_________________CAC5">#REF!</definedName>
    <definedName name="_________________dot1">#REF!</definedName>
    <definedName name="_________________err2">#REF!</definedName>
    <definedName name="_________________err4">#REF!</definedName>
    <definedName name="_________________i1">#REF!</definedName>
    <definedName name="_________________inf2">#REF!</definedName>
    <definedName name="_________________IPC2002">#REF!</definedName>
    <definedName name="_________________l9001" localSheetId="11">#REF!</definedName>
    <definedName name="_________________l9001" localSheetId="8">#REF!</definedName>
    <definedName name="_________________l9001">#REF!</definedName>
    <definedName name="_________________MA2">#REF!</definedName>
    <definedName name="_________________rc">#REF!</definedName>
    <definedName name="_________________SBC1" localSheetId="11">#REF!</definedName>
    <definedName name="_________________SBC1" localSheetId="8">#REF!</definedName>
    <definedName name="_________________SBC1">#REF!</definedName>
    <definedName name="_________________SBC3" localSheetId="11">#REF!</definedName>
    <definedName name="_________________SBC3" localSheetId="8">#REF!</definedName>
    <definedName name="_________________SBC3">#REF!</definedName>
    <definedName name="_________________SBC5" localSheetId="11">#REF!</definedName>
    <definedName name="_________________SBC5" localSheetId="8">#REF!</definedName>
    <definedName name="_________________SBC5">#REF!</definedName>
    <definedName name="________________A1">#N/A</definedName>
    <definedName name="________________A17000">#REF!</definedName>
    <definedName name="________________A20000">#REF!</definedName>
    <definedName name="________________A30000">#REF!</definedName>
    <definedName name="________________AFC1" localSheetId="11">#REF!</definedName>
    <definedName name="________________AFC1" localSheetId="8">#REF!</definedName>
    <definedName name="________________AFC1">#REF!</definedName>
    <definedName name="________________AFC3" localSheetId="11">#REF!</definedName>
    <definedName name="________________AFC3" localSheetId="8">#REF!</definedName>
    <definedName name="________________AFC3">#REF!</definedName>
    <definedName name="________________AFC5" localSheetId="11">#REF!</definedName>
    <definedName name="________________AFC5" localSheetId="8">#REF!</definedName>
    <definedName name="________________AFC5">#REF!</definedName>
    <definedName name="________________apu1" localSheetId="11">#REF!</definedName>
    <definedName name="________________apu1" localSheetId="8">#REF!</definedName>
    <definedName name="________________apu1">#REF!</definedName>
    <definedName name="________________BGC1" localSheetId="11">#REF!</definedName>
    <definedName name="________________BGC1" localSheetId="8">#REF!</definedName>
    <definedName name="________________BGC1">#REF!</definedName>
    <definedName name="________________BGC3" localSheetId="11">#REF!</definedName>
    <definedName name="________________BGC3" localSheetId="8">#REF!</definedName>
    <definedName name="________________BGC3">#REF!</definedName>
    <definedName name="________________BGC5" localSheetId="11">#REF!</definedName>
    <definedName name="________________BGC5" localSheetId="8">#REF!</definedName>
    <definedName name="________________BGC5">#REF!</definedName>
    <definedName name="________________CAC1" localSheetId="11">#REF!</definedName>
    <definedName name="________________CAC1" localSheetId="8">#REF!</definedName>
    <definedName name="________________CAC1">#REF!</definedName>
    <definedName name="________________CAC3" localSheetId="11">#REF!</definedName>
    <definedName name="________________CAC3" localSheetId="8">#REF!</definedName>
    <definedName name="________________CAC3">#REF!</definedName>
    <definedName name="________________CAC5" localSheetId="11">#REF!</definedName>
    <definedName name="________________CAC5" localSheetId="8">#REF!</definedName>
    <definedName name="________________CAC5">#REF!</definedName>
    <definedName name="________________dot1">#REF!</definedName>
    <definedName name="________________err2">#REF!</definedName>
    <definedName name="________________err4">#REF!</definedName>
    <definedName name="________________G1">#N/A</definedName>
    <definedName name="________________i1">#REF!</definedName>
    <definedName name="________________inf2">#REF!</definedName>
    <definedName name="________________l9001" localSheetId="11">#REF!</definedName>
    <definedName name="________________l9001" localSheetId="8">#REF!</definedName>
    <definedName name="________________l9001">#REF!</definedName>
    <definedName name="________________MA2">#REF!</definedName>
    <definedName name="________________PJ50">#REF!</definedName>
    <definedName name="________________rc">#REF!</definedName>
    <definedName name="________________SBC1" localSheetId="11">#REF!</definedName>
    <definedName name="________________SBC1" localSheetId="8">#REF!</definedName>
    <definedName name="________________SBC1">#REF!</definedName>
    <definedName name="________________SBC3" localSheetId="11">#REF!</definedName>
    <definedName name="________________SBC3" localSheetId="8">#REF!</definedName>
    <definedName name="________________SBC3">#REF!</definedName>
    <definedName name="________________SBC5" localSheetId="11">#REF!</definedName>
    <definedName name="________________SBC5" localSheetId="8">#REF!</definedName>
    <definedName name="________________SBC5">#REF!</definedName>
    <definedName name="________________v1" localSheetId="11">IF(________________v8,[0]!__AFC1+________________v4,[0]!__AFC1)</definedName>
    <definedName name="________________v1" localSheetId="8">IF(________________v8,[0]!__AFC1+________________v4,[0]!__AFC1)</definedName>
    <definedName name="________________v1">IF(________________v8,[0]!__AFC1+________________v4,[0]!__AFC1)</definedName>
    <definedName name="________________v2" localSheetId="11">IF(________________v8,[0]!__AFC1+________________v4,[0]!__AFC1)</definedName>
    <definedName name="________________v2" localSheetId="8">IF(________________v8,[0]!__AFC1+________________v4,[0]!__AFC1)</definedName>
    <definedName name="________________v2">IF(________________v8,[0]!__AFC1+________________v4,[0]!__AFC1)</definedName>
    <definedName name="________________v4">#N/A</definedName>
    <definedName name="________________v5">#N/A</definedName>
    <definedName name="________________v6">#N/A</definedName>
    <definedName name="________________v7" localSheetId="11">[0]!DIRECTO48+[0]!______s3</definedName>
    <definedName name="________________v7" localSheetId="8">[0]!DIRECTO48+[0]!______s3</definedName>
    <definedName name="________________v7">[0]!DIRECTO48+[0]!______s3</definedName>
    <definedName name="________________v8">#N/A</definedName>
    <definedName name="________________w1" localSheetId="11">IF(________________w7,[0]!__AFC1+________________w3,[0]!__AFC1)</definedName>
    <definedName name="________________w1" localSheetId="8">IF(________________w7,[0]!__AFC1+________________w3,[0]!__AFC1)</definedName>
    <definedName name="________________w1">IF(________________w7,[0]!__AFC1+________________w3,[0]!__AFC1)</definedName>
    <definedName name="________________w2" localSheetId="11">IF(________________w7,[0]!__AFC1+________________w3,[0]!__AFC1)</definedName>
    <definedName name="________________w2" localSheetId="8">IF(________________w7,[0]!__AFC1+________________w3,[0]!__AFC1)</definedName>
    <definedName name="________________w2">IF(________________w7,[0]!__AFC1+________________w3,[0]!__AFC1)</definedName>
    <definedName name="________________w3">#N/A</definedName>
    <definedName name="________________w4">#N/A</definedName>
    <definedName name="________________w5">#N/A</definedName>
    <definedName name="________________w6" localSheetId="11">[0]!DIRECTO48+[0]!______s3</definedName>
    <definedName name="________________w6" localSheetId="8">[0]!DIRECTO48+[0]!______s3</definedName>
    <definedName name="________________w6">[0]!DIRECTO48+[0]!______s3</definedName>
    <definedName name="________________w7">#N/A</definedName>
    <definedName name="________________X1" localSheetId="11">IF(________________X7,[0]!__AFC1+________________X3,[0]!__AFC1)</definedName>
    <definedName name="________________X1" localSheetId="8">IF(________________X7,[0]!__AFC1+________________X3,[0]!__AFC1)</definedName>
    <definedName name="________________X1">IF(________________X7,[0]!__AFC1+________________X3,[0]!__AFC1)</definedName>
    <definedName name="________________X2" localSheetId="11">IF(________________X7,[0]!__AFC1+________________X3,[0]!__AFC1)</definedName>
    <definedName name="________________X2" localSheetId="8">IF(________________X7,[0]!__AFC1+________________X3,[0]!__AFC1)</definedName>
    <definedName name="________________X2">IF(________________X7,[0]!__AFC1+________________X3,[0]!__AFC1)</definedName>
    <definedName name="________________X3">#N/A</definedName>
    <definedName name="________________X4">#N/A</definedName>
    <definedName name="________________X5">#N/A</definedName>
    <definedName name="________________X6" localSheetId="11">[0]!DIRECTO48+[0]!______s3</definedName>
    <definedName name="________________X6" localSheetId="8">[0]!DIRECTO48+[0]!______s3</definedName>
    <definedName name="________________X6">[0]!DIRECTO48+[0]!______s3</definedName>
    <definedName name="________________X7">#N/A</definedName>
    <definedName name="________________y1" localSheetId="11">IF(__________________y7,[0]!__AFC1+__________________y3,[0]!__AFC1)</definedName>
    <definedName name="________________y1" localSheetId="8">IF(__________________y7,[0]!__AFC1+__________________y3,[0]!__AFC1)</definedName>
    <definedName name="________________y1">IF(__________________y7,[0]!__AFC1+__________________y3,[0]!__AFC1)</definedName>
    <definedName name="________________y2" localSheetId="11">IF(________________y7,[0]!__AFC1+________________y3,[0]!__AFC1)</definedName>
    <definedName name="________________y2" localSheetId="8">IF(________________y7,[0]!__AFC1+________________y3,[0]!__AFC1)</definedName>
    <definedName name="________________y2">IF(________________y7,[0]!__AFC1+________________y3,[0]!__AFC1)</definedName>
    <definedName name="________________y3">#N/A</definedName>
    <definedName name="________________y4">#N/A</definedName>
    <definedName name="________________y5">#N/A</definedName>
    <definedName name="________________y6" localSheetId="11">[0]!DIRECTO48+[0]!______s3</definedName>
    <definedName name="________________y6" localSheetId="8">[0]!DIRECTO48+[0]!______s3</definedName>
    <definedName name="________________y6">[0]!DIRECTO48+[0]!______s3</definedName>
    <definedName name="________________y7">#N/A</definedName>
    <definedName name="________________z1" localSheetId="11">IF(________________z7,[0]!__AFC1+________________z3,[0]!__AFC1)</definedName>
    <definedName name="________________z1" localSheetId="8">IF(________________z7,[0]!__AFC1+________________z3,[0]!__AFC1)</definedName>
    <definedName name="________________z1">IF(________________z7,[0]!__AFC1+________________z3,[0]!__AFC1)</definedName>
    <definedName name="________________z2" localSheetId="11">IF(________________z7,[0]!__AFC1+________________z3,[0]!__AFC1)</definedName>
    <definedName name="________________z2" localSheetId="8">IF(________________z7,[0]!__AFC1+________________z3,[0]!__AFC1)</definedName>
    <definedName name="________________z2">IF(________________z7,[0]!__AFC1+________________z3,[0]!__AFC1)</definedName>
    <definedName name="________________z3">#N/A</definedName>
    <definedName name="________________z4">#N/A</definedName>
    <definedName name="________________z5">#N/A</definedName>
    <definedName name="________________z6" localSheetId="11">[0]!DIRECTO48+[0]!______s3</definedName>
    <definedName name="________________z6" localSheetId="8">[0]!DIRECTO48+[0]!______s3</definedName>
    <definedName name="________________z6">[0]!DIRECTO48+[0]!______s3</definedName>
    <definedName name="________________z7">#N/A</definedName>
    <definedName name="_______________AFC1" localSheetId="11">#REF!</definedName>
    <definedName name="_______________AFC1" localSheetId="8">#REF!</definedName>
    <definedName name="_______________AFC1">#REF!</definedName>
    <definedName name="_______________AFC3" localSheetId="11">#REF!</definedName>
    <definedName name="_______________AFC3" localSheetId="8">#REF!</definedName>
    <definedName name="_______________AFC3">#REF!</definedName>
    <definedName name="_______________AFC5" localSheetId="11">#REF!</definedName>
    <definedName name="_______________AFC5" localSheetId="8">#REF!</definedName>
    <definedName name="_______________AFC5">#REF!</definedName>
    <definedName name="_______________apu1" localSheetId="11">#REF!</definedName>
    <definedName name="_______________apu1" localSheetId="8">#REF!</definedName>
    <definedName name="_______________apu1">#REF!</definedName>
    <definedName name="_______________BGC1" localSheetId="11">#REF!</definedName>
    <definedName name="_______________BGC1" localSheetId="8">#REF!</definedName>
    <definedName name="_______________BGC1">#REF!</definedName>
    <definedName name="_______________BGC3" localSheetId="11">#REF!</definedName>
    <definedName name="_______________BGC3" localSheetId="8">#REF!</definedName>
    <definedName name="_______________BGC3">#REF!</definedName>
    <definedName name="_______________BGC5" localSheetId="11">#REF!</definedName>
    <definedName name="_______________BGC5" localSheetId="8">#REF!</definedName>
    <definedName name="_______________BGC5">#REF!</definedName>
    <definedName name="_______________CAC1" localSheetId="11">#REF!</definedName>
    <definedName name="_______________CAC1" localSheetId="8">#REF!</definedName>
    <definedName name="_______________CAC1">#REF!</definedName>
    <definedName name="_______________CAC3" localSheetId="11">#REF!</definedName>
    <definedName name="_______________CAC3" localSheetId="8">#REF!</definedName>
    <definedName name="_______________CAC3">#REF!</definedName>
    <definedName name="_______________CAC5" localSheetId="11">#REF!</definedName>
    <definedName name="_______________CAC5" localSheetId="8">#REF!</definedName>
    <definedName name="_______________CAC5">#REF!</definedName>
    <definedName name="_______________dot1">#REF!</definedName>
    <definedName name="_______________err2">#REF!</definedName>
    <definedName name="_______________err4">#REF!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inf2">#REF!</definedName>
    <definedName name="_______________IPC2002">#REF!</definedName>
    <definedName name="_______________l9001" localSheetId="11">#REF!</definedName>
    <definedName name="_______________l9001" localSheetId="8">#REF!</definedName>
    <definedName name="_______________l9001">#REF!</definedName>
    <definedName name="_______________MA2">#REF!</definedName>
    <definedName name="_______________oa55">#REF!</definedName>
    <definedName name="_______________rc">#REF!</definedName>
    <definedName name="_______________SBC1" localSheetId="11">#REF!</definedName>
    <definedName name="_______________SBC1" localSheetId="8">#REF!</definedName>
    <definedName name="_______________SBC1">#REF!</definedName>
    <definedName name="_______________SBC3" localSheetId="11">#REF!</definedName>
    <definedName name="_______________SBC3" localSheetId="8">#REF!</definedName>
    <definedName name="_______________SBC3">#REF!</definedName>
    <definedName name="_______________SBC5" localSheetId="11">#REF!</definedName>
    <definedName name="_______________SBC5" localSheetId="8">#REF!</definedName>
    <definedName name="_______________SBC5">#REF!</definedName>
    <definedName name="_______________V1">#REF!</definedName>
    <definedName name="______________A1">#N/A</definedName>
    <definedName name="______________A17000">#REF!</definedName>
    <definedName name="______________A20000">#REF!</definedName>
    <definedName name="______________A30000">#REF!</definedName>
    <definedName name="______________AFC1" localSheetId="11">#REF!</definedName>
    <definedName name="______________AFC1" localSheetId="8">#REF!</definedName>
    <definedName name="______________AFC1">#REF!</definedName>
    <definedName name="______________AFC3" localSheetId="11">#REF!</definedName>
    <definedName name="______________AFC3" localSheetId="8">#REF!</definedName>
    <definedName name="______________AFC3">#REF!</definedName>
    <definedName name="______________AFC5" localSheetId="11">#REF!</definedName>
    <definedName name="______________AFC5" localSheetId="8">#REF!</definedName>
    <definedName name="______________AFC5">#REF!</definedName>
    <definedName name="______________apu1" localSheetId="11">#REF!</definedName>
    <definedName name="______________apu1" localSheetId="8">#REF!</definedName>
    <definedName name="______________apu1">#REF!</definedName>
    <definedName name="______________BGC1" localSheetId="11">#REF!</definedName>
    <definedName name="______________BGC1" localSheetId="8">#REF!</definedName>
    <definedName name="______________BGC1">#REF!</definedName>
    <definedName name="______________BGC3" localSheetId="11">#REF!</definedName>
    <definedName name="______________BGC3" localSheetId="8">#REF!</definedName>
    <definedName name="______________BGC3">#REF!</definedName>
    <definedName name="______________BGC5" localSheetId="11">#REF!</definedName>
    <definedName name="______________BGC5" localSheetId="8">#REF!</definedName>
    <definedName name="______________BGC5">#REF!</definedName>
    <definedName name="______________CAC1" localSheetId="11">#REF!</definedName>
    <definedName name="______________CAC1" localSheetId="8">#REF!</definedName>
    <definedName name="______________CAC1">#REF!</definedName>
    <definedName name="______________CAC3" localSheetId="11">#REF!</definedName>
    <definedName name="______________CAC3" localSheetId="8">#REF!</definedName>
    <definedName name="______________CAC3">#REF!</definedName>
    <definedName name="______________CAC5" localSheetId="11">#REF!</definedName>
    <definedName name="______________CAC5" localSheetId="8">#REF!</definedName>
    <definedName name="______________CAC5">#REF!</definedName>
    <definedName name="______________G1">#N/A</definedName>
    <definedName name="______________i1">#REF!</definedName>
    <definedName name="______________l9001" localSheetId="11">#REF!</definedName>
    <definedName name="______________l9001" localSheetId="8">#REF!</definedName>
    <definedName name="______________l9001">#REF!</definedName>
    <definedName name="______________MA2">#REF!</definedName>
    <definedName name="______________oa55">#REF!</definedName>
    <definedName name="______________PJ50">#REF!</definedName>
    <definedName name="______________rc">#REF!</definedName>
    <definedName name="______________SBC1" localSheetId="11">#REF!</definedName>
    <definedName name="______________SBC1" localSheetId="8">#REF!</definedName>
    <definedName name="______________SBC1">#REF!</definedName>
    <definedName name="______________SBC3" localSheetId="11">#REF!</definedName>
    <definedName name="______________SBC3" localSheetId="8">#REF!</definedName>
    <definedName name="______________SBC3">#REF!</definedName>
    <definedName name="______________SBC5" localSheetId="11">#REF!</definedName>
    <definedName name="______________SBC5" localSheetId="8">#REF!</definedName>
    <definedName name="______________SBC5">#REF!</definedName>
    <definedName name="______________TC212">#REF!</definedName>
    <definedName name="______________v1" localSheetId="11">IF(______________v8,[0]!__AFC1+______________v4,[0]!__AFC1)</definedName>
    <definedName name="______________v1" localSheetId="8">IF(______________v8,[0]!__AFC1+______________v4,[0]!__AFC1)</definedName>
    <definedName name="______________v1">IF(______________v8,[0]!__AFC1+______________v4,[0]!__AFC1)</definedName>
    <definedName name="______________v2" localSheetId="11">IF(______________v8,[0]!__AFC1+______________v4,[0]!__AFC1)</definedName>
    <definedName name="______________v2" localSheetId="8">IF(______________v8,[0]!__AFC1+______________v4,[0]!__AFC1)</definedName>
    <definedName name="______________v2">IF(______________v8,[0]!__AFC1+______________v4,[0]!__AFC1)</definedName>
    <definedName name="______________v4">#N/A</definedName>
    <definedName name="______________v5">#N/A</definedName>
    <definedName name="______________v6">#N/A</definedName>
    <definedName name="______________v7" localSheetId="11">[0]!DIRECTO48+[0]!______s3</definedName>
    <definedName name="______________v7" localSheetId="8">[0]!DIRECTO48+[0]!______s3</definedName>
    <definedName name="______________v7">[0]!DIRECTO48+[0]!______s3</definedName>
    <definedName name="______________v8">#N/A</definedName>
    <definedName name="______________w1" localSheetId="11">IF(______________w7,[0]!__AFC1+______________w3,[0]!__AFC1)</definedName>
    <definedName name="______________w1" localSheetId="8">IF(______________w7,[0]!__AFC1+______________w3,[0]!__AFC1)</definedName>
    <definedName name="______________w1">IF(______________w7,[0]!__AFC1+______________w3,[0]!__AFC1)</definedName>
    <definedName name="______________w2" localSheetId="11">IF(______________w7,[0]!__AFC1+______________w3,[0]!__AFC1)</definedName>
    <definedName name="______________w2" localSheetId="8">IF(______________w7,[0]!__AFC1+______________w3,[0]!__AFC1)</definedName>
    <definedName name="______________w2">IF(______________w7,[0]!__AFC1+______________w3,[0]!__AFC1)</definedName>
    <definedName name="______________w3">#N/A</definedName>
    <definedName name="______________w4">#N/A</definedName>
    <definedName name="______________w5">#N/A</definedName>
    <definedName name="______________w6" localSheetId="11">[0]!DIRECTO48+[0]!______s3</definedName>
    <definedName name="______________w6" localSheetId="8">[0]!DIRECTO48+[0]!______s3</definedName>
    <definedName name="______________w6">[0]!DIRECTO48+[0]!______s3</definedName>
    <definedName name="______________w7">#N/A</definedName>
    <definedName name="______________X1" localSheetId="11">IF(______________X7,[0]!__AFC1+______________X3,[0]!__AFC1)</definedName>
    <definedName name="______________X1" localSheetId="8">IF(______________X7,[0]!__AFC1+______________X3,[0]!__AFC1)</definedName>
    <definedName name="______________X1">IF(______________X7,[0]!__AFC1+______________X3,[0]!__AFC1)</definedName>
    <definedName name="______________X2" localSheetId="11">IF(______________X7,[0]!__AFC1+______________X3,[0]!__AFC1)</definedName>
    <definedName name="______________X2" localSheetId="8">IF(______________X7,[0]!__AFC1+______________X3,[0]!__AFC1)</definedName>
    <definedName name="______________X2">IF(______________X7,[0]!__AFC1+______________X3,[0]!__AFC1)</definedName>
    <definedName name="______________X3">#N/A</definedName>
    <definedName name="______________X4">#N/A</definedName>
    <definedName name="______________X5">#N/A</definedName>
    <definedName name="______________X6" localSheetId="11">[0]!DIRECTO48+[0]!______s3</definedName>
    <definedName name="______________X6" localSheetId="8">[0]!DIRECTO48+[0]!______s3</definedName>
    <definedName name="______________X6">[0]!DIRECTO48+[0]!______s3</definedName>
    <definedName name="______________X7">#N/A</definedName>
    <definedName name="______________y1" localSheetId="11">IF(________________y7,[0]!__AFC1+________________y3,[0]!__AFC1)</definedName>
    <definedName name="______________y1" localSheetId="8">IF(________________y7,[0]!__AFC1+________________y3,[0]!__AFC1)</definedName>
    <definedName name="______________y1">IF(________________y7,[0]!__AFC1+________________y3,[0]!__AFC1)</definedName>
    <definedName name="______________y2" localSheetId="11">IF(______________y7,[0]!__AFC1+______________y3,[0]!__AFC1)</definedName>
    <definedName name="______________y2" localSheetId="8">IF(______________y7,[0]!__AFC1+______________y3,[0]!__AFC1)</definedName>
    <definedName name="______________y2">IF(______________y7,[0]!__AFC1+______________y3,[0]!__AFC1)</definedName>
    <definedName name="______________y3">#N/A</definedName>
    <definedName name="______________y4">#N/A</definedName>
    <definedName name="______________y5">#N/A</definedName>
    <definedName name="______________y6" localSheetId="11">[0]!DIRECTO48+[0]!______s3</definedName>
    <definedName name="______________y6" localSheetId="8">[0]!DIRECTO48+[0]!______s3</definedName>
    <definedName name="______________y6">[0]!DIRECTO48+[0]!______s3</definedName>
    <definedName name="______________y7">#N/A</definedName>
    <definedName name="______________z1" localSheetId="11">IF(______________z7,[0]!__AFC1+______________z3,[0]!__AFC1)</definedName>
    <definedName name="______________z1" localSheetId="8">IF(______________z7,[0]!__AFC1+______________z3,[0]!__AFC1)</definedName>
    <definedName name="______________z1">IF(______________z7,[0]!__AFC1+______________z3,[0]!__AFC1)</definedName>
    <definedName name="______________z2" localSheetId="11">IF(______________z7,[0]!__AFC1+______________z3,[0]!__AFC1)</definedName>
    <definedName name="______________z2" localSheetId="8">IF(______________z7,[0]!__AFC1+______________z3,[0]!__AFC1)</definedName>
    <definedName name="______________z2">IF(______________z7,[0]!__AFC1+______________z3,[0]!__AFC1)</definedName>
    <definedName name="______________z3">#N/A</definedName>
    <definedName name="______________z4">#N/A</definedName>
    <definedName name="______________z5">#N/A</definedName>
    <definedName name="______________z6" localSheetId="11">[0]!DIRECTO48+[0]!______s3</definedName>
    <definedName name="______________z6" localSheetId="8">[0]!DIRECTO48+[0]!______s3</definedName>
    <definedName name="______________z6">[0]!DIRECTO48+[0]!______s3</definedName>
    <definedName name="______________z7">#N/A</definedName>
    <definedName name="_____________A17000">#REF!</definedName>
    <definedName name="_____________A20000">#REF!</definedName>
    <definedName name="_____________A30000">#REF!</definedName>
    <definedName name="_____________AFC1" localSheetId="11">#REF!</definedName>
    <definedName name="_____________AFC1" localSheetId="8">#REF!</definedName>
    <definedName name="_____________AFC1">#REF!</definedName>
    <definedName name="_____________AFC3" localSheetId="11">#REF!</definedName>
    <definedName name="_____________AFC3" localSheetId="8">#REF!</definedName>
    <definedName name="_____________AFC3">#REF!</definedName>
    <definedName name="_____________AFC5" localSheetId="11">#REF!</definedName>
    <definedName name="_____________AFC5" localSheetId="8">#REF!</definedName>
    <definedName name="_____________AFC5">#REF!</definedName>
    <definedName name="_____________apu1" localSheetId="11">#REF!</definedName>
    <definedName name="_____________apu1" localSheetId="8">#REF!</definedName>
    <definedName name="_____________apu1">#REF!</definedName>
    <definedName name="_____________BGC1" localSheetId="11">#REF!</definedName>
    <definedName name="_____________BGC1" localSheetId="8">#REF!</definedName>
    <definedName name="_____________BGC1">#REF!</definedName>
    <definedName name="_____________BGC3" localSheetId="11">#REF!</definedName>
    <definedName name="_____________BGC3" localSheetId="8">#REF!</definedName>
    <definedName name="_____________BGC3">#REF!</definedName>
    <definedName name="_____________BGC5" localSheetId="11">#REF!</definedName>
    <definedName name="_____________BGC5" localSheetId="8">#REF!</definedName>
    <definedName name="_____________BGC5">#REF!</definedName>
    <definedName name="_____________CAC1" localSheetId="11">#REF!</definedName>
    <definedName name="_____________CAC1" localSheetId="8">#REF!</definedName>
    <definedName name="_____________CAC1">#REF!</definedName>
    <definedName name="_____________CAC3" localSheetId="11">#REF!</definedName>
    <definedName name="_____________CAC3" localSheetId="8">#REF!</definedName>
    <definedName name="_____________CAC3">#REF!</definedName>
    <definedName name="_____________CAC5" localSheetId="11">#REF!</definedName>
    <definedName name="_____________CAC5" localSheetId="8">#REF!</definedName>
    <definedName name="_____________CAC5">#REF!</definedName>
    <definedName name="_____________dot1">#REF!</definedName>
    <definedName name="_____________err2">#REF!</definedName>
    <definedName name="_____________err4">#REF!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nf2">#REF!</definedName>
    <definedName name="_____________IPC2002">#REF!</definedName>
    <definedName name="_____________l9001" localSheetId="11">#REF!</definedName>
    <definedName name="_____________l9001" localSheetId="8">#REF!</definedName>
    <definedName name="_____________l9001">#REF!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#REF!</definedName>
    <definedName name="_____________SBC1" localSheetId="11">#REF!</definedName>
    <definedName name="_____________SBC1" localSheetId="8">#REF!</definedName>
    <definedName name="_____________SBC1">#REF!</definedName>
    <definedName name="_____________SBC3" localSheetId="11">#REF!</definedName>
    <definedName name="_____________SBC3" localSheetId="8">#REF!</definedName>
    <definedName name="_____________SBC3">#REF!</definedName>
    <definedName name="_____________SBC5" localSheetId="11">#REF!</definedName>
    <definedName name="_____________SBC5" localSheetId="8">#REF!</definedName>
    <definedName name="_____________SBC5">#REF!</definedName>
    <definedName name="____________A1">#N/A</definedName>
    <definedName name="____________A17000">#REF!</definedName>
    <definedName name="____________A20000">#REF!</definedName>
    <definedName name="____________A30000">#REF!</definedName>
    <definedName name="____________AFC1" localSheetId="11">#REF!</definedName>
    <definedName name="____________AFC1" localSheetId="8">#REF!</definedName>
    <definedName name="____________AFC1">#REF!</definedName>
    <definedName name="____________AFC3" localSheetId="11">#REF!</definedName>
    <definedName name="____________AFC3" localSheetId="8">#REF!</definedName>
    <definedName name="____________AFC3">#REF!</definedName>
    <definedName name="____________AFC5" localSheetId="11">#REF!</definedName>
    <definedName name="____________AFC5" localSheetId="8">#REF!</definedName>
    <definedName name="____________AFC5">#REF!</definedName>
    <definedName name="____________apu1" localSheetId="11">#REF!</definedName>
    <definedName name="____________apu1" localSheetId="8">#REF!</definedName>
    <definedName name="____________apu1">#REF!</definedName>
    <definedName name="____________BGC1" localSheetId="11">#REF!</definedName>
    <definedName name="____________BGC1" localSheetId="8">#REF!</definedName>
    <definedName name="____________BGC1">#REF!</definedName>
    <definedName name="____________BGC3" localSheetId="11">#REF!</definedName>
    <definedName name="____________BGC3" localSheetId="8">#REF!</definedName>
    <definedName name="____________BGC3">#REF!</definedName>
    <definedName name="____________BGC5" localSheetId="11">#REF!</definedName>
    <definedName name="____________BGC5" localSheetId="8">#REF!</definedName>
    <definedName name="____________BGC5">#REF!</definedName>
    <definedName name="____________CAC1" localSheetId="11">#REF!</definedName>
    <definedName name="____________CAC1" localSheetId="8">#REF!</definedName>
    <definedName name="____________CAC1">#REF!</definedName>
    <definedName name="____________CAC3" localSheetId="11">#REF!</definedName>
    <definedName name="____________CAC3" localSheetId="8">#REF!</definedName>
    <definedName name="____________CAC3">#REF!</definedName>
    <definedName name="____________CAC5" localSheetId="11">#REF!</definedName>
    <definedName name="____________CAC5" localSheetId="8">#REF!</definedName>
    <definedName name="____________CAC5">#REF!</definedName>
    <definedName name="____________dot1">#REF!</definedName>
    <definedName name="____________err2">#REF!</definedName>
    <definedName name="____________err4">#REF!</definedName>
    <definedName name="____________EXC6">#REF!</definedName>
    <definedName name="____________EXC7">#REF!</definedName>
    <definedName name="____________G1">#N/A</definedName>
    <definedName name="____________i1">#REF!</definedName>
    <definedName name="____________INF1">#REF!</definedName>
    <definedName name="____________inf2">#REF!</definedName>
    <definedName name="____________l9001" localSheetId="11">#REF!</definedName>
    <definedName name="____________l9001" localSheetId="8">#REF!</definedName>
    <definedName name="____________l9001">#REF!</definedName>
    <definedName name="____________MA2">#REF!</definedName>
    <definedName name="____________oa55">#REF!</definedName>
    <definedName name="____________PJ50">#REF!</definedName>
    <definedName name="____________PLA99" hidden="1">#REF!</definedName>
    <definedName name="____________rc">#REF!</definedName>
    <definedName name="____________SBC1" localSheetId="11">#REF!</definedName>
    <definedName name="____________SBC1" localSheetId="8">#REF!</definedName>
    <definedName name="____________SBC1">#REF!</definedName>
    <definedName name="____________SBC3" localSheetId="11">#REF!</definedName>
    <definedName name="____________SBC3" localSheetId="8">#REF!</definedName>
    <definedName name="____________SBC3">#REF!</definedName>
    <definedName name="____________SBC5" localSheetId="11">#REF!</definedName>
    <definedName name="____________SBC5" localSheetId="8">#REF!</definedName>
    <definedName name="____________SBC5">#REF!</definedName>
    <definedName name="____________v1" localSheetId="11">IF(____________v8,[0]!__AFC1+____________v4,[0]!__AFC1)</definedName>
    <definedName name="____________v1" localSheetId="8">IF(____________v8,[0]!__AFC1+____________v4,[0]!__AFC1)</definedName>
    <definedName name="____________v1">IF(____________v8,[0]!__AFC1+____________v4,[0]!__AFC1)</definedName>
    <definedName name="____________v2" localSheetId="11">IF(____________v8,[0]!__AFC1+____________v4,[0]!__AFC1)</definedName>
    <definedName name="____________v2" localSheetId="8">IF(____________v8,[0]!__AFC1+____________v4,[0]!__AFC1)</definedName>
    <definedName name="____________v2">IF(____________v8,[0]!__AFC1+____________v4,[0]!__AFC1)</definedName>
    <definedName name="____________v4">#N/A</definedName>
    <definedName name="____________v5">#N/A</definedName>
    <definedName name="____________v6">#N/A</definedName>
    <definedName name="____________v7" localSheetId="11">[0]!DIRECTO48+[0]!______s3</definedName>
    <definedName name="____________v7" localSheetId="8">[0]!DIRECTO48+[0]!______s3</definedName>
    <definedName name="____________v7">[0]!DIRECTO48+[0]!______s3</definedName>
    <definedName name="____________v8">#N/A</definedName>
    <definedName name="____________w1" localSheetId="11">IF(____________w7,[0]!__AFC1+____________w3,[0]!__AFC1)</definedName>
    <definedName name="____________w1" localSheetId="8">IF(____________w7,[0]!__AFC1+____________w3,[0]!__AFC1)</definedName>
    <definedName name="____________w1">IF(____________w7,[0]!__AFC1+____________w3,[0]!__AFC1)</definedName>
    <definedName name="____________w2" localSheetId="11">IF(____________w7,[0]!__AFC1+____________w3,[0]!__AFC1)</definedName>
    <definedName name="____________w2" localSheetId="8">IF(____________w7,[0]!__AFC1+____________w3,[0]!__AFC1)</definedName>
    <definedName name="____________w2">IF(____________w7,[0]!__AFC1+____________w3,[0]!__AFC1)</definedName>
    <definedName name="____________w3">#N/A</definedName>
    <definedName name="____________w4">#N/A</definedName>
    <definedName name="____________w5">#N/A</definedName>
    <definedName name="____________w6" localSheetId="11">[0]!DIRECTO48+[0]!______s3</definedName>
    <definedName name="____________w6" localSheetId="8">[0]!DIRECTO48+[0]!______s3</definedName>
    <definedName name="____________w6">[0]!DIRECTO48+[0]!______s3</definedName>
    <definedName name="____________w7">#N/A</definedName>
    <definedName name="____________X1" localSheetId="11">IF(____________X7,[0]!__AFC1+____________X3,[0]!__AFC1)</definedName>
    <definedName name="____________X1" localSheetId="8">IF(____________X7,[0]!__AFC1+____________X3,[0]!__AFC1)</definedName>
    <definedName name="____________X1">IF(____________X7,[0]!__AFC1+____________X3,[0]!__AFC1)</definedName>
    <definedName name="____________X2" localSheetId="11">IF(____________X7,[0]!__AFC1+____________X3,[0]!__AFC1)</definedName>
    <definedName name="____________X2" localSheetId="8">IF(____________X7,[0]!__AFC1+____________X3,[0]!__AFC1)</definedName>
    <definedName name="____________X2">IF(____________X7,[0]!__AFC1+____________X3,[0]!__AFC1)</definedName>
    <definedName name="____________X3">#N/A</definedName>
    <definedName name="____________X4">#N/A</definedName>
    <definedName name="____________X5">#N/A</definedName>
    <definedName name="____________X6" localSheetId="11">[0]!DIRECTO48+[0]!______s3</definedName>
    <definedName name="____________X6" localSheetId="8">[0]!DIRECTO48+[0]!______s3</definedName>
    <definedName name="____________X6">[0]!DIRECTO48+[0]!______s3</definedName>
    <definedName name="____________X7">#N/A</definedName>
    <definedName name="____________y1" localSheetId="11">IF(______________y7,[0]!__AFC1+______________y3,[0]!__AFC1)</definedName>
    <definedName name="____________y1" localSheetId="8">IF(______________y7,[0]!__AFC1+______________y3,[0]!__AFC1)</definedName>
    <definedName name="____________y1">IF(______________y7,[0]!__AFC1+______________y3,[0]!__AFC1)</definedName>
    <definedName name="____________y2" localSheetId="11">IF(____________y7,[0]!__AFC1+____________y3,[0]!__AFC1)</definedName>
    <definedName name="____________y2" localSheetId="8">IF(____________y7,[0]!__AFC1+____________y3,[0]!__AFC1)</definedName>
    <definedName name="____________y2">IF(____________y7,[0]!__AFC1+____________y3,[0]!__AFC1)</definedName>
    <definedName name="____________y3">#N/A</definedName>
    <definedName name="____________y4">#N/A</definedName>
    <definedName name="____________y5">#N/A</definedName>
    <definedName name="____________y6" localSheetId="11">[0]!DIRECTO48+[0]!______s3</definedName>
    <definedName name="____________y6" localSheetId="8">[0]!DIRECTO48+[0]!______s3</definedName>
    <definedName name="____________y6">[0]!DIRECTO48+[0]!______s3</definedName>
    <definedName name="____________y7">#N/A</definedName>
    <definedName name="____________z1" localSheetId="11">IF(____________z7,[0]!__AFC1+____________z3,[0]!__AFC1)</definedName>
    <definedName name="____________z1" localSheetId="8">IF(____________z7,[0]!__AFC1+____________z3,[0]!__AFC1)</definedName>
    <definedName name="____________z1">IF(____________z7,[0]!__AFC1+____________z3,[0]!__AFC1)</definedName>
    <definedName name="____________z2" localSheetId="11">IF(____________z7,[0]!__AFC1+____________z3,[0]!__AFC1)</definedName>
    <definedName name="____________z2" localSheetId="8">IF(____________z7,[0]!__AFC1+____________z3,[0]!__AFC1)</definedName>
    <definedName name="____________z2">IF(____________z7,[0]!__AFC1+____________z3,[0]!__AFC1)</definedName>
    <definedName name="____________z3">#N/A</definedName>
    <definedName name="____________z4">#N/A</definedName>
    <definedName name="____________z5">#N/A</definedName>
    <definedName name="____________z6" localSheetId="11">[0]!DIRECTO48+[0]!______s3</definedName>
    <definedName name="____________z6" localSheetId="8">[0]!DIRECTO48+[0]!______s3</definedName>
    <definedName name="____________z6">[0]!DIRECTO48+[0]!______s3</definedName>
    <definedName name="____________z7">#N/A</definedName>
    <definedName name="___________A17000">#REF!</definedName>
    <definedName name="___________A20000">#REF!</definedName>
    <definedName name="___________A30000">#REF!</definedName>
    <definedName name="___________AFC1" localSheetId="11">#REF!</definedName>
    <definedName name="___________AFC1" localSheetId="8">#REF!</definedName>
    <definedName name="___________AFC1">#REF!</definedName>
    <definedName name="___________AFC3" localSheetId="11">#REF!</definedName>
    <definedName name="___________AFC3" localSheetId="8">#REF!</definedName>
    <definedName name="___________AFC3">#REF!</definedName>
    <definedName name="___________AFC5" localSheetId="11">#REF!</definedName>
    <definedName name="___________AFC5" localSheetId="8">#REF!</definedName>
    <definedName name="___________AFC5">#REF!</definedName>
    <definedName name="___________apu1" localSheetId="11">#REF!</definedName>
    <definedName name="___________apu1" localSheetId="8">#REF!</definedName>
    <definedName name="___________apu1">#REF!</definedName>
    <definedName name="___________BGC1" localSheetId="11">#REF!</definedName>
    <definedName name="___________BGC1" localSheetId="8">#REF!</definedName>
    <definedName name="___________BGC1">#REF!</definedName>
    <definedName name="___________BGC3" localSheetId="11">#REF!</definedName>
    <definedName name="___________BGC3" localSheetId="8">#REF!</definedName>
    <definedName name="___________BGC3">#REF!</definedName>
    <definedName name="___________BGC5" localSheetId="11">#REF!</definedName>
    <definedName name="___________BGC5" localSheetId="8">#REF!</definedName>
    <definedName name="___________BGC5">#REF!</definedName>
    <definedName name="___________CAC1" localSheetId="11">#REF!</definedName>
    <definedName name="___________CAC1" localSheetId="8">#REF!</definedName>
    <definedName name="___________CAC1">#REF!</definedName>
    <definedName name="___________CAC3" localSheetId="11">#REF!</definedName>
    <definedName name="___________CAC3" localSheetId="8">#REF!</definedName>
    <definedName name="___________CAC3">#REF!</definedName>
    <definedName name="___________CAC5" localSheetId="11">#REF!</definedName>
    <definedName name="___________CAC5" localSheetId="8">#REF!</definedName>
    <definedName name="___________CAC5">#REF!</definedName>
    <definedName name="___________dot1">#REF!</definedName>
    <definedName name="___________err2">#REF!</definedName>
    <definedName name="___________err4">#REF!</definedName>
    <definedName name="___________i1">#REF!</definedName>
    <definedName name="___________INF1">#REF!</definedName>
    <definedName name="___________inf2">#REF!</definedName>
    <definedName name="___________IPC2002">#REF!</definedName>
    <definedName name="___________l9001" localSheetId="11">#REF!</definedName>
    <definedName name="___________l9001" localSheetId="8">#REF!</definedName>
    <definedName name="___________l9001">#REF!</definedName>
    <definedName name="___________MA2">#REF!</definedName>
    <definedName name="___________oa55">#REF!</definedName>
    <definedName name="___________PJ50">#REF!</definedName>
    <definedName name="___________PLA99" hidden="1">#REF!</definedName>
    <definedName name="___________rc">#REF!</definedName>
    <definedName name="___________SBC1" localSheetId="11">#REF!</definedName>
    <definedName name="___________SBC1" localSheetId="8">#REF!</definedName>
    <definedName name="___________SBC1">#REF!</definedName>
    <definedName name="___________SBC3" localSheetId="11">#REF!</definedName>
    <definedName name="___________SBC3" localSheetId="8">#REF!</definedName>
    <definedName name="___________SBC3">#REF!</definedName>
    <definedName name="___________SBC5" localSheetId="11">#REF!</definedName>
    <definedName name="___________SBC5" localSheetId="8">#REF!</definedName>
    <definedName name="___________SBC5">#REF!</definedName>
    <definedName name="___________tab1">#REF!</definedName>
    <definedName name="___________tab2">#REF!</definedName>
    <definedName name="___________tab3">#REF!</definedName>
    <definedName name="___________TAB4">#REF!</definedName>
    <definedName name="__________A1">#N/A</definedName>
    <definedName name="__________A17000">#REF!</definedName>
    <definedName name="__________A20000">#REF!</definedName>
    <definedName name="__________A30000">#REF!</definedName>
    <definedName name="__________AFC1" localSheetId="11">#REF!</definedName>
    <definedName name="__________AFC1" localSheetId="8">#REF!</definedName>
    <definedName name="__________AFC1">#REF!</definedName>
    <definedName name="__________AFC3" localSheetId="11">#REF!</definedName>
    <definedName name="__________AFC3" localSheetId="8">#REF!</definedName>
    <definedName name="__________AFC3">#REF!</definedName>
    <definedName name="__________AFC5" localSheetId="11">#REF!</definedName>
    <definedName name="__________AFC5" localSheetId="8">#REF!</definedName>
    <definedName name="__________AFC5">#REF!</definedName>
    <definedName name="__________AIU1">#REF!</definedName>
    <definedName name="__________AIU2">#REF!</definedName>
    <definedName name="__________apu1" localSheetId="11">#REF!</definedName>
    <definedName name="__________apu1" localSheetId="8">#REF!</definedName>
    <definedName name="__________apu1">#REF!</definedName>
    <definedName name="__________APU221">#REF!</definedName>
    <definedName name="__________APU465">#REF!</definedName>
    <definedName name="__________BGC1" localSheetId="11">#REF!</definedName>
    <definedName name="__________BGC1" localSheetId="8">#REF!</definedName>
    <definedName name="__________BGC1">#REF!</definedName>
    <definedName name="__________BGC3" localSheetId="11">#REF!</definedName>
    <definedName name="__________BGC3" localSheetId="8">#REF!</definedName>
    <definedName name="__________BGC3">#REF!</definedName>
    <definedName name="__________BGC5" localSheetId="11">#REF!</definedName>
    <definedName name="__________BGC5" localSheetId="8">#REF!</definedName>
    <definedName name="__________BGC5">#REF!</definedName>
    <definedName name="__________CAC1" localSheetId="11">#REF!</definedName>
    <definedName name="__________CAC1" localSheetId="8">#REF!</definedName>
    <definedName name="__________CAC1">#REF!</definedName>
    <definedName name="__________CAC3" localSheetId="11">#REF!</definedName>
    <definedName name="__________CAC3" localSheetId="8">#REF!</definedName>
    <definedName name="__________CAC3">#REF!</definedName>
    <definedName name="__________CAC5" localSheetId="11">#REF!</definedName>
    <definedName name="__________CAC5" localSheetId="8">#REF!</definedName>
    <definedName name="__________CAC5">#REF!</definedName>
    <definedName name="__________Cod1">#REF!</definedName>
    <definedName name="__________dot1">#REF!</definedName>
    <definedName name="__________err2">#REF!</definedName>
    <definedName name="__________err4">#REF!</definedName>
    <definedName name="__________G1">#N/A</definedName>
    <definedName name="__________i1">#REF!</definedName>
    <definedName name="__________INF1">#REF!</definedName>
    <definedName name="__________inf2">#REF!</definedName>
    <definedName name="__________l9001" localSheetId="11">#REF!</definedName>
    <definedName name="__________l9001" localSheetId="8">#REF!</definedName>
    <definedName name="__________l900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#REF!</definedName>
    <definedName name="__________Pa3">#REF!</definedName>
    <definedName name="__________Pa4">#REF!</definedName>
    <definedName name="__________PJ50">#REF!</definedName>
    <definedName name="__________pj51">#REF!</definedName>
    <definedName name="__________PLA99" hidden="1">#REF!</definedName>
    <definedName name="__________Po2">#REF!</definedName>
    <definedName name="__________rc">#REF!</definedName>
    <definedName name="__________SBC1" localSheetId="11">#REF!</definedName>
    <definedName name="__________SBC1" localSheetId="8">#REF!</definedName>
    <definedName name="__________SBC1">#REF!</definedName>
    <definedName name="__________SBC3" localSheetId="11">#REF!</definedName>
    <definedName name="__________SBC3" localSheetId="8">#REF!</definedName>
    <definedName name="__________SBC3">#REF!</definedName>
    <definedName name="__________SBC5" localSheetId="11">#REF!</definedName>
    <definedName name="__________SBC5" localSheetId="8">#REF!</definedName>
    <definedName name="__________SBC5">#REF!</definedName>
    <definedName name="__________ST166">#REF!</definedName>
    <definedName name="__________tab1">#REF!</definedName>
    <definedName name="__________tab2">#REF!</definedName>
    <definedName name="__________tab3">#REF!</definedName>
    <definedName name="__________TAB4">#REF!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 localSheetId="11">IF(__________v8,[0]!__AFC1+__________v4,[0]!__AFC1)</definedName>
    <definedName name="__________v1" localSheetId="8">IF(__________v8,[0]!__AFC1+__________v4,[0]!__AFC1)</definedName>
    <definedName name="__________v1">IF(__________v8,[0]!__AFC1+__________v4,[0]!__AFC1)</definedName>
    <definedName name="__________v2" localSheetId="11">IF(__________v8,[0]!__AFC1+__________v4,[0]!__AFC1)</definedName>
    <definedName name="__________v2" localSheetId="8">IF(__________v8,[0]!__AFC1+__________v4,[0]!__AFC1)</definedName>
    <definedName name="__________v2">IF(__________v8,[0]!__AFC1+__________v4,[0]!__AFC1)</definedName>
    <definedName name="__________v4">#N/A</definedName>
    <definedName name="__________v5">#N/A</definedName>
    <definedName name="__________v6">#N/A</definedName>
    <definedName name="__________v7" localSheetId="11">[0]!DIRECTO48+[0]!______s3</definedName>
    <definedName name="__________v7" localSheetId="8">[0]!DIRECTO48+[0]!______s3</definedName>
    <definedName name="__________v7">[0]!DIRECTO48+[0]!______s3</definedName>
    <definedName name="__________v8">#N/A</definedName>
    <definedName name="__________w1" localSheetId="11">IF(__________w7,[0]!__AFC1+__________w3,[0]!__AFC1)</definedName>
    <definedName name="__________w1" localSheetId="8">IF(__________w7,[0]!__AFC1+__________w3,[0]!__AFC1)</definedName>
    <definedName name="__________w1">IF(__________w7,[0]!__AFC1+__________w3,[0]!__AFC1)</definedName>
    <definedName name="__________w2" localSheetId="11">IF(__________w7,[0]!__AFC1+__________w3,[0]!__AFC1)</definedName>
    <definedName name="__________w2" localSheetId="8">IF(__________w7,[0]!__AFC1+__________w3,[0]!__AFC1)</definedName>
    <definedName name="__________w2">IF(__________w7,[0]!__AFC1+__________w3,[0]!__AFC1)</definedName>
    <definedName name="__________w3">#N/A</definedName>
    <definedName name="__________w4">#N/A</definedName>
    <definedName name="__________w5">#N/A</definedName>
    <definedName name="__________w6" localSheetId="11">[0]!DIRECTO48+[0]!______s3</definedName>
    <definedName name="__________w6" localSheetId="8">[0]!DIRECTO48+[0]!______s3</definedName>
    <definedName name="__________w6">[0]!DIRECTO48+[0]!______s3</definedName>
    <definedName name="__________w7">#N/A</definedName>
    <definedName name="__________X1" localSheetId="11">IF(__________X7,[0]!__AFC1+__________X3,[0]!__AFC1)</definedName>
    <definedName name="__________X1" localSheetId="8">IF(__________X7,[0]!__AFC1+__________X3,[0]!__AFC1)</definedName>
    <definedName name="__________X1">IF(__________X7,[0]!__AFC1+__________X3,[0]!__AFC1)</definedName>
    <definedName name="__________X2" localSheetId="11">IF(__________X7,[0]!__AFC1+__________X3,[0]!__AFC1)</definedName>
    <definedName name="__________X2" localSheetId="8">IF(__________X7,[0]!__AFC1+__________X3,[0]!__AFC1)</definedName>
    <definedName name="__________X2">IF(__________X7,[0]!__AFC1+__________X3,[0]!__AFC1)</definedName>
    <definedName name="__________X3">#N/A</definedName>
    <definedName name="__________X4">#N/A</definedName>
    <definedName name="__________X5">#N/A</definedName>
    <definedName name="__________X6" localSheetId="11">[0]!DIRECTO48+[0]!______s3</definedName>
    <definedName name="__________X6" localSheetId="8">[0]!DIRECTO48+[0]!______s3</definedName>
    <definedName name="__________X6">[0]!DIRECTO48+[0]!______s3</definedName>
    <definedName name="__________X7">#N/A</definedName>
    <definedName name="__________y1" localSheetId="11">IF(____________y7,[0]!__AFC1+____________y3,[0]!__AFC1)</definedName>
    <definedName name="__________y1" localSheetId="8">IF(____________y7,[0]!__AFC1+____________y3,[0]!__AFC1)</definedName>
    <definedName name="__________y1">IF(____________y7,[0]!__AFC1+____________y3,[0]!__AFC1)</definedName>
    <definedName name="__________y2" localSheetId="11">IF(__________y7,[0]!__AFC1+__________y3,[0]!__AFC1)</definedName>
    <definedName name="__________y2" localSheetId="8">IF(__________y7,[0]!__AFC1+__________y3,[0]!__AFC1)</definedName>
    <definedName name="__________y2">IF(__________y7,[0]!__AFC1+__________y3,[0]!__AFC1)</definedName>
    <definedName name="__________y3">#N/A</definedName>
    <definedName name="__________y4">#N/A</definedName>
    <definedName name="__________y5">#N/A</definedName>
    <definedName name="__________y6" localSheetId="11">[0]!DIRECTO48+[0]!______s3</definedName>
    <definedName name="__________y6" localSheetId="8">[0]!DIRECTO48+[0]!______s3</definedName>
    <definedName name="__________y6">[0]!DIRECTO48+[0]!______s3</definedName>
    <definedName name="__________y7">#N/A</definedName>
    <definedName name="__________z1" localSheetId="11">IF(__________z7,[0]!__AFC1+__________z3,[0]!__AFC1)</definedName>
    <definedName name="__________z1" localSheetId="8">IF(__________z7,[0]!__AFC1+__________z3,[0]!__AFC1)</definedName>
    <definedName name="__________z1">IF(__________z7,[0]!__AFC1+__________z3,[0]!__AFC1)</definedName>
    <definedName name="__________z2" localSheetId="11">IF(__________z7,[0]!__AFC1+__________z3,[0]!__AFC1)</definedName>
    <definedName name="__________z2" localSheetId="8">IF(__________z7,[0]!__AFC1+__________z3,[0]!__AFC1)</definedName>
    <definedName name="__________z2">IF(__________z7,[0]!__AFC1+__________z3,[0]!__AFC1)</definedName>
    <definedName name="__________z3">#N/A</definedName>
    <definedName name="__________z4">#N/A</definedName>
    <definedName name="__________z5">#N/A</definedName>
    <definedName name="__________z6" localSheetId="11">[0]!DIRECTO48+[0]!______s3</definedName>
    <definedName name="__________z6" localSheetId="8">[0]!DIRECTO48+[0]!______s3</definedName>
    <definedName name="__________z6">[0]!DIRECTO48+[0]!______s3</definedName>
    <definedName name="__________z7">#N/A</definedName>
    <definedName name="_________A17000">#REF!</definedName>
    <definedName name="_________A20000">#REF!</definedName>
    <definedName name="_________A30000">#REF!</definedName>
    <definedName name="_________AFC1" localSheetId="11">#REF!</definedName>
    <definedName name="_________AFC1" localSheetId="8">#REF!</definedName>
    <definedName name="_________AFC1">#REF!</definedName>
    <definedName name="_________AFC3" localSheetId="11">#REF!</definedName>
    <definedName name="_________AFC3" localSheetId="8">#REF!</definedName>
    <definedName name="_________AFC3">#REF!</definedName>
    <definedName name="_________AFC5" localSheetId="11">#REF!</definedName>
    <definedName name="_________AFC5" localSheetId="8">#REF!</definedName>
    <definedName name="_________AFC5">#REF!</definedName>
    <definedName name="_________AIU1">#REF!</definedName>
    <definedName name="_________AIU2">#REF!</definedName>
    <definedName name="_________apu1" localSheetId="11">#REF!</definedName>
    <definedName name="_________apu1" localSheetId="8">#REF!</definedName>
    <definedName name="_________apu1">#REF!</definedName>
    <definedName name="_________APU221">#REF!</definedName>
    <definedName name="_________APU465">#REF!</definedName>
    <definedName name="_________BGC1" localSheetId="11">#REF!</definedName>
    <definedName name="_________BGC1" localSheetId="8">#REF!</definedName>
    <definedName name="_________BGC1">#REF!</definedName>
    <definedName name="_________BGC3" localSheetId="11">#REF!</definedName>
    <definedName name="_________BGC3" localSheetId="8">#REF!</definedName>
    <definedName name="_________BGC3">#REF!</definedName>
    <definedName name="_________BGC5" localSheetId="11">#REF!</definedName>
    <definedName name="_________BGC5" localSheetId="8">#REF!</definedName>
    <definedName name="_________BGC5">#REF!</definedName>
    <definedName name="_________CAC1" localSheetId="11">#REF!</definedName>
    <definedName name="_________CAC1" localSheetId="8">#REF!</definedName>
    <definedName name="_________CAC1">#REF!</definedName>
    <definedName name="_________CAC3" localSheetId="11">#REF!</definedName>
    <definedName name="_________CAC3" localSheetId="8">#REF!</definedName>
    <definedName name="_________CAC3">#REF!</definedName>
    <definedName name="_________CAC5" localSheetId="11">#REF!</definedName>
    <definedName name="_________CAC5" localSheetId="8">#REF!</definedName>
    <definedName name="_________CAC5">#REF!</definedName>
    <definedName name="_________Cod1">#REF!</definedName>
    <definedName name="_________dot1">#REF!</definedName>
    <definedName name="_________err2">#REF!</definedName>
    <definedName name="_________err4">#REF!</definedName>
    <definedName name="_________EST6">#REF!</definedName>
    <definedName name="_________i1">#REF!</definedName>
    <definedName name="_________INF1">#REF!</definedName>
    <definedName name="_________inf2">#REF!</definedName>
    <definedName name="_________IPC2002">#REF!</definedName>
    <definedName name="_________key2" localSheetId="11" hidden="1">#REF!</definedName>
    <definedName name="_________key2" localSheetId="8" hidden="1">#REF!</definedName>
    <definedName name="_________key2" hidden="1">#REF!</definedName>
    <definedName name="_________l9001" localSheetId="11">#REF!</definedName>
    <definedName name="_________l9001" localSheetId="8">#REF!</definedName>
    <definedName name="_________l9001">#REF!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#REF!</definedName>
    <definedName name="_________pj51">#REF!</definedName>
    <definedName name="_________PLA99" hidden="1">#REF!</definedName>
    <definedName name="_________PMT5671" localSheetId="11">#REF!</definedName>
    <definedName name="_________PMT5671" localSheetId="8">#REF!</definedName>
    <definedName name="_________PMT5671">#REF!</definedName>
    <definedName name="_________PMT5805" localSheetId="11">#REF!</definedName>
    <definedName name="_________PMT5805" localSheetId="8">#REF!</definedName>
    <definedName name="_________PMT5805">#REF!</definedName>
    <definedName name="_________PMT5806" localSheetId="11">#REF!</definedName>
    <definedName name="_________PMT5806" localSheetId="8">#REF!</definedName>
    <definedName name="_________PMT5806">#REF!</definedName>
    <definedName name="_________PMT5815" localSheetId="11">#REF!</definedName>
    <definedName name="_________PMT5815" localSheetId="8">#REF!</definedName>
    <definedName name="_________PMT5815">#REF!</definedName>
    <definedName name="_________PMT5820" localSheetId="11">#REF!</definedName>
    <definedName name="_________PMT5820" localSheetId="8">#REF!</definedName>
    <definedName name="_________PMT5820">#REF!</definedName>
    <definedName name="_________Po2">#REF!</definedName>
    <definedName name="_________r">#REF!</definedName>
    <definedName name="_________rc">#REF!</definedName>
    <definedName name="_________SBC1" localSheetId="11">#REF!</definedName>
    <definedName name="_________SBC1" localSheetId="8">#REF!</definedName>
    <definedName name="_________SBC1">#REF!</definedName>
    <definedName name="_________SBC3" localSheetId="11">#REF!</definedName>
    <definedName name="_________SBC3" localSheetId="8">#REF!</definedName>
    <definedName name="_________SBC3">#REF!</definedName>
    <definedName name="_________SBC5" localSheetId="11">#REF!</definedName>
    <definedName name="_________SBC5" localSheetId="8">#REF!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#N/A</definedName>
    <definedName name="________A17000">#REF!</definedName>
    <definedName name="________A20000">#REF!</definedName>
    <definedName name="________A30000">#REF!</definedName>
    <definedName name="________AFC1" localSheetId="11">#REF!</definedName>
    <definedName name="________AFC1" localSheetId="8">#REF!</definedName>
    <definedName name="________AFC1">#REF!</definedName>
    <definedName name="________AFC3" localSheetId="11">#REF!</definedName>
    <definedName name="________AFC3" localSheetId="8">#REF!</definedName>
    <definedName name="________AFC3">#REF!</definedName>
    <definedName name="________AFC5" localSheetId="11">#REF!</definedName>
    <definedName name="________AFC5" localSheetId="8">#REF!</definedName>
    <definedName name="________AFC5">#REF!</definedName>
    <definedName name="________AIU1">#REF!</definedName>
    <definedName name="________aiu2" localSheetId="11">#REF!</definedName>
    <definedName name="________aiu2" localSheetId="8">#REF!</definedName>
    <definedName name="________aiu2">#REF!</definedName>
    <definedName name="________apu1" localSheetId="11">#REF!</definedName>
    <definedName name="________apu1" localSheetId="8">#REF!</definedName>
    <definedName name="________apu1">#REF!</definedName>
    <definedName name="________APU221">#REF!</definedName>
    <definedName name="________APU465">#REF!</definedName>
    <definedName name="________BGC1" localSheetId="11">#REF!</definedName>
    <definedName name="________BGC1" localSheetId="8">#REF!</definedName>
    <definedName name="________BGC1">#REF!</definedName>
    <definedName name="________BGC3" localSheetId="11">#REF!</definedName>
    <definedName name="________BGC3" localSheetId="8">#REF!</definedName>
    <definedName name="________BGC3">#REF!</definedName>
    <definedName name="________BGC5" localSheetId="11">#REF!</definedName>
    <definedName name="________BGC5" localSheetId="8">#REF!</definedName>
    <definedName name="________BGC5">#REF!</definedName>
    <definedName name="________CAC1" localSheetId="11">#REF!</definedName>
    <definedName name="________CAC1" localSheetId="8">#REF!</definedName>
    <definedName name="________CAC1">#REF!</definedName>
    <definedName name="________CAC3" localSheetId="11">#REF!</definedName>
    <definedName name="________CAC3" localSheetId="8">#REF!</definedName>
    <definedName name="________CAC3">#REF!</definedName>
    <definedName name="________CAC5" localSheetId="11">#REF!</definedName>
    <definedName name="________CAC5" localSheetId="8">#REF!</definedName>
    <definedName name="________CAC5">#REF!</definedName>
    <definedName name="________Cod1">#REF!</definedName>
    <definedName name="________dot1">#REF!</definedName>
    <definedName name="________err2">#REF!</definedName>
    <definedName name="________err4">#REF!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9999" localSheetId="11">#REF!</definedName>
    <definedName name="________I9999" localSheetId="8">#REF!</definedName>
    <definedName name="________I9999">#REF!</definedName>
    <definedName name="________INF1">#REF!</definedName>
    <definedName name="________inf2">#REF!</definedName>
    <definedName name="________key2" localSheetId="11" hidden="1">#REF!</definedName>
    <definedName name="________key2" localSheetId="8" hidden="1">#REF!</definedName>
    <definedName name="________key2" hidden="1">#REF!</definedName>
    <definedName name="________key3" hidden="1">#REF!</definedName>
    <definedName name="________l9001" localSheetId="11">#REF!</definedName>
    <definedName name="________l9001" localSheetId="8">#REF!</definedName>
    <definedName name="________l900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#REF!</definedName>
    <definedName name="________pj51">#REF!</definedName>
    <definedName name="________PLA99" hidden="1">#REF!</definedName>
    <definedName name="________Po2">#REF!</definedName>
    <definedName name="________r" localSheetId="11" hidden="1">{"TAB1",#N/A,TRUE,"GENERAL";"TAB2",#N/A,TRUE,"GENERAL";"TAB3",#N/A,TRUE,"GENERAL";"TAB4",#N/A,TRUE,"GENERAL";"TAB5",#N/A,TRUE,"GENERAL"}</definedName>
    <definedName name="________r" localSheetId="8" hidden="1">{"TAB1",#N/A,TRUE,"GENERAL";"TAB2",#N/A,TRUE,"GENERAL";"TAB3",#N/A,TRUE,"GENERAL";"TAB4",#N/A,TRUE,"GENERAL";"TAB5",#N/A,TRUE,"GENERAL"}</definedName>
    <definedName name="________r">#REF!</definedName>
    <definedName name="________r4r" localSheetId="11" hidden="1">{"via1",#N/A,TRUE,"general";"via2",#N/A,TRUE,"general";"via3",#N/A,TRUE,"general"}</definedName>
    <definedName name="________r4r" localSheetId="8" hidden="1">{"via1",#N/A,TRUE,"general";"via2",#N/A,TRUE,"general";"via3",#N/A,TRUE,"general"}</definedName>
    <definedName name="________r4r" hidden="1">{"via1",#N/A,TRUE,"general";"via2",#N/A,TRUE,"general";"via3",#N/A,TRUE,"general"}</definedName>
    <definedName name="________rc">#REF!</definedName>
    <definedName name="________SBC1" localSheetId="11">#REF!</definedName>
    <definedName name="________SBC1" localSheetId="8">#REF!</definedName>
    <definedName name="________SBC1">#REF!</definedName>
    <definedName name="________SBC3" localSheetId="11">#REF!</definedName>
    <definedName name="________SBC3" localSheetId="8">#REF!</definedName>
    <definedName name="________SBC3">#REF!</definedName>
    <definedName name="________SBC5" localSheetId="11">#REF!</definedName>
    <definedName name="________SBC5" localSheetId="8">#REF!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 localSheetId="11">IF(________v8,[0]!__AFC1+________v4,[0]!__AFC1)</definedName>
    <definedName name="________v1" localSheetId="8">IF(________v8,[0]!__AFC1+________v4,[0]!__AFC1)</definedName>
    <definedName name="________v1">IF(________v8,[0]!__AFC1+________v4,[0]!__AFC1)</definedName>
    <definedName name="________v2" localSheetId="11">IF(________v8,[0]!__AFC1+________v4,[0]!__AFC1)</definedName>
    <definedName name="________v2" localSheetId="8">IF(________v8,[0]!__AFC1+________v4,[0]!__AFC1)</definedName>
    <definedName name="________v2">IF(________v8,[0]!__AFC1+________v4,[0]!__AFC1)</definedName>
    <definedName name="________v4">#N/A</definedName>
    <definedName name="________v5">#N/A</definedName>
    <definedName name="________v6">#N/A</definedName>
    <definedName name="________v7" localSheetId="11">[0]!DIRECTO48+[0]!______s3</definedName>
    <definedName name="________v7" localSheetId="8">[0]!DIRECTO48+[0]!______s3</definedName>
    <definedName name="________v7">[0]!DIRECTO48+[0]!______s3</definedName>
    <definedName name="________v8">#N/A</definedName>
    <definedName name="________w1" localSheetId="11">IF(________w7,[0]!__AFC1+________w3,[0]!__AFC1)</definedName>
    <definedName name="________w1" localSheetId="8">IF(________w7,[0]!__AFC1+________w3,[0]!__AFC1)</definedName>
    <definedName name="________w1">IF(________w7,[0]!__AFC1+________w3,[0]!__AFC1)</definedName>
    <definedName name="________w2" localSheetId="11">IF(________w7,[0]!__AFC1+________w3,[0]!__AFC1)</definedName>
    <definedName name="________w2" localSheetId="8">IF(________w7,[0]!__AFC1+________w3,[0]!__AFC1)</definedName>
    <definedName name="________w2">IF(________w7,[0]!__AFC1+________w3,[0]!__AFC1)</definedName>
    <definedName name="________w3">#N/A</definedName>
    <definedName name="________w4">#N/A</definedName>
    <definedName name="________w5">#N/A</definedName>
    <definedName name="________w6" localSheetId="11">[0]!DIRECTO48+[0]!______s3</definedName>
    <definedName name="________w6" localSheetId="8">[0]!DIRECTO48+[0]!______s3</definedName>
    <definedName name="________w6">[0]!DIRECTO48+[0]!______s3</definedName>
    <definedName name="________w7">#N/A</definedName>
    <definedName name="________X1" localSheetId="11">IF(________X7,[0]!__AFC1+________X3,[0]!__AFC1)</definedName>
    <definedName name="________X1" localSheetId="8">IF(________X7,[0]!__AFC1+________X3,[0]!__AFC1)</definedName>
    <definedName name="________X1">IF(________X7,[0]!__AFC1+________X3,[0]!__AFC1)</definedName>
    <definedName name="________X2" localSheetId="11">IF(________X7,[0]!__AFC1+________X3,[0]!__AFC1)</definedName>
    <definedName name="________X2" localSheetId="8">IF(________X7,[0]!__AFC1+________X3,[0]!__AFC1)</definedName>
    <definedName name="________X2">IF(________X7,[0]!__AFC1+________X3,[0]!__AFC1)</definedName>
    <definedName name="________X3">#N/A</definedName>
    <definedName name="________X4">#N/A</definedName>
    <definedName name="________X5">#N/A</definedName>
    <definedName name="________X6" localSheetId="11">[0]!DIRECTO48+[0]!______s3</definedName>
    <definedName name="________X6" localSheetId="8">[0]!DIRECTO48+[0]!______s3</definedName>
    <definedName name="________X6">[0]!DIRECTO48+[0]!______s3</definedName>
    <definedName name="________X7">#N/A</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_y1" localSheetId="11">IF(__________y7,[0]!__AFC1+__________y3,[0]!__AFC1)</definedName>
    <definedName name="________y1" localSheetId="8">IF(__________y7,[0]!__AFC1+__________y3,[0]!__AFC1)</definedName>
    <definedName name="________y1">IF(__________y7,[0]!__AFC1+__________y3,[0]!__AFC1)</definedName>
    <definedName name="________y2" localSheetId="11">IF(________y7,[0]!__AFC1+________y3,[0]!__AFC1)</definedName>
    <definedName name="________y2" localSheetId="8">IF(________y7,[0]!__AFC1+________y3,[0]!__AFC1)</definedName>
    <definedName name="________y2">IF(________y7,[0]!__AFC1+________y3,[0]!__AFC1)</definedName>
    <definedName name="________y3">#N/A</definedName>
    <definedName name="________y4">#N/A</definedName>
    <definedName name="________y5">#N/A</definedName>
    <definedName name="________y6" localSheetId="11">[0]!DIRECTO48+[0]!______s3</definedName>
    <definedName name="________y6" localSheetId="8">[0]!DIRECTO48+[0]!______s3</definedName>
    <definedName name="________y6">[0]!DIRECTO48+[0]!______s3</definedName>
    <definedName name="________y7">#N/A</definedName>
    <definedName name="________z1" localSheetId="11">IF(________z7,[0]!__AFC1+________z3,[0]!__AFC1)</definedName>
    <definedName name="________z1" localSheetId="8">IF(________z7,[0]!__AFC1+________z3,[0]!__AFC1)</definedName>
    <definedName name="________z1">IF(________z7,[0]!__AFC1+________z3,[0]!__AFC1)</definedName>
    <definedName name="________z2" localSheetId="11">IF(________z7,[0]!__AFC1+________z3,[0]!__AFC1)</definedName>
    <definedName name="________z2" localSheetId="8">IF(________z7,[0]!__AFC1+________z3,[0]!__AFC1)</definedName>
    <definedName name="________z2">IF(________z7,[0]!__AFC1+________z3,[0]!__AFC1)</definedName>
    <definedName name="________z3">#N/A</definedName>
    <definedName name="________z4">#N/A</definedName>
    <definedName name="________z5">#N/A</definedName>
    <definedName name="________z6" localSheetId="11">[0]!DIRECTO48+[0]!______s3</definedName>
    <definedName name="________z6" localSheetId="8">[0]!DIRECTO48+[0]!______s3</definedName>
    <definedName name="________z6">[0]!DIRECTO48+[0]!______s3</definedName>
    <definedName name="________z7">#N/A</definedName>
    <definedName name="_______a1" localSheetId="11" hidden="1">{"TAB1",#N/A,TRUE,"GENERAL";"TAB2",#N/A,TRUE,"GENERAL";"TAB3",#N/A,TRUE,"GENERAL";"TAB4",#N/A,TRUE,"GENERAL";"TAB5",#N/A,TRUE,"GENERAL"}</definedName>
    <definedName name="_______a1" localSheetId="8" hidden="1">{"TAB1",#N/A,TRUE,"GENERAL";"TAB2",#N/A,TRUE,"GENERAL";"TAB3",#N/A,TRUE,"GENERAL";"TAB4",#N/A,TRUE,"GENERAL";"TAB5",#N/A,TRUE,"GENERAL"}</definedName>
    <definedName name="_______a1" hidden="1">{"TAB1",#N/A,TRUE,"GENERAL";"TAB2",#N/A,TRUE,"GENERAL";"TAB3",#N/A,TRUE,"GENERAL";"TAB4",#N/A,TRUE,"GENERAL";"TAB5",#N/A,TRUE,"GENERAL"}</definedName>
    <definedName name="_______A17000">#REF!</definedName>
    <definedName name="_______A20000">#REF!</definedName>
    <definedName name="_______a3" localSheetId="11" hidden="1">{"TAB1",#N/A,TRUE,"GENERAL";"TAB2",#N/A,TRUE,"GENERAL";"TAB3",#N/A,TRUE,"GENERAL";"TAB4",#N/A,TRUE,"GENERAL";"TAB5",#N/A,TRUE,"GENERAL"}</definedName>
    <definedName name="_______a3" localSheetId="8" hidden="1">{"TAB1",#N/A,TRUE,"GENERAL";"TAB2",#N/A,TRUE,"GENERAL";"TAB3",#N/A,TRUE,"GENERAL";"TAB4",#N/A,TRUE,"GENERAL";"TAB5",#N/A,TRUE,"GENERAL"}</definedName>
    <definedName name="_______a3" hidden="1">{"TAB1",#N/A,TRUE,"GENERAL";"TAB2",#N/A,TRUE,"GENERAL";"TAB3",#N/A,TRUE,"GENERAL";"TAB4",#N/A,TRUE,"GENERAL";"TAB5",#N/A,TRUE,"GENERAL"}</definedName>
    <definedName name="_______A30000">#REF!</definedName>
    <definedName name="_______a4" localSheetId="11" hidden="1">{"via1",#N/A,TRUE,"general";"via2",#N/A,TRUE,"general";"via3",#N/A,TRUE,"general"}</definedName>
    <definedName name="_______a4" localSheetId="8" hidden="1">{"via1",#N/A,TRUE,"general";"via2",#N/A,TRUE,"general";"via3",#N/A,TRUE,"general"}</definedName>
    <definedName name="_______a4" hidden="1">{"via1",#N/A,TRUE,"general";"via2",#N/A,TRUE,"general";"via3",#N/A,TRUE,"general"}</definedName>
    <definedName name="_______a5" localSheetId="11" hidden="1">{"TAB1",#N/A,TRUE,"GENERAL";"TAB2",#N/A,TRUE,"GENERAL";"TAB3",#N/A,TRUE,"GENERAL";"TAB4",#N/A,TRUE,"GENERAL";"TAB5",#N/A,TRUE,"GENERAL"}</definedName>
    <definedName name="_______a5" localSheetId="8" hidden="1">{"TAB1",#N/A,TRUE,"GENERAL";"TAB2",#N/A,TRUE,"GENERAL";"TAB3",#N/A,TRUE,"GENERAL";"TAB4",#N/A,TRUE,"GENERAL";"TAB5",#N/A,TRUE,"GENERAL"}</definedName>
    <definedName name="_______a5" hidden="1">{"TAB1",#N/A,TRUE,"GENERAL";"TAB2",#N/A,TRUE,"GENERAL";"TAB3",#N/A,TRUE,"GENERAL";"TAB4",#N/A,TRUE,"GENERAL";"TAB5",#N/A,TRUE,"GENERAL"}</definedName>
    <definedName name="_______a6" localSheetId="11" hidden="1">{"TAB1",#N/A,TRUE,"GENERAL";"TAB2",#N/A,TRUE,"GENERAL";"TAB3",#N/A,TRUE,"GENERAL";"TAB4",#N/A,TRUE,"GENERAL";"TAB5",#N/A,TRUE,"GENERAL"}</definedName>
    <definedName name="_______a6" localSheetId="8" hidden="1">{"TAB1",#N/A,TRUE,"GENERAL";"TAB2",#N/A,TRUE,"GENERAL";"TAB3",#N/A,TRUE,"GENERAL";"TAB4",#N/A,TRUE,"GENERAL";"TAB5",#N/A,TRUE,"GENERAL"}</definedName>
    <definedName name="_______a6" hidden="1">{"TAB1",#N/A,TRUE,"GENERAL";"TAB2",#N/A,TRUE,"GENERAL";"TAB3",#N/A,TRUE,"GENERAL";"TAB4",#N/A,TRUE,"GENERAL";"TAB5",#N/A,TRUE,"GENERAL"}</definedName>
    <definedName name="_______AFC1" localSheetId="11">#REF!</definedName>
    <definedName name="_______AFC1" localSheetId="8">#REF!</definedName>
    <definedName name="_______AFC1">#REF!</definedName>
    <definedName name="_______AFC3" localSheetId="11">#REF!</definedName>
    <definedName name="_______AFC3" localSheetId="8">#REF!</definedName>
    <definedName name="_______AFC3">#REF!</definedName>
    <definedName name="_______AFC5" localSheetId="11">#REF!</definedName>
    <definedName name="_______AFC5" localSheetId="8">#REF!</definedName>
    <definedName name="_______AFC5">#REF!</definedName>
    <definedName name="_______AIU1">#REF!</definedName>
    <definedName name="_______AIU2">#REF!</definedName>
    <definedName name="_______apu1" localSheetId="11">#REF!</definedName>
    <definedName name="_______apu1" localSheetId="8">#REF!</definedName>
    <definedName name="_______apu1">#REF!</definedName>
    <definedName name="_______APU221">#REF!</definedName>
    <definedName name="_______APU465">#REF!</definedName>
    <definedName name="_______b2" localSheetId="11" hidden="1">{"TAB1",#N/A,TRUE,"GENERAL";"TAB2",#N/A,TRUE,"GENERAL";"TAB3",#N/A,TRUE,"GENERAL";"TAB4",#N/A,TRUE,"GENERAL";"TAB5",#N/A,TRUE,"GENERAL"}</definedName>
    <definedName name="_______b2" localSheetId="8" hidden="1">{"TAB1",#N/A,TRUE,"GENERAL";"TAB2",#N/A,TRUE,"GENERAL";"TAB3",#N/A,TRUE,"GENERAL";"TAB4",#N/A,TRUE,"GENERAL";"TAB5",#N/A,TRUE,"GENERAL"}</definedName>
    <definedName name="_______b2" hidden="1">{"TAB1",#N/A,TRUE,"GENERAL";"TAB2",#N/A,TRUE,"GENERAL";"TAB3",#N/A,TRUE,"GENERAL";"TAB4",#N/A,TRUE,"GENERAL";"TAB5",#N/A,TRUE,"GENERAL"}</definedName>
    <definedName name="_______b3" localSheetId="11" hidden="1">{"TAB1",#N/A,TRUE,"GENERAL";"TAB2",#N/A,TRUE,"GENERAL";"TAB3",#N/A,TRUE,"GENERAL";"TAB4",#N/A,TRUE,"GENERAL";"TAB5",#N/A,TRUE,"GENERAL"}</definedName>
    <definedName name="_______b3" localSheetId="8" hidden="1">{"TAB1",#N/A,TRUE,"GENERAL";"TAB2",#N/A,TRUE,"GENERAL";"TAB3",#N/A,TRUE,"GENERAL";"TAB4",#N/A,TRUE,"GENERAL";"TAB5",#N/A,TRUE,"GENERAL"}</definedName>
    <definedName name="_______b3" hidden="1">{"TAB1",#N/A,TRUE,"GENERAL";"TAB2",#N/A,TRUE,"GENERAL";"TAB3",#N/A,TRUE,"GENERAL";"TAB4",#N/A,TRUE,"GENERAL";"TAB5",#N/A,TRUE,"GENERAL"}</definedName>
    <definedName name="_______b4" localSheetId="11" hidden="1">{"TAB1",#N/A,TRUE,"GENERAL";"TAB2",#N/A,TRUE,"GENERAL";"TAB3",#N/A,TRUE,"GENERAL";"TAB4",#N/A,TRUE,"GENERAL";"TAB5",#N/A,TRUE,"GENERAL"}</definedName>
    <definedName name="_______b4" localSheetId="8" hidden="1">{"TAB1",#N/A,TRUE,"GENERAL";"TAB2",#N/A,TRUE,"GENERAL";"TAB3",#N/A,TRUE,"GENERAL";"TAB4",#N/A,TRUE,"GENERAL";"TAB5",#N/A,TRUE,"GENERAL"}</definedName>
    <definedName name="_______b4" hidden="1">{"TAB1",#N/A,TRUE,"GENERAL";"TAB2",#N/A,TRUE,"GENERAL";"TAB3",#N/A,TRUE,"GENERAL";"TAB4",#N/A,TRUE,"GENERAL";"TAB5",#N/A,TRUE,"GENERAL"}</definedName>
    <definedName name="_______b5" localSheetId="11" hidden="1">{"TAB1",#N/A,TRUE,"GENERAL";"TAB2",#N/A,TRUE,"GENERAL";"TAB3",#N/A,TRUE,"GENERAL";"TAB4",#N/A,TRUE,"GENERAL";"TAB5",#N/A,TRUE,"GENERAL"}</definedName>
    <definedName name="_______b5" localSheetId="8" hidden="1">{"TAB1",#N/A,TRUE,"GENERAL";"TAB2",#N/A,TRUE,"GENERAL";"TAB3",#N/A,TRUE,"GENERAL";"TAB4",#N/A,TRUE,"GENERAL";"TAB5",#N/A,TRUE,"GENERAL"}</definedName>
    <definedName name="_______b5" hidden="1">{"TAB1",#N/A,TRUE,"GENERAL";"TAB2",#N/A,TRUE,"GENERAL";"TAB3",#N/A,TRUE,"GENERAL";"TAB4",#N/A,TRUE,"GENERAL";"TAB5",#N/A,TRUE,"GENERAL"}</definedName>
    <definedName name="_______b6" localSheetId="11" hidden="1">{"TAB1",#N/A,TRUE,"GENERAL";"TAB2",#N/A,TRUE,"GENERAL";"TAB3",#N/A,TRUE,"GENERAL";"TAB4",#N/A,TRUE,"GENERAL";"TAB5",#N/A,TRUE,"GENERAL"}</definedName>
    <definedName name="_______b6" localSheetId="8" hidden="1">{"TAB1",#N/A,TRUE,"GENERAL";"TAB2",#N/A,TRUE,"GENERAL";"TAB3",#N/A,TRUE,"GENERAL";"TAB4",#N/A,TRUE,"GENERAL";"TAB5",#N/A,TRUE,"GENERAL"}</definedName>
    <definedName name="_______b6" hidden="1">{"TAB1",#N/A,TRUE,"GENERAL";"TAB2",#N/A,TRUE,"GENERAL";"TAB3",#N/A,TRUE,"GENERAL";"TAB4",#N/A,TRUE,"GENERAL";"TAB5",#N/A,TRUE,"GENERAL"}</definedName>
    <definedName name="_______b7" localSheetId="11" hidden="1">{"via1",#N/A,TRUE,"general";"via2",#N/A,TRUE,"general";"via3",#N/A,TRUE,"general"}</definedName>
    <definedName name="_______b7" localSheetId="8" hidden="1">{"via1",#N/A,TRUE,"general";"via2",#N/A,TRUE,"general";"via3",#N/A,TRUE,"general"}</definedName>
    <definedName name="_______b7" hidden="1">{"via1",#N/A,TRUE,"general";"via2",#N/A,TRUE,"general";"via3",#N/A,TRUE,"general"}</definedName>
    <definedName name="_______b8" localSheetId="11" hidden="1">{"via1",#N/A,TRUE,"general";"via2",#N/A,TRUE,"general";"via3",#N/A,TRUE,"general"}</definedName>
    <definedName name="_______b8" localSheetId="8" hidden="1">{"via1",#N/A,TRUE,"general";"via2",#N/A,TRUE,"general";"via3",#N/A,TRUE,"general"}</definedName>
    <definedName name="_______b8" hidden="1">{"via1",#N/A,TRUE,"general";"via2",#N/A,TRUE,"general";"via3",#N/A,TRUE,"general"}</definedName>
    <definedName name="_______bb9" localSheetId="11" hidden="1">{"TAB1",#N/A,TRUE,"GENERAL";"TAB2",#N/A,TRUE,"GENERAL";"TAB3",#N/A,TRUE,"GENERAL";"TAB4",#N/A,TRUE,"GENERAL";"TAB5",#N/A,TRUE,"GENERAL"}</definedName>
    <definedName name="_______bb9" localSheetId="8" hidden="1">{"TAB1",#N/A,TRUE,"GENERAL";"TAB2",#N/A,TRUE,"GENERAL";"TAB3",#N/A,TRUE,"GENERAL";"TAB4",#N/A,TRUE,"GENERAL";"TAB5",#N/A,TRUE,"GENERAL"}</definedName>
    <definedName name="_______bb9" hidden="1">{"TAB1",#N/A,TRUE,"GENERAL";"TAB2",#N/A,TRUE,"GENERAL";"TAB3",#N/A,TRUE,"GENERAL";"TAB4",#N/A,TRUE,"GENERAL";"TAB5",#N/A,TRUE,"GENERAL"}</definedName>
    <definedName name="_______bgb5" localSheetId="11" hidden="1">{"TAB1",#N/A,TRUE,"GENERAL";"TAB2",#N/A,TRUE,"GENERAL";"TAB3",#N/A,TRUE,"GENERAL";"TAB4",#N/A,TRUE,"GENERAL";"TAB5",#N/A,TRUE,"GENERAL"}</definedName>
    <definedName name="_______bgb5" localSheetId="8" hidden="1">{"TAB1",#N/A,TRUE,"GENERAL";"TAB2",#N/A,TRUE,"GENERAL";"TAB3",#N/A,TRUE,"GENERAL";"TAB4",#N/A,TRUE,"GENERAL";"TAB5",#N/A,TRUE,"GENERAL"}</definedName>
    <definedName name="_______bgb5" hidden="1">{"TAB1",#N/A,TRUE,"GENERAL";"TAB2",#N/A,TRUE,"GENERAL";"TAB3",#N/A,TRUE,"GENERAL";"TAB4",#N/A,TRUE,"GENERAL";"TAB5",#N/A,TRUE,"GENERAL"}</definedName>
    <definedName name="_______BGC1" localSheetId="11">#REF!</definedName>
    <definedName name="_______BGC1" localSheetId="8">#REF!</definedName>
    <definedName name="_______BGC1">#REF!</definedName>
    <definedName name="_______BGC3" localSheetId="11">#REF!</definedName>
    <definedName name="_______BGC3" localSheetId="8">#REF!</definedName>
    <definedName name="_______BGC3">#REF!</definedName>
    <definedName name="_______BGC5" localSheetId="11">#REF!</definedName>
    <definedName name="_______BGC5" localSheetId="8">#REF!</definedName>
    <definedName name="_______BGC5">#REF!</definedName>
    <definedName name="_______CAC1" localSheetId="11">#REF!</definedName>
    <definedName name="_______CAC1" localSheetId="8">#REF!</definedName>
    <definedName name="_______CAC1">#REF!</definedName>
    <definedName name="_______CAC3" localSheetId="11">#REF!</definedName>
    <definedName name="_______CAC3" localSheetId="8">#REF!</definedName>
    <definedName name="_______CAC3">#REF!</definedName>
    <definedName name="_______CAC5" localSheetId="11">#REF!</definedName>
    <definedName name="_______CAC5" localSheetId="8">#REF!</definedName>
    <definedName name="_______CAC5">#REF!</definedName>
    <definedName name="_______Cod1">#REF!</definedName>
    <definedName name="_______DMD1">#REF!</definedName>
    <definedName name="_______dot1">#REF!</definedName>
    <definedName name="_______err2">#REF!</definedName>
    <definedName name="_______err4">#REF!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1" hidden="1">{"TAB1",#N/A,TRUE,"GENERAL";"TAB2",#N/A,TRUE,"GENERAL";"TAB3",#N/A,TRUE,"GENERAL";"TAB4",#N/A,TRUE,"GENERAL";"TAB5",#N/A,TRUE,"GENERAL"}</definedName>
    <definedName name="_______g2" localSheetId="8" hidden="1">{"TAB1",#N/A,TRUE,"GENERAL";"TAB2",#N/A,TRUE,"GENERAL";"TAB3",#N/A,TRUE,"GENERAL";"TAB4",#N/A,TRUE,"GENERAL";"TAB5",#N/A,TRUE,"GENERAL"}</definedName>
    <definedName name="_______g2" hidden="1">{"TAB1",#N/A,TRUE,"GENERAL";"TAB2",#N/A,TRUE,"GENERAL";"TAB3",#N/A,TRUE,"GENERAL";"TAB4",#N/A,TRUE,"GENERAL";"TAB5",#N/A,TRUE,"GENERAL"}</definedName>
    <definedName name="_______g3" localSheetId="11" hidden="1">{"via1",#N/A,TRUE,"general";"via2",#N/A,TRUE,"general";"via3",#N/A,TRUE,"general"}</definedName>
    <definedName name="_______g3" localSheetId="8" hidden="1">{"via1",#N/A,TRUE,"general";"via2",#N/A,TRUE,"general";"via3",#N/A,TRUE,"general"}</definedName>
    <definedName name="_______g3" hidden="1">{"via1",#N/A,TRUE,"general";"via2",#N/A,TRUE,"general";"via3",#N/A,TRUE,"general"}</definedName>
    <definedName name="_______g4" localSheetId="11" hidden="1">{"via1",#N/A,TRUE,"general";"via2",#N/A,TRUE,"general";"via3",#N/A,TRUE,"general"}</definedName>
    <definedName name="_______g4" localSheetId="8" hidden="1">{"via1",#N/A,TRUE,"general";"via2",#N/A,TRUE,"general";"via3",#N/A,TRUE,"general"}</definedName>
    <definedName name="_______g4" hidden="1">{"via1",#N/A,TRUE,"general";"via2",#N/A,TRUE,"general";"via3",#N/A,TRUE,"general"}</definedName>
    <definedName name="_______g5" localSheetId="11" hidden="1">{"via1",#N/A,TRUE,"general";"via2",#N/A,TRUE,"general";"via3",#N/A,TRUE,"general"}</definedName>
    <definedName name="_______g5" localSheetId="8" hidden="1">{"via1",#N/A,TRUE,"general";"via2",#N/A,TRUE,"general";"via3",#N/A,TRUE,"general"}</definedName>
    <definedName name="_______g5" hidden="1">{"via1",#N/A,TRUE,"general";"via2",#N/A,TRUE,"general";"via3",#N/A,TRUE,"general"}</definedName>
    <definedName name="_______g6" localSheetId="11" hidden="1">{"via1",#N/A,TRUE,"general";"via2",#N/A,TRUE,"general";"via3",#N/A,TRUE,"general"}</definedName>
    <definedName name="_______g6" localSheetId="8" hidden="1">{"via1",#N/A,TRUE,"general";"via2",#N/A,TRUE,"general";"via3",#N/A,TRUE,"general"}</definedName>
    <definedName name="_______g6" hidden="1">{"via1",#N/A,TRUE,"general";"via2",#N/A,TRUE,"general";"via3",#N/A,TRUE,"general"}</definedName>
    <definedName name="_______g7" localSheetId="11" hidden="1">{"TAB1",#N/A,TRUE,"GENERAL";"TAB2",#N/A,TRUE,"GENERAL";"TAB3",#N/A,TRUE,"GENERAL";"TAB4",#N/A,TRUE,"GENERAL";"TAB5",#N/A,TRUE,"GENERAL"}</definedName>
    <definedName name="_______g7" localSheetId="8" hidden="1">{"TAB1",#N/A,TRUE,"GENERAL";"TAB2",#N/A,TRUE,"GENERAL";"TAB3",#N/A,TRUE,"GENERAL";"TAB4",#N/A,TRUE,"GENERAL";"TAB5",#N/A,TRUE,"GENERAL"}</definedName>
    <definedName name="_______g7" hidden="1">{"TAB1",#N/A,TRUE,"GENERAL";"TAB2",#N/A,TRUE,"GENERAL";"TAB3",#N/A,TRUE,"GENERAL";"TAB4",#N/A,TRUE,"GENERAL";"TAB5",#N/A,TRUE,"GENERAL"}</definedName>
    <definedName name="_______GR1" localSheetId="11" hidden="1">{"TAB1",#N/A,TRUE,"GENERAL";"TAB2",#N/A,TRUE,"GENERAL";"TAB3",#N/A,TRUE,"GENERAL";"TAB4",#N/A,TRUE,"GENERAL";"TAB5",#N/A,TRUE,"GENERAL"}</definedName>
    <definedName name="_______GR1" localSheetId="8" hidden="1">{"TAB1",#N/A,TRUE,"GENERAL";"TAB2",#N/A,TRUE,"GENERAL";"TAB3",#N/A,TRUE,"GENERAL";"TAB4",#N/A,TRUE,"GENERAL";"TAB5",#N/A,TRUE,"GENERAL"}</definedName>
    <definedName name="_______GR1" hidden="1">{"TAB1",#N/A,TRUE,"GENERAL";"TAB2",#N/A,TRUE,"GENERAL";"TAB3",#N/A,TRUE,"GENERAL";"TAB4",#N/A,TRUE,"GENERAL";"TAB5",#N/A,TRUE,"GENERAL"}</definedName>
    <definedName name="_______gtr4" localSheetId="11" hidden="1">{"via1",#N/A,TRUE,"general";"via2",#N/A,TRUE,"general";"via3",#N/A,TRUE,"general"}</definedName>
    <definedName name="_______gtr4" localSheetId="8" hidden="1">{"via1",#N/A,TRUE,"general";"via2",#N/A,TRUE,"general";"via3",#N/A,TRUE,"general"}</definedName>
    <definedName name="_______gtr4" hidden="1">{"via1",#N/A,TRUE,"general";"via2",#N/A,TRUE,"general";"via3",#N/A,TRUE,"general"}</definedName>
    <definedName name="_______h2" localSheetId="11" hidden="1">{"via1",#N/A,TRUE,"general";"via2",#N/A,TRUE,"general";"via3",#N/A,TRUE,"general"}</definedName>
    <definedName name="_______h2" localSheetId="8" hidden="1">{"via1",#N/A,TRUE,"general";"via2",#N/A,TRUE,"general";"via3",#N/A,TRUE,"general"}</definedName>
    <definedName name="_______h2" hidden="1">{"via1",#N/A,TRUE,"general";"via2",#N/A,TRUE,"general";"via3",#N/A,TRUE,"general"}</definedName>
    <definedName name="_______h3" localSheetId="11" hidden="1">{"via1",#N/A,TRUE,"general";"via2",#N/A,TRUE,"general";"via3",#N/A,TRUE,"general"}</definedName>
    <definedName name="_______h3" localSheetId="8" hidden="1">{"via1",#N/A,TRUE,"general";"via2",#N/A,TRUE,"general";"via3",#N/A,TRUE,"general"}</definedName>
    <definedName name="_______h3" hidden="1">{"via1",#N/A,TRUE,"general";"via2",#N/A,TRUE,"general";"via3",#N/A,TRUE,"general"}</definedName>
    <definedName name="_______h4" localSheetId="11" hidden="1">{"TAB1",#N/A,TRUE,"GENERAL";"TAB2",#N/A,TRUE,"GENERAL";"TAB3",#N/A,TRUE,"GENERAL";"TAB4",#N/A,TRUE,"GENERAL";"TAB5",#N/A,TRUE,"GENERAL"}</definedName>
    <definedName name="_______h4" localSheetId="8" hidden="1">{"TAB1",#N/A,TRUE,"GENERAL";"TAB2",#N/A,TRUE,"GENERAL";"TAB3",#N/A,TRUE,"GENERAL";"TAB4",#N/A,TRUE,"GENERAL";"TAB5",#N/A,TRUE,"GENERAL"}</definedName>
    <definedName name="_______h4" hidden="1">{"TAB1",#N/A,TRUE,"GENERAL";"TAB2",#N/A,TRUE,"GENERAL";"TAB3",#N/A,TRUE,"GENERAL";"TAB4",#N/A,TRUE,"GENERAL";"TAB5",#N/A,TRUE,"GENERAL"}</definedName>
    <definedName name="_______h5" localSheetId="11" hidden="1">{"TAB1",#N/A,TRUE,"GENERAL";"TAB2",#N/A,TRUE,"GENERAL";"TAB3",#N/A,TRUE,"GENERAL";"TAB4",#N/A,TRUE,"GENERAL";"TAB5",#N/A,TRUE,"GENERAL"}</definedName>
    <definedName name="_______h5" localSheetId="8" hidden="1">{"TAB1",#N/A,TRUE,"GENERAL";"TAB2",#N/A,TRUE,"GENERAL";"TAB3",#N/A,TRUE,"GENERAL";"TAB4",#N/A,TRUE,"GENERAL";"TAB5",#N/A,TRUE,"GENERAL"}</definedName>
    <definedName name="_______h5" hidden="1">{"TAB1",#N/A,TRUE,"GENERAL";"TAB2",#N/A,TRUE,"GENERAL";"TAB3",#N/A,TRUE,"GENERAL";"TAB4",#N/A,TRUE,"GENERAL";"TAB5",#N/A,TRUE,"GENERAL"}</definedName>
    <definedName name="_______h6" localSheetId="11" hidden="1">{"via1",#N/A,TRUE,"general";"via2",#N/A,TRUE,"general";"via3",#N/A,TRUE,"general"}</definedName>
    <definedName name="_______h6" localSheetId="8" hidden="1">{"via1",#N/A,TRUE,"general";"via2",#N/A,TRUE,"general";"via3",#N/A,TRUE,"general"}</definedName>
    <definedName name="_______h6" hidden="1">{"via1",#N/A,TRUE,"general";"via2",#N/A,TRUE,"general";"via3",#N/A,TRUE,"general"}</definedName>
    <definedName name="_______h7" localSheetId="11" hidden="1">{"TAB1",#N/A,TRUE,"GENERAL";"TAB2",#N/A,TRUE,"GENERAL";"TAB3",#N/A,TRUE,"GENERAL";"TAB4",#N/A,TRUE,"GENERAL";"TAB5",#N/A,TRUE,"GENERAL"}</definedName>
    <definedName name="_______h7" localSheetId="8" hidden="1">{"TAB1",#N/A,TRUE,"GENERAL";"TAB2",#N/A,TRUE,"GENERAL";"TAB3",#N/A,TRUE,"GENERAL";"TAB4",#N/A,TRUE,"GENERAL";"TAB5",#N/A,TRUE,"GENERAL"}</definedName>
    <definedName name="_______h7" hidden="1">{"TAB1",#N/A,TRUE,"GENERAL";"TAB2",#N/A,TRUE,"GENERAL";"TAB3",#N/A,TRUE,"GENERAL";"TAB4",#N/A,TRUE,"GENERAL";"TAB5",#N/A,TRUE,"GENERAL"}</definedName>
    <definedName name="_______h8" localSheetId="11" hidden="1">{"via1",#N/A,TRUE,"general";"via2",#N/A,TRUE,"general";"via3",#N/A,TRUE,"general"}</definedName>
    <definedName name="_______h8" localSheetId="8" hidden="1">{"via1",#N/A,TRUE,"general";"via2",#N/A,TRUE,"general";"via3",#N/A,TRUE,"general"}</definedName>
    <definedName name="_______h8" hidden="1">{"via1",#N/A,TRUE,"general";"via2",#N/A,TRUE,"general";"via3",#N/A,TRUE,"general"}</definedName>
    <definedName name="_______hfh7" localSheetId="11" hidden="1">{"via1",#N/A,TRUE,"general";"via2",#N/A,TRUE,"general";"via3",#N/A,TRUE,"general"}</definedName>
    <definedName name="_______hfh7" localSheetId="8" hidden="1">{"via1",#N/A,TRUE,"general";"via2",#N/A,TRUE,"general";"via3",#N/A,TRUE,"general"}</definedName>
    <definedName name="_______hfh7" hidden="1">{"via1",#N/A,TRUE,"general";"via2",#N/A,TRUE,"general";"via3",#N/A,TRUE,"general"}</definedName>
    <definedName name="_______i1">#REF!</definedName>
    <definedName name="_______i4" localSheetId="11" hidden="1">{"via1",#N/A,TRUE,"general";"via2",#N/A,TRUE,"general";"via3",#N/A,TRUE,"general"}</definedName>
    <definedName name="_______i4" localSheetId="8" hidden="1">{"via1",#N/A,TRUE,"general";"via2",#N/A,TRUE,"general";"via3",#N/A,TRUE,"general"}</definedName>
    <definedName name="_______i4" hidden="1">{"via1",#N/A,TRUE,"general";"via2",#N/A,TRUE,"general";"via3",#N/A,TRUE,"general"}</definedName>
    <definedName name="_______i5" localSheetId="11" hidden="1">{"TAB1",#N/A,TRUE,"GENERAL";"TAB2",#N/A,TRUE,"GENERAL";"TAB3",#N/A,TRUE,"GENERAL";"TAB4",#N/A,TRUE,"GENERAL";"TAB5",#N/A,TRUE,"GENERAL"}</definedName>
    <definedName name="_______i5" localSheetId="8" hidden="1">{"TAB1",#N/A,TRUE,"GENERAL";"TAB2",#N/A,TRUE,"GENERAL";"TAB3",#N/A,TRUE,"GENERAL";"TAB4",#N/A,TRUE,"GENERAL";"TAB5",#N/A,TRUE,"GENERAL"}</definedName>
    <definedName name="_______i5" hidden="1">{"TAB1",#N/A,TRUE,"GENERAL";"TAB2",#N/A,TRUE,"GENERAL";"TAB3",#N/A,TRUE,"GENERAL";"TAB4",#N/A,TRUE,"GENERAL";"TAB5",#N/A,TRUE,"GENERAL"}</definedName>
    <definedName name="_______i6" localSheetId="11" hidden="1">{"TAB1",#N/A,TRUE,"GENERAL";"TAB2",#N/A,TRUE,"GENERAL";"TAB3",#N/A,TRUE,"GENERAL";"TAB4",#N/A,TRUE,"GENERAL";"TAB5",#N/A,TRUE,"GENERAL"}</definedName>
    <definedName name="_______i6" localSheetId="8" hidden="1">{"TAB1",#N/A,TRUE,"GENERAL";"TAB2",#N/A,TRUE,"GENERAL";"TAB3",#N/A,TRUE,"GENERAL";"TAB4",#N/A,TRUE,"GENERAL";"TAB5",#N/A,TRUE,"GENERAL"}</definedName>
    <definedName name="_______i6" hidden="1">{"TAB1",#N/A,TRUE,"GENERAL";"TAB2",#N/A,TRUE,"GENERAL";"TAB3",#N/A,TRUE,"GENERAL";"TAB4",#N/A,TRUE,"GENERAL";"TAB5",#N/A,TRUE,"GENERAL"}</definedName>
    <definedName name="_______i7" localSheetId="11" hidden="1">{"via1",#N/A,TRUE,"general";"via2",#N/A,TRUE,"general";"via3",#N/A,TRUE,"general"}</definedName>
    <definedName name="_______i7" localSheetId="8" hidden="1">{"via1",#N/A,TRUE,"general";"via2",#N/A,TRUE,"general";"via3",#N/A,TRUE,"general"}</definedName>
    <definedName name="_______i7" hidden="1">{"via1",#N/A,TRUE,"general";"via2",#N/A,TRUE,"general";"via3",#N/A,TRUE,"general"}</definedName>
    <definedName name="_______i77" localSheetId="11" hidden="1">{"TAB1",#N/A,TRUE,"GENERAL";"TAB2",#N/A,TRUE,"GENERAL";"TAB3",#N/A,TRUE,"GENERAL";"TAB4",#N/A,TRUE,"GENERAL";"TAB5",#N/A,TRUE,"GENERAL"}</definedName>
    <definedName name="_______i77" localSheetId="8" hidden="1">{"TAB1",#N/A,TRUE,"GENERAL";"TAB2",#N/A,TRUE,"GENERAL";"TAB3",#N/A,TRUE,"GENERAL";"TAB4",#N/A,TRUE,"GENERAL";"TAB5",#N/A,TRUE,"GENERAL"}</definedName>
    <definedName name="_______i77" hidden="1">{"TAB1",#N/A,TRUE,"GENERAL";"TAB2",#N/A,TRUE,"GENERAL";"TAB3",#N/A,TRUE,"GENERAL";"TAB4",#N/A,TRUE,"GENERAL";"TAB5",#N/A,TRUE,"GENERAL"}</definedName>
    <definedName name="_______i8" localSheetId="11" hidden="1">{"via1",#N/A,TRUE,"general";"via2",#N/A,TRUE,"general";"via3",#N/A,TRUE,"general"}</definedName>
    <definedName name="_______i8" localSheetId="8" hidden="1">{"via1",#N/A,TRUE,"general";"via2",#N/A,TRUE,"general";"via3",#N/A,TRUE,"general"}</definedName>
    <definedName name="_______i8" hidden="1">{"via1",#N/A,TRUE,"general";"via2",#N/A,TRUE,"general";"via3",#N/A,TRUE,"general"}</definedName>
    <definedName name="_______i9" localSheetId="11" hidden="1">{"TAB1",#N/A,TRUE,"GENERAL";"TAB2",#N/A,TRUE,"GENERAL";"TAB3",#N/A,TRUE,"GENERAL";"TAB4",#N/A,TRUE,"GENERAL";"TAB5",#N/A,TRUE,"GENERAL"}</definedName>
    <definedName name="_______i9" localSheetId="8"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inf2">#REF!</definedName>
    <definedName name="_______IPC2002">#REF!</definedName>
    <definedName name="_______k3" localSheetId="11" hidden="1">{"TAB1",#N/A,TRUE,"GENERAL";"TAB2",#N/A,TRUE,"GENERAL";"TAB3",#N/A,TRUE,"GENERAL";"TAB4",#N/A,TRUE,"GENERAL";"TAB5",#N/A,TRUE,"GENERAL"}</definedName>
    <definedName name="_______k3" localSheetId="8" hidden="1">{"TAB1",#N/A,TRUE,"GENERAL";"TAB2",#N/A,TRUE,"GENERAL";"TAB3",#N/A,TRUE,"GENERAL";"TAB4",#N/A,TRUE,"GENERAL";"TAB5",#N/A,TRUE,"GENERAL"}</definedName>
    <definedName name="_______k3" hidden="1">{"TAB1",#N/A,TRUE,"GENERAL";"TAB2",#N/A,TRUE,"GENERAL";"TAB3",#N/A,TRUE,"GENERAL";"TAB4",#N/A,TRUE,"GENERAL";"TAB5",#N/A,TRUE,"GENERAL"}</definedName>
    <definedName name="_______k4" localSheetId="11" hidden="1">{"via1",#N/A,TRUE,"general";"via2",#N/A,TRUE,"general";"via3",#N/A,TRUE,"general"}</definedName>
    <definedName name="_______k4" localSheetId="8" hidden="1">{"via1",#N/A,TRUE,"general";"via2",#N/A,TRUE,"general";"via3",#N/A,TRUE,"general"}</definedName>
    <definedName name="_______k4" hidden="1">{"via1",#N/A,TRUE,"general";"via2",#N/A,TRUE,"general";"via3",#N/A,TRUE,"general"}</definedName>
    <definedName name="_______k5" localSheetId="11" hidden="1">{"via1",#N/A,TRUE,"general";"via2",#N/A,TRUE,"general";"via3",#N/A,TRUE,"general"}</definedName>
    <definedName name="_______k5" localSheetId="8" hidden="1">{"via1",#N/A,TRUE,"general";"via2",#N/A,TRUE,"general";"via3",#N/A,TRUE,"general"}</definedName>
    <definedName name="_______k5" hidden="1">{"via1",#N/A,TRUE,"general";"via2",#N/A,TRUE,"general";"via3",#N/A,TRUE,"general"}</definedName>
    <definedName name="_______k6" localSheetId="11" hidden="1">{"TAB1",#N/A,TRUE,"GENERAL";"TAB2",#N/A,TRUE,"GENERAL";"TAB3",#N/A,TRUE,"GENERAL";"TAB4",#N/A,TRUE,"GENERAL";"TAB5",#N/A,TRUE,"GENERAL"}</definedName>
    <definedName name="_______k6" localSheetId="8" hidden="1">{"TAB1",#N/A,TRUE,"GENERAL";"TAB2",#N/A,TRUE,"GENERAL";"TAB3",#N/A,TRUE,"GENERAL";"TAB4",#N/A,TRUE,"GENERAL";"TAB5",#N/A,TRUE,"GENERAL"}</definedName>
    <definedName name="_______k6" hidden="1">{"TAB1",#N/A,TRUE,"GENERAL";"TAB2",#N/A,TRUE,"GENERAL";"TAB3",#N/A,TRUE,"GENERAL";"TAB4",#N/A,TRUE,"GENERAL";"TAB5",#N/A,TRUE,"GENERAL"}</definedName>
    <definedName name="_______k7" localSheetId="11" hidden="1">{"via1",#N/A,TRUE,"general";"via2",#N/A,TRUE,"general";"via3",#N/A,TRUE,"general"}</definedName>
    <definedName name="_______k7" localSheetId="8" hidden="1">{"via1",#N/A,TRUE,"general";"via2",#N/A,TRUE,"general";"via3",#N/A,TRUE,"general"}</definedName>
    <definedName name="_______k7" hidden="1">{"via1",#N/A,TRUE,"general";"via2",#N/A,TRUE,"general";"via3",#N/A,TRUE,"general"}</definedName>
    <definedName name="_______k8" localSheetId="11" hidden="1">{"via1",#N/A,TRUE,"general";"via2",#N/A,TRUE,"general";"via3",#N/A,TRUE,"general"}</definedName>
    <definedName name="_______k8" localSheetId="8" hidden="1">{"via1",#N/A,TRUE,"general";"via2",#N/A,TRUE,"general";"via3",#N/A,TRUE,"general"}</definedName>
    <definedName name="_______k8" hidden="1">{"via1",#N/A,TRUE,"general";"via2",#N/A,TRUE,"general";"via3",#N/A,TRUE,"general"}</definedName>
    <definedName name="_______k9" localSheetId="11" hidden="1">{"TAB1",#N/A,TRUE,"GENERAL";"TAB2",#N/A,TRUE,"GENERAL";"TAB3",#N/A,TRUE,"GENERAL";"TAB4",#N/A,TRUE,"GENERAL";"TAB5",#N/A,TRUE,"GENERAL"}</definedName>
    <definedName name="_______k9" localSheetId="8" hidden="1">{"TAB1",#N/A,TRUE,"GENERAL";"TAB2",#N/A,TRUE,"GENERAL";"TAB3",#N/A,TRUE,"GENERAL";"TAB4",#N/A,TRUE,"GENERAL";"TAB5",#N/A,TRUE,"GENERAL"}</definedName>
    <definedName name="_______k9" hidden="1">{"TAB1",#N/A,TRUE,"GENERAL";"TAB2",#N/A,TRUE,"GENERAL";"TAB3",#N/A,TRUE,"GENERAL";"TAB4",#N/A,TRUE,"GENERAL";"TAB5",#N/A,TRUE,"GENERAL"}</definedName>
    <definedName name="_______kjk6" localSheetId="11" hidden="1">{"TAB1",#N/A,TRUE,"GENERAL";"TAB2",#N/A,TRUE,"GENERAL";"TAB3",#N/A,TRUE,"GENERAL";"TAB4",#N/A,TRUE,"GENERAL";"TAB5",#N/A,TRUE,"GENERAL"}</definedName>
    <definedName name="_______kjk6" localSheetId="8" hidden="1">{"TAB1",#N/A,TRUE,"GENERAL";"TAB2",#N/A,TRUE,"GENERAL";"TAB3",#N/A,TRUE,"GENERAL";"TAB4",#N/A,TRUE,"GENERAL";"TAB5",#N/A,TRUE,"GENERAL"}</definedName>
    <definedName name="_______kjk6" hidden="1">{"TAB1",#N/A,TRUE,"GENERAL";"TAB2",#N/A,TRUE,"GENERAL";"TAB3",#N/A,TRUE,"GENERAL";"TAB4",#N/A,TRUE,"GENERAL";"TAB5",#N/A,TRUE,"GENERAL"}</definedName>
    <definedName name="_______l9001" localSheetId="11">#REF!</definedName>
    <definedName name="_______l9001" localSheetId="8">#REF!</definedName>
    <definedName name="_______l9001">#REF!</definedName>
    <definedName name="_______LM369582">#REF!</definedName>
    <definedName name="_______m3" localSheetId="11" hidden="1">{"via1",#N/A,TRUE,"general";"via2",#N/A,TRUE,"general";"via3",#N/A,TRUE,"general"}</definedName>
    <definedName name="_______m3" localSheetId="8" hidden="1">{"via1",#N/A,TRUE,"general";"via2",#N/A,TRUE,"general";"via3",#N/A,TRUE,"general"}</definedName>
    <definedName name="_______m3" hidden="1">{"via1",#N/A,TRUE,"general";"via2",#N/A,TRUE,"general";"via3",#N/A,TRUE,"general"}</definedName>
    <definedName name="_______m4" localSheetId="11" hidden="1">{"TAB1",#N/A,TRUE,"GENERAL";"TAB2",#N/A,TRUE,"GENERAL";"TAB3",#N/A,TRUE,"GENERAL";"TAB4",#N/A,TRUE,"GENERAL";"TAB5",#N/A,TRUE,"GENERAL"}</definedName>
    <definedName name="_______m4" localSheetId="8" hidden="1">{"TAB1",#N/A,TRUE,"GENERAL";"TAB2",#N/A,TRUE,"GENERAL";"TAB3",#N/A,TRUE,"GENERAL";"TAB4",#N/A,TRUE,"GENERAL";"TAB5",#N/A,TRUE,"GENERAL"}</definedName>
    <definedName name="_______m4" hidden="1">{"TAB1",#N/A,TRUE,"GENERAL";"TAB2",#N/A,TRUE,"GENERAL";"TAB3",#N/A,TRUE,"GENERAL";"TAB4",#N/A,TRUE,"GENERAL";"TAB5",#N/A,TRUE,"GENERAL"}</definedName>
    <definedName name="_______m5" localSheetId="11" hidden="1">{"via1",#N/A,TRUE,"general";"via2",#N/A,TRUE,"general";"via3",#N/A,TRUE,"general"}</definedName>
    <definedName name="_______m5" localSheetId="8" hidden="1">{"via1",#N/A,TRUE,"general";"via2",#N/A,TRUE,"general";"via3",#N/A,TRUE,"general"}</definedName>
    <definedName name="_______m5" hidden="1">{"via1",#N/A,TRUE,"general";"via2",#N/A,TRUE,"general";"via3",#N/A,TRUE,"general"}</definedName>
    <definedName name="_______m6" localSheetId="11" hidden="1">{"TAB1",#N/A,TRUE,"GENERAL";"TAB2",#N/A,TRUE,"GENERAL";"TAB3",#N/A,TRUE,"GENERAL";"TAB4",#N/A,TRUE,"GENERAL";"TAB5",#N/A,TRUE,"GENERAL"}</definedName>
    <definedName name="_______m6" localSheetId="8" hidden="1">{"TAB1",#N/A,TRUE,"GENERAL";"TAB2",#N/A,TRUE,"GENERAL";"TAB3",#N/A,TRUE,"GENERAL";"TAB4",#N/A,TRUE,"GENERAL";"TAB5",#N/A,TRUE,"GENERAL"}</definedName>
    <definedName name="_______m6" hidden="1">{"TAB1",#N/A,TRUE,"GENERAL";"TAB2",#N/A,TRUE,"GENERAL";"TAB3",#N/A,TRUE,"GENERAL";"TAB4",#N/A,TRUE,"GENERAL";"TAB5",#N/A,TRUE,"GENERAL"}</definedName>
    <definedName name="_______m7" localSheetId="11" hidden="1">{"TAB1",#N/A,TRUE,"GENERAL";"TAB2",#N/A,TRUE,"GENERAL";"TAB3",#N/A,TRUE,"GENERAL";"TAB4",#N/A,TRUE,"GENERAL";"TAB5",#N/A,TRUE,"GENERAL"}</definedName>
    <definedName name="_______m7" localSheetId="8" hidden="1">{"TAB1",#N/A,TRUE,"GENERAL";"TAB2",#N/A,TRUE,"GENERAL";"TAB3",#N/A,TRUE,"GENERAL";"TAB4",#N/A,TRUE,"GENERAL";"TAB5",#N/A,TRUE,"GENERAL"}</definedName>
    <definedName name="_______m7" hidden="1">{"TAB1",#N/A,TRUE,"GENERAL";"TAB2",#N/A,TRUE,"GENERAL";"TAB3",#N/A,TRUE,"GENERAL";"TAB4",#N/A,TRUE,"GENERAL";"TAB5",#N/A,TRUE,"GENERAL"}</definedName>
    <definedName name="_______m8" localSheetId="11" hidden="1">{"via1",#N/A,TRUE,"general";"via2",#N/A,TRUE,"general";"via3",#N/A,TRUE,"general"}</definedName>
    <definedName name="_______m8" localSheetId="8" hidden="1">{"via1",#N/A,TRUE,"general";"via2",#N/A,TRUE,"general";"via3",#N/A,TRUE,"general"}</definedName>
    <definedName name="_______m8" hidden="1">{"via1",#N/A,TRUE,"general";"via2",#N/A,TRUE,"general";"via3",#N/A,TRUE,"general"}</definedName>
    <definedName name="_______m9" localSheetId="11" hidden="1">{"via1",#N/A,TRUE,"general";"via2",#N/A,TRUE,"general";"via3",#N/A,TRUE,"general"}</definedName>
    <definedName name="_______m9" localSheetId="8" hidden="1">{"via1",#N/A,TRUE,"general";"via2",#N/A,TRUE,"general";"via3",#N/A,TRUE,"general"}</definedName>
    <definedName name="_______m9" hidden="1">{"via1",#N/A,TRUE,"general";"via2",#N/A,TRUE,"general";"via3",#N/A,TRUE,"general"}</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#REF!</definedName>
    <definedName name="_______n3" localSheetId="11" hidden="1">{"TAB1",#N/A,TRUE,"GENERAL";"TAB2",#N/A,TRUE,"GENERAL";"TAB3",#N/A,TRUE,"GENERAL";"TAB4",#N/A,TRUE,"GENERAL";"TAB5",#N/A,TRUE,"GENERAL"}</definedName>
    <definedName name="_______n3" localSheetId="8" hidden="1">{"TAB1",#N/A,TRUE,"GENERAL";"TAB2",#N/A,TRUE,"GENERAL";"TAB3",#N/A,TRUE,"GENERAL";"TAB4",#N/A,TRUE,"GENERAL";"TAB5",#N/A,TRUE,"GENERAL"}</definedName>
    <definedName name="_______n3" hidden="1">{"TAB1",#N/A,TRUE,"GENERAL";"TAB2",#N/A,TRUE,"GENERAL";"TAB3",#N/A,TRUE,"GENERAL";"TAB4",#N/A,TRUE,"GENERAL";"TAB5",#N/A,TRUE,"GENERAL"}</definedName>
    <definedName name="_______n4" localSheetId="11" hidden="1">{"via1",#N/A,TRUE,"general";"via2",#N/A,TRUE,"general";"via3",#N/A,TRUE,"general"}</definedName>
    <definedName name="_______n4" localSheetId="8" hidden="1">{"via1",#N/A,TRUE,"general";"via2",#N/A,TRUE,"general";"via3",#N/A,TRUE,"general"}</definedName>
    <definedName name="_______n4" hidden="1">{"via1",#N/A,TRUE,"general";"via2",#N/A,TRUE,"general";"via3",#N/A,TRUE,"general"}</definedName>
    <definedName name="_______n5" localSheetId="11" hidden="1">{"TAB1",#N/A,TRUE,"GENERAL";"TAB2",#N/A,TRUE,"GENERAL";"TAB3",#N/A,TRUE,"GENERAL";"TAB4",#N/A,TRUE,"GENERAL";"TAB5",#N/A,TRUE,"GENERAL"}</definedName>
    <definedName name="_______n5" localSheetId="8" hidden="1">{"TAB1",#N/A,TRUE,"GENERAL";"TAB2",#N/A,TRUE,"GENERAL";"TAB3",#N/A,TRUE,"GENERAL";"TAB4",#N/A,TRUE,"GENERAL";"TAB5",#N/A,TRUE,"GENERAL"}</definedName>
    <definedName name="_______n5" hidden="1">{"TAB1",#N/A,TRUE,"GENERAL";"TAB2",#N/A,TRUE,"GENERAL";"TAB3",#N/A,TRUE,"GENERAL";"TAB4",#N/A,TRUE,"GENERAL";"TAB5",#N/A,TRUE,"GENERAL"}</definedName>
    <definedName name="_______nyn7" localSheetId="11" hidden="1">{"via1",#N/A,TRUE,"general";"via2",#N/A,TRUE,"general";"via3",#N/A,TRUE,"general"}</definedName>
    <definedName name="_______nyn7" localSheetId="8" hidden="1">{"via1",#N/A,TRUE,"general";"via2",#N/A,TRUE,"general";"via3",#N/A,TRUE,"general"}</definedName>
    <definedName name="_______nyn7" hidden="1">{"via1",#N/A,TRUE,"general";"via2",#N/A,TRUE,"general";"via3",#N/A,TRUE,"general"}</definedName>
    <definedName name="_______o4" localSheetId="11" hidden="1">{"via1",#N/A,TRUE,"general";"via2",#N/A,TRUE,"general";"via3",#N/A,TRUE,"general"}</definedName>
    <definedName name="_______o4" localSheetId="8" hidden="1">{"via1",#N/A,TRUE,"general";"via2",#N/A,TRUE,"general";"via3",#N/A,TRUE,"general"}</definedName>
    <definedName name="_______o4" hidden="1">{"via1",#N/A,TRUE,"general";"via2",#N/A,TRUE,"general";"via3",#N/A,TRUE,"general"}</definedName>
    <definedName name="_______o5" localSheetId="11" hidden="1">{"TAB1",#N/A,TRUE,"GENERAL";"TAB2",#N/A,TRUE,"GENERAL";"TAB3",#N/A,TRUE,"GENERAL";"TAB4",#N/A,TRUE,"GENERAL";"TAB5",#N/A,TRUE,"GENERAL"}</definedName>
    <definedName name="_______o5" localSheetId="8" hidden="1">{"TAB1",#N/A,TRUE,"GENERAL";"TAB2",#N/A,TRUE,"GENERAL";"TAB3",#N/A,TRUE,"GENERAL";"TAB4",#N/A,TRUE,"GENERAL";"TAB5",#N/A,TRUE,"GENERAL"}</definedName>
    <definedName name="_______o5" hidden="1">{"TAB1",#N/A,TRUE,"GENERAL";"TAB2",#N/A,TRUE,"GENERAL";"TAB3",#N/A,TRUE,"GENERAL";"TAB4",#N/A,TRUE,"GENERAL";"TAB5",#N/A,TRUE,"GENERAL"}</definedName>
    <definedName name="_______o6" localSheetId="11" hidden="1">{"TAB1",#N/A,TRUE,"GENERAL";"TAB2",#N/A,TRUE,"GENERAL";"TAB3",#N/A,TRUE,"GENERAL";"TAB4",#N/A,TRUE,"GENERAL";"TAB5",#N/A,TRUE,"GENERAL"}</definedName>
    <definedName name="_______o6" localSheetId="8" hidden="1">{"TAB1",#N/A,TRUE,"GENERAL";"TAB2",#N/A,TRUE,"GENERAL";"TAB3",#N/A,TRUE,"GENERAL";"TAB4",#N/A,TRUE,"GENERAL";"TAB5",#N/A,TRUE,"GENERAL"}</definedName>
    <definedName name="_______o6" hidden="1">{"TAB1",#N/A,TRUE,"GENERAL";"TAB2",#N/A,TRUE,"GENERAL";"TAB3",#N/A,TRUE,"GENERAL";"TAB4",#N/A,TRUE,"GENERAL";"TAB5",#N/A,TRUE,"GENERAL"}</definedName>
    <definedName name="_______o7" localSheetId="11" hidden="1">{"TAB1",#N/A,TRUE,"GENERAL";"TAB2",#N/A,TRUE,"GENERAL";"TAB3",#N/A,TRUE,"GENERAL";"TAB4",#N/A,TRUE,"GENERAL";"TAB5",#N/A,TRUE,"GENERAL"}</definedName>
    <definedName name="_______o7" localSheetId="8" hidden="1">{"TAB1",#N/A,TRUE,"GENERAL";"TAB2",#N/A,TRUE,"GENERAL";"TAB3",#N/A,TRUE,"GENERAL";"TAB4",#N/A,TRUE,"GENERAL";"TAB5",#N/A,TRUE,"GENERAL"}</definedName>
    <definedName name="_______o7" hidden="1">{"TAB1",#N/A,TRUE,"GENERAL";"TAB2",#N/A,TRUE,"GENERAL";"TAB3",#N/A,TRUE,"GENERAL";"TAB4",#N/A,TRUE,"GENERAL";"TAB5",#N/A,TRUE,"GENERAL"}</definedName>
    <definedName name="_______o8" localSheetId="11" hidden="1">{"via1",#N/A,TRUE,"general";"via2",#N/A,TRUE,"general";"via3",#N/A,TRUE,"general"}</definedName>
    <definedName name="_______o8" localSheetId="8" hidden="1">{"via1",#N/A,TRUE,"general";"via2",#N/A,TRUE,"general";"via3",#N/A,TRUE,"general"}</definedName>
    <definedName name="_______o8" hidden="1">{"via1",#N/A,TRUE,"general";"via2",#N/A,TRUE,"general";"via3",#N/A,TRUE,"general"}</definedName>
    <definedName name="_______o9" localSheetId="11" hidden="1">{"TAB1",#N/A,TRUE,"GENERAL";"TAB2",#N/A,TRUE,"GENERAL";"TAB3",#N/A,TRUE,"GENERAL";"TAB4",#N/A,TRUE,"GENERAL";"TAB5",#N/A,TRUE,"GENERAL"}</definedName>
    <definedName name="_______o9" localSheetId="8"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1" hidden="1">{"via1",#N/A,TRUE,"general";"via2",#N/A,TRUE,"general";"via3",#N/A,TRUE,"general"}</definedName>
    <definedName name="_______p6" localSheetId="8" hidden="1">{"via1",#N/A,TRUE,"general";"via2",#N/A,TRUE,"general";"via3",#N/A,TRUE,"general"}</definedName>
    <definedName name="_______p6" hidden="1">{"via1",#N/A,TRUE,"general";"via2",#N/A,TRUE,"general";"via3",#N/A,TRUE,"general"}</definedName>
    <definedName name="_______p7" localSheetId="11" hidden="1">{"via1",#N/A,TRUE,"general";"via2",#N/A,TRUE,"general";"via3",#N/A,TRUE,"general"}</definedName>
    <definedName name="_______p7" localSheetId="8" hidden="1">{"via1",#N/A,TRUE,"general";"via2",#N/A,TRUE,"general";"via3",#N/A,TRUE,"general"}</definedName>
    <definedName name="_______p7" hidden="1">{"via1",#N/A,TRUE,"general";"via2",#N/A,TRUE,"general";"via3",#N/A,TRUE,"general"}</definedName>
    <definedName name="_______p8" localSheetId="11" hidden="1">{"TAB1",#N/A,TRUE,"GENERAL";"TAB2",#N/A,TRUE,"GENERAL";"TAB3",#N/A,TRUE,"GENERAL";"TAB4",#N/A,TRUE,"GENERAL";"TAB5",#N/A,TRUE,"GENERAL"}</definedName>
    <definedName name="_______p8" localSheetId="8"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#REF!</definedName>
    <definedName name="_______pj51">#REF!</definedName>
    <definedName name="_______pl1">#REF!</definedName>
    <definedName name="_______pl2">#REF!</definedName>
    <definedName name="_______PLA99" hidden="1">#REF!</definedName>
    <definedName name="_______Po2">#REF!</definedName>
    <definedName name="_______r" localSheetId="11" hidden="1">{"TAB1",#N/A,TRUE,"GENERAL";"TAB2",#N/A,TRUE,"GENERAL";"TAB3",#N/A,TRUE,"GENERAL";"TAB4",#N/A,TRUE,"GENERAL";"TAB5",#N/A,TRUE,"GENERAL"}</definedName>
    <definedName name="_______r" localSheetId="8" hidden="1">{"TAB1",#N/A,TRUE,"GENERAL";"TAB2",#N/A,TRUE,"GENERAL";"TAB3",#N/A,TRUE,"GENERAL";"TAB4",#N/A,TRUE,"GENERAL";"TAB5",#N/A,TRUE,"GENERAL"}</definedName>
    <definedName name="_______r">#REF!</definedName>
    <definedName name="_______r4r" localSheetId="11" hidden="1">{"via1",#N/A,TRUE,"general";"via2",#N/A,TRUE,"general";"via3",#N/A,TRUE,"general"}</definedName>
    <definedName name="_______r4r" localSheetId="8" hidden="1">{"via1",#N/A,TRUE,"general";"via2",#N/A,TRUE,"general";"via3",#N/A,TRUE,"general"}</definedName>
    <definedName name="_______r4r" hidden="1">{"via1",#N/A,TRUE,"general";"via2",#N/A,TRUE,"general";"via3",#N/A,TRUE,"general"}</definedName>
    <definedName name="_______rc">#REF!</definedName>
    <definedName name="_______rtu6" localSheetId="11" hidden="1">{"via1",#N/A,TRUE,"general";"via2",#N/A,TRUE,"general";"via3",#N/A,TRUE,"general"}</definedName>
    <definedName name="_______rtu6" localSheetId="8" hidden="1">{"via1",#N/A,TRUE,"general";"via2",#N/A,TRUE,"general";"via3",#N/A,TRUE,"general"}</definedName>
    <definedName name="_______rtu6" hidden="1">{"via1",#N/A,TRUE,"general";"via2",#N/A,TRUE,"general";"via3",#N/A,TRUE,"general"}</definedName>
    <definedName name="_______s1" localSheetId="11" hidden="1">{"via1",#N/A,TRUE,"general";"via2",#N/A,TRUE,"general";"via3",#N/A,TRUE,"general"}</definedName>
    <definedName name="_______s1" localSheetId="8" hidden="1">{"via1",#N/A,TRUE,"general";"via2",#N/A,TRUE,"general";"via3",#N/A,TRUE,"general"}</definedName>
    <definedName name="_______s1" hidden="1">{"via1",#N/A,TRUE,"general";"via2",#N/A,TRUE,"general";"via3",#N/A,TRUE,"general"}</definedName>
    <definedName name="_______s2" localSheetId="11" hidden="1">{"TAB1",#N/A,TRUE,"GENERAL";"TAB2",#N/A,TRUE,"GENERAL";"TAB3",#N/A,TRUE,"GENERAL";"TAB4",#N/A,TRUE,"GENERAL";"TAB5",#N/A,TRUE,"GENERAL"}</definedName>
    <definedName name="_______s2" localSheetId="8" hidden="1">{"TAB1",#N/A,TRUE,"GENERAL";"TAB2",#N/A,TRUE,"GENERAL";"TAB3",#N/A,TRUE,"GENERAL";"TAB4",#N/A,TRUE,"GENERAL";"TAB5",#N/A,TRUE,"GENERAL"}</definedName>
    <definedName name="_______s2" hidden="1">{"TAB1",#N/A,TRUE,"GENERAL";"TAB2",#N/A,TRUE,"GENERAL";"TAB3",#N/A,TRUE,"GENERAL";"TAB4",#N/A,TRUE,"GENERAL";"TAB5",#N/A,TRUE,"GENERAL"}</definedName>
    <definedName name="_______s3" localSheetId="11" hidden="1">{"TAB1",#N/A,TRUE,"GENERAL";"TAB2",#N/A,TRUE,"GENERAL";"TAB3",#N/A,TRUE,"GENERAL";"TAB4",#N/A,TRUE,"GENERAL";"TAB5",#N/A,TRUE,"GENERAL"}</definedName>
    <definedName name="_______s3" localSheetId="8" hidden="1">{"TAB1",#N/A,TRUE,"GENERAL";"TAB2",#N/A,TRUE,"GENERAL";"TAB3",#N/A,TRUE,"GENERAL";"TAB4",#N/A,TRUE,"GENERAL";"TAB5",#N/A,TRUE,"GENERAL"}</definedName>
    <definedName name="_______s3" hidden="1">{"TAB1",#N/A,TRUE,"GENERAL";"TAB2",#N/A,TRUE,"GENERAL";"TAB3",#N/A,TRUE,"GENERAL";"TAB4",#N/A,TRUE,"GENERAL";"TAB5",#N/A,TRUE,"GENERAL"}</definedName>
    <definedName name="_______s4" localSheetId="11" hidden="1">{"via1",#N/A,TRUE,"general";"via2",#N/A,TRUE,"general";"via3",#N/A,TRUE,"general"}</definedName>
    <definedName name="_______s4" localSheetId="8" hidden="1">{"via1",#N/A,TRUE,"general";"via2",#N/A,TRUE,"general";"via3",#N/A,TRUE,"general"}</definedName>
    <definedName name="_______s4" hidden="1">{"via1",#N/A,TRUE,"general";"via2",#N/A,TRUE,"general";"via3",#N/A,TRUE,"general"}</definedName>
    <definedName name="_______s5" localSheetId="11" hidden="1">{"via1",#N/A,TRUE,"general";"via2",#N/A,TRUE,"general";"via3",#N/A,TRUE,"general"}</definedName>
    <definedName name="_______s5" localSheetId="8" hidden="1">{"via1",#N/A,TRUE,"general";"via2",#N/A,TRUE,"general";"via3",#N/A,TRUE,"general"}</definedName>
    <definedName name="_______s5" hidden="1">{"via1",#N/A,TRUE,"general";"via2",#N/A,TRUE,"general";"via3",#N/A,TRUE,"general"}</definedName>
    <definedName name="_______s6" localSheetId="11" hidden="1">{"TAB1",#N/A,TRUE,"GENERAL";"TAB2",#N/A,TRUE,"GENERAL";"TAB3",#N/A,TRUE,"GENERAL";"TAB4",#N/A,TRUE,"GENERAL";"TAB5",#N/A,TRUE,"GENERAL"}</definedName>
    <definedName name="_______s6" localSheetId="8" hidden="1">{"TAB1",#N/A,TRUE,"GENERAL";"TAB2",#N/A,TRUE,"GENERAL";"TAB3",#N/A,TRUE,"GENERAL";"TAB4",#N/A,TRUE,"GENERAL";"TAB5",#N/A,TRUE,"GENERAL"}</definedName>
    <definedName name="_______s6" hidden="1">{"TAB1",#N/A,TRUE,"GENERAL";"TAB2",#N/A,TRUE,"GENERAL";"TAB3",#N/A,TRUE,"GENERAL";"TAB4",#N/A,TRUE,"GENERAL";"TAB5",#N/A,TRUE,"GENERAL"}</definedName>
    <definedName name="_______s7" localSheetId="11" hidden="1">{"via1",#N/A,TRUE,"general";"via2",#N/A,TRUE,"general";"via3",#N/A,TRUE,"general"}</definedName>
    <definedName name="_______s7" localSheetId="8" hidden="1">{"via1",#N/A,TRUE,"general";"via2",#N/A,TRUE,"general";"via3",#N/A,TRUE,"general"}</definedName>
    <definedName name="_______s7" hidden="1">{"via1",#N/A,TRUE,"general";"via2",#N/A,TRUE,"general";"via3",#N/A,TRUE,"general"}</definedName>
    <definedName name="_______SBC1" localSheetId="11">#REF!</definedName>
    <definedName name="_______SBC1" localSheetId="8">#REF!</definedName>
    <definedName name="_______SBC1">#REF!</definedName>
    <definedName name="_______SBC3" localSheetId="11">#REF!</definedName>
    <definedName name="_______SBC3" localSheetId="8">#REF!</definedName>
    <definedName name="_______SBC3">#REF!</definedName>
    <definedName name="_______SBC5" localSheetId="11">#REF!</definedName>
    <definedName name="_______SBC5" localSheetId="8">#REF!</definedName>
    <definedName name="_______SBC5">#REF!</definedName>
    <definedName name="_______ST166">#REF!</definedName>
    <definedName name="_______t3" localSheetId="11" hidden="1">{"TAB1",#N/A,TRUE,"GENERAL";"TAB2",#N/A,TRUE,"GENERAL";"TAB3",#N/A,TRUE,"GENERAL";"TAB4",#N/A,TRUE,"GENERAL";"TAB5",#N/A,TRUE,"GENERAL"}</definedName>
    <definedName name="_______t3" localSheetId="8" hidden="1">{"TAB1",#N/A,TRUE,"GENERAL";"TAB2",#N/A,TRUE,"GENERAL";"TAB3",#N/A,TRUE,"GENERAL";"TAB4",#N/A,TRUE,"GENERAL";"TAB5",#N/A,TRUE,"GENERAL"}</definedName>
    <definedName name="_______t3" hidden="1">{"TAB1",#N/A,TRUE,"GENERAL";"TAB2",#N/A,TRUE,"GENERAL";"TAB3",#N/A,TRUE,"GENERAL";"TAB4",#N/A,TRUE,"GENERAL";"TAB5",#N/A,TRUE,"GENERAL"}</definedName>
    <definedName name="_______t4" localSheetId="11" hidden="1">{"via1",#N/A,TRUE,"general";"via2",#N/A,TRUE,"general";"via3",#N/A,TRUE,"general"}</definedName>
    <definedName name="_______t4" localSheetId="8" hidden="1">{"via1",#N/A,TRUE,"general";"via2",#N/A,TRUE,"general";"via3",#N/A,TRUE,"general"}</definedName>
    <definedName name="_______t4" hidden="1">{"via1",#N/A,TRUE,"general";"via2",#N/A,TRUE,"general";"via3",#N/A,TRUE,"general"}</definedName>
    <definedName name="_______t5" localSheetId="11" hidden="1">{"TAB1",#N/A,TRUE,"GENERAL";"TAB2",#N/A,TRUE,"GENERAL";"TAB3",#N/A,TRUE,"GENERAL";"TAB4",#N/A,TRUE,"GENERAL";"TAB5",#N/A,TRUE,"GENERAL"}</definedName>
    <definedName name="_______t5" localSheetId="8" hidden="1">{"TAB1",#N/A,TRUE,"GENERAL";"TAB2",#N/A,TRUE,"GENERAL";"TAB3",#N/A,TRUE,"GENERAL";"TAB4",#N/A,TRUE,"GENERAL";"TAB5",#N/A,TRUE,"GENERAL"}</definedName>
    <definedName name="_______t5" hidden="1">{"TAB1",#N/A,TRUE,"GENERAL";"TAB2",#N/A,TRUE,"GENERAL";"TAB3",#N/A,TRUE,"GENERAL";"TAB4",#N/A,TRUE,"GENERAL";"TAB5",#N/A,TRUE,"GENERAL"}</definedName>
    <definedName name="_______t6" localSheetId="11" hidden="1">{"via1",#N/A,TRUE,"general";"via2",#N/A,TRUE,"general";"via3",#N/A,TRUE,"general"}</definedName>
    <definedName name="_______t6" localSheetId="8" hidden="1">{"via1",#N/A,TRUE,"general";"via2",#N/A,TRUE,"general";"via3",#N/A,TRUE,"general"}</definedName>
    <definedName name="_______t6" hidden="1">{"via1",#N/A,TRUE,"general";"via2",#N/A,TRUE,"general";"via3",#N/A,TRUE,"general"}</definedName>
    <definedName name="_______t66" localSheetId="11" hidden="1">{"TAB1",#N/A,TRUE,"GENERAL";"TAB2",#N/A,TRUE,"GENERAL";"TAB3",#N/A,TRUE,"GENERAL";"TAB4",#N/A,TRUE,"GENERAL";"TAB5",#N/A,TRUE,"GENERAL"}</definedName>
    <definedName name="_______t66" localSheetId="8" hidden="1">{"TAB1",#N/A,TRUE,"GENERAL";"TAB2",#N/A,TRUE,"GENERAL";"TAB3",#N/A,TRUE,"GENERAL";"TAB4",#N/A,TRUE,"GENERAL";"TAB5",#N/A,TRUE,"GENERAL"}</definedName>
    <definedName name="_______t66" hidden="1">{"TAB1",#N/A,TRUE,"GENERAL";"TAB2",#N/A,TRUE,"GENERAL";"TAB3",#N/A,TRUE,"GENERAL";"TAB4",#N/A,TRUE,"GENERAL";"TAB5",#N/A,TRUE,"GENERAL"}</definedName>
    <definedName name="_______t7" localSheetId="11" hidden="1">{"via1",#N/A,TRUE,"general";"via2",#N/A,TRUE,"general";"via3",#N/A,TRUE,"general"}</definedName>
    <definedName name="_______t7" localSheetId="8" hidden="1">{"via1",#N/A,TRUE,"general";"via2",#N/A,TRUE,"general";"via3",#N/A,TRUE,"general"}</definedName>
    <definedName name="_______t7" hidden="1">{"via1",#N/A,TRUE,"general";"via2",#N/A,TRUE,"general";"via3",#N/A,TRUE,"general"}</definedName>
    <definedName name="_______t77" localSheetId="11" hidden="1">{"TAB1",#N/A,TRUE,"GENERAL";"TAB2",#N/A,TRUE,"GENERAL";"TAB3",#N/A,TRUE,"GENERAL";"TAB4",#N/A,TRUE,"GENERAL";"TAB5",#N/A,TRUE,"GENERAL"}</definedName>
    <definedName name="_______t77" localSheetId="8" hidden="1">{"TAB1",#N/A,TRUE,"GENERAL";"TAB2",#N/A,TRUE,"GENERAL";"TAB3",#N/A,TRUE,"GENERAL";"TAB4",#N/A,TRUE,"GENERAL";"TAB5",#N/A,TRUE,"GENERAL"}</definedName>
    <definedName name="_______t77" hidden="1">{"TAB1",#N/A,TRUE,"GENERAL";"TAB2",#N/A,TRUE,"GENERAL";"TAB3",#N/A,TRUE,"GENERAL";"TAB4",#N/A,TRUE,"GENERAL";"TAB5",#N/A,TRUE,"GENERAL"}</definedName>
    <definedName name="_______t8" localSheetId="11" hidden="1">{"TAB1",#N/A,TRUE,"GENERAL";"TAB2",#N/A,TRUE,"GENERAL";"TAB3",#N/A,TRUE,"GENERAL";"TAB4",#N/A,TRUE,"GENERAL";"TAB5",#N/A,TRUE,"GENERAL"}</definedName>
    <definedName name="_______t8" localSheetId="8" hidden="1">{"TAB1",#N/A,TRUE,"GENERAL";"TAB2",#N/A,TRUE,"GENERAL";"TAB3",#N/A,TRUE,"GENERAL";"TAB4",#N/A,TRUE,"GENERAL";"TAB5",#N/A,TRUE,"GENERAL"}</definedName>
    <definedName name="_______t8" hidden="1">{"TAB1",#N/A,TRUE,"GENERAL";"TAB2",#N/A,TRUE,"GENERAL";"TAB3",#N/A,TRUE,"GENERAL";"TAB4",#N/A,TRUE,"GENERAL";"TAB5",#N/A,TRUE,"GENERAL"}</definedName>
    <definedName name="_______t88" localSheetId="11" hidden="1">{"via1",#N/A,TRUE,"general";"via2",#N/A,TRUE,"general";"via3",#N/A,TRUE,"general"}</definedName>
    <definedName name="_______t88" localSheetId="8" hidden="1">{"via1",#N/A,TRUE,"general";"via2",#N/A,TRUE,"general";"via3",#N/A,TRUE,"general"}</definedName>
    <definedName name="_______t88" hidden="1">{"via1",#N/A,TRUE,"general";"via2",#N/A,TRUE,"general";"via3",#N/A,TRUE,"general"}</definedName>
    <definedName name="_______t9" localSheetId="11" hidden="1">{"TAB1",#N/A,TRUE,"GENERAL";"TAB2",#N/A,TRUE,"GENERAL";"TAB3",#N/A,TRUE,"GENERAL";"TAB4",#N/A,TRUE,"GENERAL";"TAB5",#N/A,TRUE,"GENERAL"}</definedName>
    <definedName name="_______t9" localSheetId="8" hidden="1">{"TAB1",#N/A,TRUE,"GENERAL";"TAB2",#N/A,TRUE,"GENERAL";"TAB3",#N/A,TRUE,"GENERAL";"TAB4",#N/A,TRUE,"GENERAL";"TAB5",#N/A,TRUE,"GENERAL"}</definedName>
    <definedName name="_______t9" hidden="1">{"TAB1",#N/A,TRUE,"GENERAL";"TAB2",#N/A,TRUE,"GENERAL";"TAB3",#N/A,TRUE,"GENERAL";"TAB4",#N/A,TRUE,"GENERAL";"TAB5",#N/A,TRUE,"GENERAL"}</definedName>
    <definedName name="_______t99" localSheetId="11" hidden="1">{"via1",#N/A,TRUE,"general";"via2",#N/A,TRUE,"general";"via3",#N/A,TRUE,"general"}</definedName>
    <definedName name="_______t99" localSheetId="8" hidden="1">{"via1",#N/A,TRUE,"general";"via2",#N/A,TRUE,"general";"via3",#N/A,TRUE,"general"}</definedName>
    <definedName name="_______t99" hidden="1">{"via1",#N/A,TRUE,"general";"via2",#N/A,TRUE,"general";"via3",#N/A,TRUE,"general"}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11" hidden="1">{"TAB1",#N/A,TRUE,"GENERAL";"TAB2",#N/A,TRUE,"GENERAL";"TAB3",#N/A,TRUE,"GENERAL";"TAB4",#N/A,TRUE,"GENERAL";"TAB5",#N/A,TRUE,"GENERAL"}</definedName>
    <definedName name="_______u4" localSheetId="8" hidden="1">{"TAB1",#N/A,TRUE,"GENERAL";"TAB2",#N/A,TRUE,"GENERAL";"TAB3",#N/A,TRUE,"GENERAL";"TAB4",#N/A,TRUE,"GENERAL";"TAB5",#N/A,TRUE,"GENERAL"}</definedName>
    <definedName name="_______u4" hidden="1">{"TAB1",#N/A,TRUE,"GENERAL";"TAB2",#N/A,TRUE,"GENERAL";"TAB3",#N/A,TRUE,"GENERAL";"TAB4",#N/A,TRUE,"GENERAL";"TAB5",#N/A,TRUE,"GENERAL"}</definedName>
    <definedName name="_______u5" localSheetId="11" hidden="1">{"TAB1",#N/A,TRUE,"GENERAL";"TAB2",#N/A,TRUE,"GENERAL";"TAB3",#N/A,TRUE,"GENERAL";"TAB4",#N/A,TRUE,"GENERAL";"TAB5",#N/A,TRUE,"GENERAL"}</definedName>
    <definedName name="_______u5" localSheetId="8" hidden="1">{"TAB1",#N/A,TRUE,"GENERAL";"TAB2",#N/A,TRUE,"GENERAL";"TAB3",#N/A,TRUE,"GENERAL";"TAB4",#N/A,TRUE,"GENERAL";"TAB5",#N/A,TRUE,"GENERAL"}</definedName>
    <definedName name="_______u5" hidden="1">{"TAB1",#N/A,TRUE,"GENERAL";"TAB2",#N/A,TRUE,"GENERAL";"TAB3",#N/A,TRUE,"GENERAL";"TAB4",#N/A,TRUE,"GENERAL";"TAB5",#N/A,TRUE,"GENERAL"}</definedName>
    <definedName name="_______u6" localSheetId="11" hidden="1">{"TAB1",#N/A,TRUE,"GENERAL";"TAB2",#N/A,TRUE,"GENERAL";"TAB3",#N/A,TRUE,"GENERAL";"TAB4",#N/A,TRUE,"GENERAL";"TAB5",#N/A,TRUE,"GENERAL"}</definedName>
    <definedName name="_______u6" localSheetId="8" hidden="1">{"TAB1",#N/A,TRUE,"GENERAL";"TAB2",#N/A,TRUE,"GENERAL";"TAB3",#N/A,TRUE,"GENERAL";"TAB4",#N/A,TRUE,"GENERAL";"TAB5",#N/A,TRUE,"GENERAL"}</definedName>
    <definedName name="_______u6" hidden="1">{"TAB1",#N/A,TRUE,"GENERAL";"TAB2",#N/A,TRUE,"GENERAL";"TAB3",#N/A,TRUE,"GENERAL";"TAB4",#N/A,TRUE,"GENERAL";"TAB5",#N/A,TRUE,"GENERAL"}</definedName>
    <definedName name="_______u7" localSheetId="11" hidden="1">{"via1",#N/A,TRUE,"general";"via2",#N/A,TRUE,"general";"via3",#N/A,TRUE,"general"}</definedName>
    <definedName name="_______u7" localSheetId="8" hidden="1">{"via1",#N/A,TRUE,"general";"via2",#N/A,TRUE,"general";"via3",#N/A,TRUE,"general"}</definedName>
    <definedName name="_______u7" hidden="1">{"via1",#N/A,TRUE,"general";"via2",#N/A,TRUE,"general";"via3",#N/A,TRUE,"general"}</definedName>
    <definedName name="_______u8" localSheetId="11" hidden="1">{"TAB1",#N/A,TRUE,"GENERAL";"TAB2",#N/A,TRUE,"GENERAL";"TAB3",#N/A,TRUE,"GENERAL";"TAB4",#N/A,TRUE,"GENERAL";"TAB5",#N/A,TRUE,"GENERAL"}</definedName>
    <definedName name="_______u8" localSheetId="8" hidden="1">{"TAB1",#N/A,TRUE,"GENERAL";"TAB2",#N/A,TRUE,"GENERAL";"TAB3",#N/A,TRUE,"GENERAL";"TAB4",#N/A,TRUE,"GENERAL";"TAB5",#N/A,TRUE,"GENERAL"}</definedName>
    <definedName name="_______u8" hidden="1">{"TAB1",#N/A,TRUE,"GENERAL";"TAB2",#N/A,TRUE,"GENERAL";"TAB3",#N/A,TRUE,"GENERAL";"TAB4",#N/A,TRUE,"GENERAL";"TAB5",#N/A,TRUE,"GENERAL"}</definedName>
    <definedName name="_______u9" localSheetId="11" hidden="1">{"TAB1",#N/A,TRUE,"GENERAL";"TAB2",#N/A,TRUE,"GENERAL";"TAB3",#N/A,TRUE,"GENERAL";"TAB4",#N/A,TRUE,"GENERAL";"TAB5",#N/A,TRUE,"GENERAL"}</definedName>
    <definedName name="_______u9" localSheetId="8" hidden="1">{"TAB1",#N/A,TRUE,"GENERAL";"TAB2",#N/A,TRUE,"GENERAL";"TAB3",#N/A,TRUE,"GENERAL";"TAB4",#N/A,TRUE,"GENERAL";"TAB5",#N/A,TRUE,"GENERAL"}</definedName>
    <definedName name="_______u9" hidden="1">{"TAB1",#N/A,TRUE,"GENERAL";"TAB2",#N/A,TRUE,"GENERAL";"TAB3",#N/A,TRUE,"GENERAL";"TAB4",#N/A,TRUE,"GENERAL";"TAB5",#N/A,TRUE,"GENERAL"}</definedName>
    <definedName name="_______ur7" localSheetId="11" hidden="1">{"TAB1",#N/A,TRUE,"GENERAL";"TAB2",#N/A,TRUE,"GENERAL";"TAB3",#N/A,TRUE,"GENERAL";"TAB4",#N/A,TRUE,"GENERAL";"TAB5",#N/A,TRUE,"GENERAL"}</definedName>
    <definedName name="_______ur7" localSheetId="8" hidden="1">{"TAB1",#N/A,TRUE,"GENERAL";"TAB2",#N/A,TRUE,"GENERAL";"TAB3",#N/A,TRUE,"GENERAL";"TAB4",#N/A,TRUE,"GENERAL";"TAB5",#N/A,TRUE,"GENERAL"}</definedName>
    <definedName name="_______ur7" hidden="1">{"TAB1",#N/A,TRUE,"GENERAL";"TAB2",#N/A,TRUE,"GENERAL";"TAB3",#N/A,TRUE,"GENERAL";"TAB4",#N/A,TRUE,"GENERAL";"TAB5",#N/A,TRUE,"GENERAL"}</definedName>
    <definedName name="_______v2" localSheetId="11" hidden="1">{"via1",#N/A,TRUE,"general";"via2",#N/A,TRUE,"general";"via3",#N/A,TRUE,"general"}</definedName>
    <definedName name="_______v2" localSheetId="8" hidden="1">{"via1",#N/A,TRUE,"general";"via2",#N/A,TRUE,"general";"via3",#N/A,TRUE,"general"}</definedName>
    <definedName name="_______v2" hidden="1">{"via1",#N/A,TRUE,"general";"via2",#N/A,TRUE,"general";"via3",#N/A,TRUE,"general"}</definedName>
    <definedName name="_______v3" localSheetId="11" hidden="1">{"TAB1",#N/A,TRUE,"GENERAL";"TAB2",#N/A,TRUE,"GENERAL";"TAB3",#N/A,TRUE,"GENERAL";"TAB4",#N/A,TRUE,"GENERAL";"TAB5",#N/A,TRUE,"GENERAL"}</definedName>
    <definedName name="_______v3" localSheetId="8" hidden="1">{"TAB1",#N/A,TRUE,"GENERAL";"TAB2",#N/A,TRUE,"GENERAL";"TAB3",#N/A,TRUE,"GENERAL";"TAB4",#N/A,TRUE,"GENERAL";"TAB5",#N/A,TRUE,"GENERAL"}</definedName>
    <definedName name="_______v3" hidden="1">{"TAB1",#N/A,TRUE,"GENERAL";"TAB2",#N/A,TRUE,"GENERAL";"TAB3",#N/A,TRUE,"GENERAL";"TAB4",#N/A,TRUE,"GENERAL";"TAB5",#N/A,TRUE,"GENERAL"}</definedName>
    <definedName name="_______v4" localSheetId="11" hidden="1">{"TAB1",#N/A,TRUE,"GENERAL";"TAB2",#N/A,TRUE,"GENERAL";"TAB3",#N/A,TRUE,"GENERAL";"TAB4",#N/A,TRUE,"GENERAL";"TAB5",#N/A,TRUE,"GENERAL"}</definedName>
    <definedName name="_______v4" localSheetId="8" hidden="1">{"TAB1",#N/A,TRUE,"GENERAL";"TAB2",#N/A,TRUE,"GENERAL";"TAB3",#N/A,TRUE,"GENERAL";"TAB4",#N/A,TRUE,"GENERAL";"TAB5",#N/A,TRUE,"GENERAL"}</definedName>
    <definedName name="_______v4" hidden="1">{"TAB1",#N/A,TRUE,"GENERAL";"TAB2",#N/A,TRUE,"GENERAL";"TAB3",#N/A,TRUE,"GENERAL";"TAB4",#N/A,TRUE,"GENERAL";"TAB5",#N/A,TRUE,"GENERAL"}</definedName>
    <definedName name="_______v5" localSheetId="11" hidden="1">{"TAB1",#N/A,TRUE,"GENERAL";"TAB2",#N/A,TRUE,"GENERAL";"TAB3",#N/A,TRUE,"GENERAL";"TAB4",#N/A,TRUE,"GENERAL";"TAB5",#N/A,TRUE,"GENERAL"}</definedName>
    <definedName name="_______v5" localSheetId="8" hidden="1">{"TAB1",#N/A,TRUE,"GENERAL";"TAB2",#N/A,TRUE,"GENERAL";"TAB3",#N/A,TRUE,"GENERAL";"TAB4",#N/A,TRUE,"GENERAL";"TAB5",#N/A,TRUE,"GENERAL"}</definedName>
    <definedName name="_______v5" hidden="1">{"TAB1",#N/A,TRUE,"GENERAL";"TAB2",#N/A,TRUE,"GENERAL";"TAB3",#N/A,TRUE,"GENERAL";"TAB4",#N/A,TRUE,"GENERAL";"TAB5",#N/A,TRUE,"GENERAL"}</definedName>
    <definedName name="_______v6" localSheetId="11" hidden="1">{"TAB1",#N/A,TRUE,"GENERAL";"TAB2",#N/A,TRUE,"GENERAL";"TAB3",#N/A,TRUE,"GENERAL";"TAB4",#N/A,TRUE,"GENERAL";"TAB5",#N/A,TRUE,"GENERAL"}</definedName>
    <definedName name="_______v6" localSheetId="8" hidden="1">{"TAB1",#N/A,TRUE,"GENERAL";"TAB2",#N/A,TRUE,"GENERAL";"TAB3",#N/A,TRUE,"GENERAL";"TAB4",#N/A,TRUE,"GENERAL";"TAB5",#N/A,TRUE,"GENERAL"}</definedName>
    <definedName name="_______v6" hidden="1">{"TAB1",#N/A,TRUE,"GENERAL";"TAB2",#N/A,TRUE,"GENERAL";"TAB3",#N/A,TRUE,"GENERAL";"TAB4",#N/A,TRUE,"GENERAL";"TAB5",#N/A,TRUE,"GENERAL"}</definedName>
    <definedName name="_______v7" localSheetId="11" hidden="1">{"via1",#N/A,TRUE,"general";"via2",#N/A,TRUE,"general";"via3",#N/A,TRUE,"general"}</definedName>
    <definedName name="_______v7" localSheetId="8" hidden="1">{"via1",#N/A,TRUE,"general";"via2",#N/A,TRUE,"general";"via3",#N/A,TRUE,"general"}</definedName>
    <definedName name="_______v7" hidden="1">{"via1",#N/A,TRUE,"general";"via2",#N/A,TRUE,"general";"via3",#N/A,TRUE,"general"}</definedName>
    <definedName name="_______v8" localSheetId="11" hidden="1">{"TAB1",#N/A,TRUE,"GENERAL";"TAB2",#N/A,TRUE,"GENERAL";"TAB3",#N/A,TRUE,"GENERAL";"TAB4",#N/A,TRUE,"GENERAL";"TAB5",#N/A,TRUE,"GENERAL"}</definedName>
    <definedName name="_______v8" localSheetId="8" hidden="1">{"TAB1",#N/A,TRUE,"GENERAL";"TAB2",#N/A,TRUE,"GENERAL";"TAB3",#N/A,TRUE,"GENERAL";"TAB4",#N/A,TRUE,"GENERAL";"TAB5",#N/A,TRUE,"GENERAL"}</definedName>
    <definedName name="_______v8" hidden="1">{"TAB1",#N/A,TRUE,"GENERAL";"TAB2",#N/A,TRUE,"GENERAL";"TAB3",#N/A,TRUE,"GENERAL";"TAB4",#N/A,TRUE,"GENERAL";"TAB5",#N/A,TRUE,"GENERAL"}</definedName>
    <definedName name="_______v9" localSheetId="11" hidden="1">{"TAB1",#N/A,TRUE,"GENERAL";"TAB2",#N/A,TRUE,"GENERAL";"TAB3",#N/A,TRUE,"GENERAL";"TAB4",#N/A,TRUE,"GENERAL";"TAB5",#N/A,TRUE,"GENERAL"}</definedName>
    <definedName name="_______v9" localSheetId="8" hidden="1">{"TAB1",#N/A,TRUE,"GENERAL";"TAB2",#N/A,TRUE,"GENERAL";"TAB3",#N/A,TRUE,"GENERAL";"TAB4",#N/A,TRUE,"GENERAL";"TAB5",#N/A,TRUE,"GENERAL"}</definedName>
    <definedName name="_______v9" hidden="1">{"TAB1",#N/A,TRUE,"GENERAL";"TAB2",#N/A,TRUE,"GENERAL";"TAB3",#N/A,TRUE,"GENERAL";"TAB4",#N/A,TRUE,"GENERAL";"TAB5",#N/A,TRUE,"GENERAL"}</definedName>
    <definedName name="_______vfv4" localSheetId="11" hidden="1">{"via1",#N/A,TRUE,"general";"via2",#N/A,TRUE,"general";"via3",#N/A,TRUE,"general"}</definedName>
    <definedName name="_______vfv4" localSheetId="8" hidden="1">{"via1",#N/A,TRUE,"general";"via2",#N/A,TRUE,"general";"via3",#N/A,TRUE,"general"}</definedName>
    <definedName name="_______vfv4" hidden="1">{"via1",#N/A,TRUE,"general";"via2",#N/A,TRUE,"general";"via3",#N/A,TRUE,"general"}</definedName>
    <definedName name="_______x1" localSheetId="11" hidden="1">{"TAB1",#N/A,TRUE,"GENERAL";"TAB2",#N/A,TRUE,"GENERAL";"TAB3",#N/A,TRUE,"GENERAL";"TAB4",#N/A,TRUE,"GENERAL";"TAB5",#N/A,TRUE,"GENERAL"}</definedName>
    <definedName name="_______x1" localSheetId="8" hidden="1">{"TAB1",#N/A,TRUE,"GENERAL";"TAB2",#N/A,TRUE,"GENERAL";"TAB3",#N/A,TRUE,"GENERAL";"TAB4",#N/A,TRUE,"GENERAL";"TAB5",#N/A,TRUE,"GENERAL"}</definedName>
    <definedName name="_______x1" hidden="1">{"TAB1",#N/A,TRUE,"GENERAL";"TAB2",#N/A,TRUE,"GENERAL";"TAB3",#N/A,TRUE,"GENERAL";"TAB4",#N/A,TRUE,"GENERAL";"TAB5",#N/A,TRUE,"GENERAL"}</definedName>
    <definedName name="_______x2" localSheetId="11" hidden="1">{"via1",#N/A,TRUE,"general";"via2",#N/A,TRUE,"general";"via3",#N/A,TRUE,"general"}</definedName>
    <definedName name="_______x2" localSheetId="8" hidden="1">{"via1",#N/A,TRUE,"general";"via2",#N/A,TRUE,"general";"via3",#N/A,TRUE,"general"}</definedName>
    <definedName name="_______x2" hidden="1">{"via1",#N/A,TRUE,"general";"via2",#N/A,TRUE,"general";"via3",#N/A,TRUE,"general"}</definedName>
    <definedName name="_______x3" localSheetId="11" hidden="1">{"via1",#N/A,TRUE,"general";"via2",#N/A,TRUE,"general";"via3",#N/A,TRUE,"general"}</definedName>
    <definedName name="_______x3" localSheetId="8" hidden="1">{"via1",#N/A,TRUE,"general";"via2",#N/A,TRUE,"general";"via3",#N/A,TRUE,"general"}</definedName>
    <definedName name="_______x3" hidden="1">{"via1",#N/A,TRUE,"general";"via2",#N/A,TRUE,"general";"via3",#N/A,TRUE,"general"}</definedName>
    <definedName name="_______x4" localSheetId="11" hidden="1">{"via1",#N/A,TRUE,"general";"via2",#N/A,TRUE,"general";"via3",#N/A,TRUE,"general"}</definedName>
    <definedName name="_______x4" localSheetId="8" hidden="1">{"via1",#N/A,TRUE,"general";"via2",#N/A,TRUE,"general";"via3",#N/A,TRUE,"general"}</definedName>
    <definedName name="_______x4" hidden="1">{"via1",#N/A,TRUE,"general";"via2",#N/A,TRUE,"general";"via3",#N/A,TRUE,"general"}</definedName>
    <definedName name="_______x5" localSheetId="11" hidden="1">{"TAB1",#N/A,TRUE,"GENERAL";"TAB2",#N/A,TRUE,"GENERAL";"TAB3",#N/A,TRUE,"GENERAL";"TAB4",#N/A,TRUE,"GENERAL";"TAB5",#N/A,TRUE,"GENERAL"}</definedName>
    <definedName name="_______x5" localSheetId="8" hidden="1">{"TAB1",#N/A,TRUE,"GENERAL";"TAB2",#N/A,TRUE,"GENERAL";"TAB3",#N/A,TRUE,"GENERAL";"TAB4",#N/A,TRUE,"GENERAL";"TAB5",#N/A,TRUE,"GENERAL"}</definedName>
    <definedName name="_______x5" hidden="1">{"TAB1",#N/A,TRUE,"GENERAL";"TAB2",#N/A,TRUE,"GENERAL";"TAB3",#N/A,TRUE,"GENERAL";"TAB4",#N/A,TRUE,"GENERAL";"TAB5",#N/A,TRUE,"GENERAL"}</definedName>
    <definedName name="_______x6" localSheetId="11" hidden="1">{"TAB1",#N/A,TRUE,"GENERAL";"TAB2",#N/A,TRUE,"GENERAL";"TAB3",#N/A,TRUE,"GENERAL";"TAB4",#N/A,TRUE,"GENERAL";"TAB5",#N/A,TRUE,"GENERAL"}</definedName>
    <definedName name="_______x6" localSheetId="8" hidden="1">{"TAB1",#N/A,TRUE,"GENERAL";"TAB2",#N/A,TRUE,"GENERAL";"TAB3",#N/A,TRUE,"GENERAL";"TAB4",#N/A,TRUE,"GENERAL";"TAB5",#N/A,TRUE,"GENERAL"}</definedName>
    <definedName name="_______x6" hidden="1">{"TAB1",#N/A,TRUE,"GENERAL";"TAB2",#N/A,TRUE,"GENERAL";"TAB3",#N/A,TRUE,"GENERAL";"TAB4",#N/A,TRUE,"GENERAL";"TAB5",#N/A,TRUE,"GENERAL"}</definedName>
    <definedName name="_______x7" localSheetId="11" hidden="1">{"TAB1",#N/A,TRUE,"GENERAL";"TAB2",#N/A,TRUE,"GENERAL";"TAB3",#N/A,TRUE,"GENERAL";"TAB4",#N/A,TRUE,"GENERAL";"TAB5",#N/A,TRUE,"GENERAL"}</definedName>
    <definedName name="_______x7" localSheetId="8" hidden="1">{"TAB1",#N/A,TRUE,"GENERAL";"TAB2",#N/A,TRUE,"GENERAL";"TAB3",#N/A,TRUE,"GENERAL";"TAB4",#N/A,TRUE,"GENERAL";"TAB5",#N/A,TRUE,"GENERAL"}</definedName>
    <definedName name="_______x7" hidden="1">{"TAB1",#N/A,TRUE,"GENERAL";"TAB2",#N/A,TRUE,"GENERAL";"TAB3",#N/A,TRUE,"GENERAL";"TAB4",#N/A,TRUE,"GENERAL";"TAB5",#N/A,TRUE,"GENERAL"}</definedName>
    <definedName name="_______x8" localSheetId="11" hidden="1">{"via1",#N/A,TRUE,"general";"via2",#N/A,TRUE,"general";"via3",#N/A,TRUE,"general"}</definedName>
    <definedName name="_______x8" localSheetId="8" hidden="1">{"via1",#N/A,TRUE,"general";"via2",#N/A,TRUE,"general";"via3",#N/A,TRUE,"general"}</definedName>
    <definedName name="_______x8" hidden="1">{"via1",#N/A,TRUE,"general";"via2",#N/A,TRUE,"general";"via3",#N/A,TRUE,"general"}</definedName>
    <definedName name="_______x9" localSheetId="11" hidden="1">{"TAB1",#N/A,TRUE,"GENERAL";"TAB2",#N/A,TRUE,"GENERAL";"TAB3",#N/A,TRUE,"GENERAL";"TAB4",#N/A,TRUE,"GENERAL";"TAB5",#N/A,TRUE,"GENERAL"}</definedName>
    <definedName name="_______x9" localSheetId="8" hidden="1">{"TAB1",#N/A,TRUE,"GENERAL";"TAB2",#N/A,TRUE,"GENERAL";"TAB3",#N/A,TRUE,"GENERAL";"TAB4",#N/A,TRUE,"GENERAL";"TAB5",#N/A,TRUE,"GENERAL"}</definedName>
    <definedName name="_______x9" hidden="1">{"TAB1",#N/A,TRUE,"GENERAL";"TAB2",#N/A,TRUE,"GENERAL";"TAB3",#N/A,TRUE,"GENERAL";"TAB4",#N/A,TRUE,"GENERAL";"TAB5",#N/A,TRUE,"GENERAL"}</definedName>
    <definedName name="_______xlnm.Print_Area_9">#REF!</definedName>
    <definedName name="_______y1" localSheetId="11">IF(________y7,[0]!__AFC1+________y3,[0]!__AFC1)</definedName>
    <definedName name="_______y1" localSheetId="8">IF(________y7,[0]!__AFC1+________y3,[0]!__AFC1)</definedName>
    <definedName name="_______y1">IF(________y7,[0]!__AFC1+________y3,[0]!__AFC1)</definedName>
    <definedName name="_______y2" localSheetId="11" hidden="1">{"TAB1",#N/A,TRUE,"GENERAL";"TAB2",#N/A,TRUE,"GENERAL";"TAB3",#N/A,TRUE,"GENERAL";"TAB4",#N/A,TRUE,"GENERAL";"TAB5",#N/A,TRUE,"GENERAL"}</definedName>
    <definedName name="_______y2" localSheetId="8" hidden="1">{"TAB1",#N/A,TRUE,"GENERAL";"TAB2",#N/A,TRUE,"GENERAL";"TAB3",#N/A,TRUE,"GENERAL";"TAB4",#N/A,TRUE,"GENERAL";"TAB5",#N/A,TRUE,"GENERAL"}</definedName>
    <definedName name="_______y2" hidden="1">{"TAB1",#N/A,TRUE,"GENERAL";"TAB2",#N/A,TRUE,"GENERAL";"TAB3",#N/A,TRUE,"GENERAL";"TAB4",#N/A,TRUE,"GENERAL";"TAB5",#N/A,TRUE,"GENERAL"}</definedName>
    <definedName name="_______y3" localSheetId="11" hidden="1">{"via1",#N/A,TRUE,"general";"via2",#N/A,TRUE,"general";"via3",#N/A,TRUE,"general"}</definedName>
    <definedName name="_______y3" localSheetId="8" hidden="1">{"via1",#N/A,TRUE,"general";"via2",#N/A,TRUE,"general";"via3",#N/A,TRUE,"general"}</definedName>
    <definedName name="_______y3" hidden="1">{"via1",#N/A,TRUE,"general";"via2",#N/A,TRUE,"general";"via3",#N/A,TRUE,"general"}</definedName>
    <definedName name="_______y4" localSheetId="11" hidden="1">{"via1",#N/A,TRUE,"general";"via2",#N/A,TRUE,"general";"via3",#N/A,TRUE,"general"}</definedName>
    <definedName name="_______y4" localSheetId="8" hidden="1">{"via1",#N/A,TRUE,"general";"via2",#N/A,TRUE,"general";"via3",#N/A,TRUE,"general"}</definedName>
    <definedName name="_______y4" hidden="1">{"via1",#N/A,TRUE,"general";"via2",#N/A,TRUE,"general";"via3",#N/A,TRUE,"general"}</definedName>
    <definedName name="_______y5" localSheetId="11" hidden="1">{"TAB1",#N/A,TRUE,"GENERAL";"TAB2",#N/A,TRUE,"GENERAL";"TAB3",#N/A,TRUE,"GENERAL";"TAB4",#N/A,TRUE,"GENERAL";"TAB5",#N/A,TRUE,"GENERAL"}</definedName>
    <definedName name="_______y5" localSheetId="8" hidden="1">{"TAB1",#N/A,TRUE,"GENERAL";"TAB2",#N/A,TRUE,"GENERAL";"TAB3",#N/A,TRUE,"GENERAL";"TAB4",#N/A,TRUE,"GENERAL";"TAB5",#N/A,TRUE,"GENERAL"}</definedName>
    <definedName name="_______y5" hidden="1">{"TAB1",#N/A,TRUE,"GENERAL";"TAB2",#N/A,TRUE,"GENERAL";"TAB3",#N/A,TRUE,"GENERAL";"TAB4",#N/A,TRUE,"GENERAL";"TAB5",#N/A,TRUE,"GENERAL"}</definedName>
    <definedName name="_______y6" localSheetId="11" hidden="1">{"via1",#N/A,TRUE,"general";"via2",#N/A,TRUE,"general";"via3",#N/A,TRUE,"general"}</definedName>
    <definedName name="_______y6" localSheetId="8" hidden="1">{"via1",#N/A,TRUE,"general";"via2",#N/A,TRUE,"general";"via3",#N/A,TRUE,"general"}</definedName>
    <definedName name="_______y6" hidden="1">{"via1",#N/A,TRUE,"general";"via2",#N/A,TRUE,"general";"via3",#N/A,TRUE,"general"}</definedName>
    <definedName name="_______y7" localSheetId="11" hidden="1">{"via1",#N/A,TRUE,"general";"via2",#N/A,TRUE,"general";"via3",#N/A,TRUE,"general"}</definedName>
    <definedName name="_______y7" localSheetId="8" hidden="1">{"via1",#N/A,TRUE,"general";"via2",#N/A,TRUE,"general";"via3",#N/A,TRUE,"general"}</definedName>
    <definedName name="_______y7" hidden="1">{"via1",#N/A,TRUE,"general";"via2",#N/A,TRUE,"general";"via3",#N/A,TRUE,"general"}</definedName>
    <definedName name="_______y8" localSheetId="11" hidden="1">{"via1",#N/A,TRUE,"general";"via2",#N/A,TRUE,"general";"via3",#N/A,TRUE,"general"}</definedName>
    <definedName name="_______y8" localSheetId="8" hidden="1">{"via1",#N/A,TRUE,"general";"via2",#N/A,TRUE,"general";"via3",#N/A,TRUE,"general"}</definedName>
    <definedName name="_______y8" hidden="1">{"via1",#N/A,TRUE,"general";"via2",#N/A,TRUE,"general";"via3",#N/A,TRUE,"general"}</definedName>
    <definedName name="_______y9" localSheetId="11" hidden="1">{"TAB1",#N/A,TRUE,"GENERAL";"TAB2",#N/A,TRUE,"GENERAL";"TAB3",#N/A,TRUE,"GENERAL";"TAB4",#N/A,TRUE,"GENERAL";"TAB5",#N/A,TRUE,"GENERAL"}</definedName>
    <definedName name="_______y9" localSheetId="8" hidden="1">{"TAB1",#N/A,TRUE,"GENERAL";"TAB2",#N/A,TRUE,"GENERAL";"TAB3",#N/A,TRUE,"GENERAL";"TAB4",#N/A,TRUE,"GENERAL";"TAB5",#N/A,TRUE,"GENERAL"}</definedName>
    <definedName name="_______y9" hidden="1">{"TAB1",#N/A,TRUE,"GENERAL";"TAB2",#N/A,TRUE,"GENERAL";"TAB3",#N/A,TRUE,"GENERAL";"TAB4",#N/A,TRUE,"GENERAL";"TAB5",#N/A,TRUE,"GENERAL"}</definedName>
    <definedName name="_______z1" localSheetId="11" hidden="1">{"TAB1",#N/A,TRUE,"GENERAL";"TAB2",#N/A,TRUE,"GENERAL";"TAB3",#N/A,TRUE,"GENERAL";"TAB4",#N/A,TRUE,"GENERAL";"TAB5",#N/A,TRUE,"GENERAL"}</definedName>
    <definedName name="_______z1" localSheetId="8" hidden="1">{"TAB1",#N/A,TRUE,"GENERAL";"TAB2",#N/A,TRUE,"GENERAL";"TAB3",#N/A,TRUE,"GENERAL";"TAB4",#N/A,TRUE,"GENERAL";"TAB5",#N/A,TRUE,"GENERAL"}</definedName>
    <definedName name="_______z1" hidden="1">{"TAB1",#N/A,TRUE,"GENERAL";"TAB2",#N/A,TRUE,"GENERAL";"TAB3",#N/A,TRUE,"GENERAL";"TAB4",#N/A,TRUE,"GENERAL";"TAB5",#N/A,TRUE,"GENERAL"}</definedName>
    <definedName name="_______z2" localSheetId="11" hidden="1">{"via1",#N/A,TRUE,"general";"via2",#N/A,TRUE,"general";"via3",#N/A,TRUE,"general"}</definedName>
    <definedName name="_______z2" localSheetId="8" hidden="1">{"via1",#N/A,TRUE,"general";"via2",#N/A,TRUE,"general";"via3",#N/A,TRUE,"general"}</definedName>
    <definedName name="_______z2" hidden="1">{"via1",#N/A,TRUE,"general";"via2",#N/A,TRUE,"general";"via3",#N/A,TRUE,"general"}</definedName>
    <definedName name="_______z3" localSheetId="11" hidden="1">{"via1",#N/A,TRUE,"general";"via2",#N/A,TRUE,"general";"via3",#N/A,TRUE,"general"}</definedName>
    <definedName name="_______z3" localSheetId="8" hidden="1">{"via1",#N/A,TRUE,"general";"via2",#N/A,TRUE,"general";"via3",#N/A,TRUE,"general"}</definedName>
    <definedName name="_______z3" hidden="1">{"via1",#N/A,TRUE,"general";"via2",#N/A,TRUE,"general";"via3",#N/A,TRUE,"general"}</definedName>
    <definedName name="_______z4" localSheetId="11" hidden="1">{"TAB1",#N/A,TRUE,"GENERAL";"TAB2",#N/A,TRUE,"GENERAL";"TAB3",#N/A,TRUE,"GENERAL";"TAB4",#N/A,TRUE,"GENERAL";"TAB5",#N/A,TRUE,"GENERAL"}</definedName>
    <definedName name="_______z4" localSheetId="8" hidden="1">{"TAB1",#N/A,TRUE,"GENERAL";"TAB2",#N/A,TRUE,"GENERAL";"TAB3",#N/A,TRUE,"GENERAL";"TAB4",#N/A,TRUE,"GENERAL";"TAB5",#N/A,TRUE,"GENERAL"}</definedName>
    <definedName name="_______z4" hidden="1">{"TAB1",#N/A,TRUE,"GENERAL";"TAB2",#N/A,TRUE,"GENERAL";"TAB3",#N/A,TRUE,"GENERAL";"TAB4",#N/A,TRUE,"GENERAL";"TAB5",#N/A,TRUE,"GENERAL"}</definedName>
    <definedName name="_______z5" localSheetId="11" hidden="1">{"via1",#N/A,TRUE,"general";"via2",#N/A,TRUE,"general";"via3",#N/A,TRUE,"general"}</definedName>
    <definedName name="_______z5" localSheetId="8" hidden="1">{"via1",#N/A,TRUE,"general";"via2",#N/A,TRUE,"general";"via3",#N/A,TRUE,"general"}</definedName>
    <definedName name="_______z5" hidden="1">{"via1",#N/A,TRUE,"general";"via2",#N/A,TRUE,"general";"via3",#N/A,TRUE,"general"}</definedName>
    <definedName name="_______z6" localSheetId="11" hidden="1">{"TAB1",#N/A,TRUE,"GENERAL";"TAB2",#N/A,TRUE,"GENERAL";"TAB3",#N/A,TRUE,"GENERAL";"TAB4",#N/A,TRUE,"GENERAL";"TAB5",#N/A,TRUE,"GENERAL"}</definedName>
    <definedName name="_______z6" localSheetId="8" hidden="1">{"TAB1",#N/A,TRUE,"GENERAL";"TAB2",#N/A,TRUE,"GENERAL";"TAB3",#N/A,TRUE,"GENERAL";"TAB4",#N/A,TRUE,"GENERAL";"TAB5",#N/A,TRUE,"GENERAL"}</definedName>
    <definedName name="_______z6" hidden="1">{"TAB1",#N/A,TRUE,"GENERAL";"TAB2",#N/A,TRUE,"GENERAL";"TAB3",#N/A,TRUE,"GENERAL";"TAB4",#N/A,TRUE,"GENERAL";"TAB5",#N/A,TRUE,"GENERAL"}</definedName>
    <definedName name="______a1" localSheetId="11" hidden="1">{"TAB1",#N/A,TRUE,"GENERAL";"TAB2",#N/A,TRUE,"GENERAL";"TAB3",#N/A,TRUE,"GENERAL";"TAB4",#N/A,TRUE,"GENERAL";"TAB5",#N/A,TRUE,"GENERAL"}</definedName>
    <definedName name="______a1" localSheetId="8"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11" hidden="1">{"TAB1",#N/A,TRUE,"GENERAL";"TAB2",#N/A,TRUE,"GENERAL";"TAB3",#N/A,TRUE,"GENERAL";"TAB4",#N/A,TRUE,"GENERAL";"TAB5",#N/A,TRUE,"GENERAL"}</definedName>
    <definedName name="______a3" localSheetId="8"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1" hidden="1">{"via1",#N/A,TRUE,"general";"via2",#N/A,TRUE,"general";"via3",#N/A,TRUE,"general"}</definedName>
    <definedName name="______a4" localSheetId="8" hidden="1">{"via1",#N/A,TRUE,"general";"via2",#N/A,TRUE,"general";"via3",#N/A,TRUE,"general"}</definedName>
    <definedName name="______a4" hidden="1">{"via1",#N/A,TRUE,"general";"via2",#N/A,TRUE,"general";"via3",#N/A,TRUE,"general"}</definedName>
    <definedName name="______a5" localSheetId="11" hidden="1">{"TAB1",#N/A,TRUE,"GENERAL";"TAB2",#N/A,TRUE,"GENERAL";"TAB3",#N/A,TRUE,"GENERAL";"TAB4",#N/A,TRUE,"GENERAL";"TAB5",#N/A,TRUE,"GENERAL"}</definedName>
    <definedName name="______a5" localSheetId="8" hidden="1">{"TAB1",#N/A,TRUE,"GENERAL";"TAB2",#N/A,TRUE,"GENERAL";"TAB3",#N/A,TRUE,"GENERAL";"TAB4",#N/A,TRUE,"GENERAL";"TAB5",#N/A,TRUE,"GENERAL"}</definedName>
    <definedName name="______a5" hidden="1">{"TAB1",#N/A,TRUE,"GENERAL";"TAB2",#N/A,TRUE,"GENERAL";"TAB3",#N/A,TRUE,"GENERAL";"TAB4",#N/A,TRUE,"GENERAL";"TAB5",#N/A,TRUE,"GENERAL"}</definedName>
    <definedName name="______a6" localSheetId="11" hidden="1">{"TAB1",#N/A,TRUE,"GENERAL";"TAB2",#N/A,TRUE,"GENERAL";"TAB3",#N/A,TRUE,"GENERAL";"TAB4",#N/A,TRUE,"GENERAL";"TAB5",#N/A,TRUE,"GENERAL"}</definedName>
    <definedName name="______a6" localSheetId="8" hidden="1">{"TAB1",#N/A,TRUE,"GENERAL";"TAB2",#N/A,TRUE,"GENERAL";"TAB3",#N/A,TRUE,"GENERAL";"TAB4",#N/A,TRUE,"GENERAL";"TAB5",#N/A,TRUE,"GENERAL"}</definedName>
    <definedName name="______a6" hidden="1">{"TAB1",#N/A,TRUE,"GENERAL";"TAB2",#N/A,TRUE,"GENERAL";"TAB3",#N/A,TRUE,"GENERAL";"TAB4",#N/A,TRUE,"GENERAL";"TAB5",#N/A,TRUE,"GENERAL"}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11">#REF!</definedName>
    <definedName name="______AFC1" localSheetId="8">#REF!</definedName>
    <definedName name="______AFC1">#REF!</definedName>
    <definedName name="______AFC3" localSheetId="11">#REF!</definedName>
    <definedName name="______AFC3" localSheetId="8">#REF!</definedName>
    <definedName name="______AFC3">#REF!</definedName>
    <definedName name="______AFC5" localSheetId="11">#REF!</definedName>
    <definedName name="______AFC5" localSheetId="8">#REF!</definedName>
    <definedName name="______AFC5">#REF!</definedName>
    <definedName name="______Afo1">#REF!</definedName>
    <definedName name="______AIU1">#REF!</definedName>
    <definedName name="______AIU2">#REF!</definedName>
    <definedName name="______ApC1">#REF!</definedName>
    <definedName name="______APR2">#REF!</definedName>
    <definedName name="______apu1" localSheetId="11">#REF!</definedName>
    <definedName name="______apu1" localSheetId="8">#REF!</definedName>
    <definedName name="______apu1">#REF!</definedName>
    <definedName name="______APU221">#REF!</definedName>
    <definedName name="______APU465">#REF!</definedName>
    <definedName name="______ATT2">#REF!</definedName>
    <definedName name="______b2" localSheetId="11" hidden="1">{"TAB1",#N/A,TRUE,"GENERAL";"TAB2",#N/A,TRUE,"GENERAL";"TAB3",#N/A,TRUE,"GENERAL";"TAB4",#N/A,TRUE,"GENERAL";"TAB5",#N/A,TRUE,"GENERAL"}</definedName>
    <definedName name="______b2" localSheetId="8" hidden="1">{"TAB1",#N/A,TRUE,"GENERAL";"TAB2",#N/A,TRUE,"GENERAL";"TAB3",#N/A,TRUE,"GENERAL";"TAB4",#N/A,TRUE,"GENERAL";"TAB5",#N/A,TRUE,"GENERAL"}</definedName>
    <definedName name="______b2" hidden="1">{"TAB1",#N/A,TRUE,"GENERAL";"TAB2",#N/A,TRUE,"GENERAL";"TAB3",#N/A,TRUE,"GENERAL";"TAB4",#N/A,TRUE,"GENERAL";"TAB5",#N/A,TRUE,"GENERAL"}</definedName>
    <definedName name="______b3" localSheetId="11" hidden="1">{"TAB1",#N/A,TRUE,"GENERAL";"TAB2",#N/A,TRUE,"GENERAL";"TAB3",#N/A,TRUE,"GENERAL";"TAB4",#N/A,TRUE,"GENERAL";"TAB5",#N/A,TRUE,"GENERAL"}</definedName>
    <definedName name="______b3" localSheetId="8" hidden="1">{"TAB1",#N/A,TRUE,"GENERAL";"TAB2",#N/A,TRUE,"GENERAL";"TAB3",#N/A,TRUE,"GENERAL";"TAB4",#N/A,TRUE,"GENERAL";"TAB5",#N/A,TRUE,"GENERAL"}</definedName>
    <definedName name="______b3" hidden="1">{"TAB1",#N/A,TRUE,"GENERAL";"TAB2",#N/A,TRUE,"GENERAL";"TAB3",#N/A,TRUE,"GENERAL";"TAB4",#N/A,TRUE,"GENERAL";"TAB5",#N/A,TRUE,"GENERAL"}</definedName>
    <definedName name="______b4" localSheetId="11" hidden="1">{"TAB1",#N/A,TRUE,"GENERAL";"TAB2",#N/A,TRUE,"GENERAL";"TAB3",#N/A,TRUE,"GENERAL";"TAB4",#N/A,TRUE,"GENERAL";"TAB5",#N/A,TRUE,"GENERAL"}</definedName>
    <definedName name="______b4" localSheetId="8" hidden="1">{"TAB1",#N/A,TRUE,"GENERAL";"TAB2",#N/A,TRUE,"GENERAL";"TAB3",#N/A,TRUE,"GENERAL";"TAB4",#N/A,TRUE,"GENERAL";"TAB5",#N/A,TRUE,"GENERAL"}</definedName>
    <definedName name="______b4" hidden="1">{"TAB1",#N/A,TRUE,"GENERAL";"TAB2",#N/A,TRUE,"GENERAL";"TAB3",#N/A,TRUE,"GENERAL";"TAB4",#N/A,TRUE,"GENERAL";"TAB5",#N/A,TRUE,"GENERAL"}</definedName>
    <definedName name="______b5" localSheetId="11" hidden="1">{"TAB1",#N/A,TRUE,"GENERAL";"TAB2",#N/A,TRUE,"GENERAL";"TAB3",#N/A,TRUE,"GENERAL";"TAB4",#N/A,TRUE,"GENERAL";"TAB5",#N/A,TRUE,"GENERAL"}</definedName>
    <definedName name="______b5" localSheetId="8" hidden="1">{"TAB1",#N/A,TRUE,"GENERAL";"TAB2",#N/A,TRUE,"GENERAL";"TAB3",#N/A,TRUE,"GENERAL";"TAB4",#N/A,TRUE,"GENERAL";"TAB5",#N/A,TRUE,"GENERAL"}</definedName>
    <definedName name="______b5" hidden="1">{"TAB1",#N/A,TRUE,"GENERAL";"TAB2",#N/A,TRUE,"GENERAL";"TAB3",#N/A,TRUE,"GENERAL";"TAB4",#N/A,TRUE,"GENERAL";"TAB5",#N/A,TRUE,"GENERAL"}</definedName>
    <definedName name="______b6" localSheetId="11" hidden="1">{"TAB1",#N/A,TRUE,"GENERAL";"TAB2",#N/A,TRUE,"GENERAL";"TAB3",#N/A,TRUE,"GENERAL";"TAB4",#N/A,TRUE,"GENERAL";"TAB5",#N/A,TRUE,"GENERAL"}</definedName>
    <definedName name="______b6" localSheetId="8" hidden="1">{"TAB1",#N/A,TRUE,"GENERAL";"TAB2",#N/A,TRUE,"GENERAL";"TAB3",#N/A,TRUE,"GENERAL";"TAB4",#N/A,TRUE,"GENERAL";"TAB5",#N/A,TRUE,"GENERAL"}</definedName>
    <definedName name="______b6" hidden="1">{"TAB1",#N/A,TRUE,"GENERAL";"TAB2",#N/A,TRUE,"GENERAL";"TAB3",#N/A,TRUE,"GENERAL";"TAB4",#N/A,TRUE,"GENERAL";"TAB5",#N/A,TRUE,"GENERAL"}</definedName>
    <definedName name="______b7" localSheetId="11" hidden="1">{"via1",#N/A,TRUE,"general";"via2",#N/A,TRUE,"general";"via3",#N/A,TRUE,"general"}</definedName>
    <definedName name="______b7" localSheetId="8" hidden="1">{"via1",#N/A,TRUE,"general";"via2",#N/A,TRUE,"general";"via3",#N/A,TRUE,"general"}</definedName>
    <definedName name="______b7" hidden="1">{"via1",#N/A,TRUE,"general";"via2",#N/A,TRUE,"general";"via3",#N/A,TRUE,"general"}</definedName>
    <definedName name="______b8" localSheetId="11" hidden="1">{"via1",#N/A,TRUE,"general";"via2",#N/A,TRUE,"general";"via3",#N/A,TRUE,"general"}</definedName>
    <definedName name="______b8" localSheetId="8" hidden="1">{"via1",#N/A,TRUE,"general";"via2",#N/A,TRUE,"general";"via3",#N/A,TRUE,"general"}</definedName>
    <definedName name="______b8" hidden="1">{"via1",#N/A,TRUE,"general";"via2",#N/A,TRUE,"general";"via3",#N/A,TRUE,"general"}</definedName>
    <definedName name="______bb9" localSheetId="11" hidden="1">{"TAB1",#N/A,TRUE,"GENERAL";"TAB2",#N/A,TRUE,"GENERAL";"TAB3",#N/A,TRUE,"GENERAL";"TAB4",#N/A,TRUE,"GENERAL";"TAB5",#N/A,TRUE,"GENERAL"}</definedName>
    <definedName name="______bb9" localSheetId="8" hidden="1">{"TAB1",#N/A,TRUE,"GENERAL";"TAB2",#N/A,TRUE,"GENERAL";"TAB3",#N/A,TRUE,"GENERAL";"TAB4",#N/A,TRUE,"GENERAL";"TAB5",#N/A,TRUE,"GENERAL"}</definedName>
    <definedName name="______bb9" hidden="1">{"TAB1",#N/A,TRUE,"GENERAL";"TAB2",#N/A,TRUE,"GENERAL";"TAB3",#N/A,TRUE,"GENERAL";"TAB4",#N/A,TRUE,"GENERAL";"TAB5",#N/A,TRUE,"GENERAL"}</definedName>
    <definedName name="______bgb5" localSheetId="11" hidden="1">{"TAB1",#N/A,TRUE,"GENERAL";"TAB2",#N/A,TRUE,"GENERAL";"TAB3",#N/A,TRUE,"GENERAL";"TAB4",#N/A,TRUE,"GENERAL";"TAB5",#N/A,TRUE,"GENERAL"}</definedName>
    <definedName name="______bgb5" localSheetId="8" hidden="1">{"TAB1",#N/A,TRUE,"GENERAL";"TAB2",#N/A,TRUE,"GENERAL";"TAB3",#N/A,TRUE,"GENERAL";"TAB4",#N/A,TRUE,"GENERAL";"TAB5",#N/A,TRUE,"GENERAL"}</definedName>
    <definedName name="______bgb5" hidden="1">{"TAB1",#N/A,TRUE,"GENERAL";"TAB2",#N/A,TRUE,"GENERAL";"TAB3",#N/A,TRUE,"GENERAL";"TAB4",#N/A,TRUE,"GENERAL";"TAB5",#N/A,TRUE,"GENERAL"}</definedName>
    <definedName name="______BGC1" localSheetId="11">#REF!</definedName>
    <definedName name="______BGC1" localSheetId="8">#REF!</definedName>
    <definedName name="______BGC1">#REF!</definedName>
    <definedName name="______BGC3" localSheetId="11">#REF!</definedName>
    <definedName name="______BGC3" localSheetId="8">#REF!</definedName>
    <definedName name="______BGC3">#REF!</definedName>
    <definedName name="______BGC5" localSheetId="11">#REF!</definedName>
    <definedName name="______BGC5" localSheetId="8">#REF!</definedName>
    <definedName name="______BGC5">#REF!</definedName>
    <definedName name="______BPR2">#REF!</definedName>
    <definedName name="______BTC60">#REF!</definedName>
    <definedName name="______BTT2">#REF!</definedName>
    <definedName name="______CAC1" localSheetId="11">#REF!</definedName>
    <definedName name="______CAC1" localSheetId="8">#REF!</definedName>
    <definedName name="______CAC1">#REF!</definedName>
    <definedName name="______CAC3" localSheetId="11">#REF!</definedName>
    <definedName name="______CAC3" localSheetId="8">#REF!</definedName>
    <definedName name="______CAC3">#REF!</definedName>
    <definedName name="______CAC5" localSheetId="11">#REF!</definedName>
    <definedName name="______CAC5" localSheetId="8">#REF!</definedName>
    <definedName name="______CAC5">#REF!</definedName>
    <definedName name="______Cod1">#REF!</definedName>
    <definedName name="______D47">#REF!</definedName>
    <definedName name="______DMD1">#REF!</definedName>
    <definedName name="______dot1">#REF!</definedName>
    <definedName name="______DPR2">#REF!</definedName>
    <definedName name="______DTT2">#REF!</definedName>
    <definedName name="______EPR2">#REF!</definedName>
    <definedName name="______err2">#REF!</definedName>
    <definedName name="______err4">#REF!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11" hidden="1">{"TAB1",#N/A,TRUE,"GENERAL";"TAB2",#N/A,TRUE,"GENERAL";"TAB3",#N/A,TRUE,"GENERAL";"TAB4",#N/A,TRUE,"GENERAL";"TAB5",#N/A,TRUE,"GENERAL"}</definedName>
    <definedName name="______g2" localSheetId="8" hidden="1">{"TAB1",#N/A,TRUE,"GENERAL";"TAB2",#N/A,TRUE,"GENERAL";"TAB3",#N/A,TRUE,"GENERAL";"TAB4",#N/A,TRUE,"GENERAL";"TAB5",#N/A,TRUE,"GENERAL"}</definedName>
    <definedName name="______g2" hidden="1">{"TAB1",#N/A,TRUE,"GENERAL";"TAB2",#N/A,TRUE,"GENERAL";"TAB3",#N/A,TRUE,"GENERAL";"TAB4",#N/A,TRUE,"GENERAL";"TAB5",#N/A,TRUE,"GENERAL"}</definedName>
    <definedName name="______g3" localSheetId="11" hidden="1">{"via1",#N/A,TRUE,"general";"via2",#N/A,TRUE,"general";"via3",#N/A,TRUE,"general"}</definedName>
    <definedName name="______g3" localSheetId="8" hidden="1">{"via1",#N/A,TRUE,"general";"via2",#N/A,TRUE,"general";"via3",#N/A,TRUE,"general"}</definedName>
    <definedName name="______g3" hidden="1">{"via1",#N/A,TRUE,"general";"via2",#N/A,TRUE,"general";"via3",#N/A,TRUE,"general"}</definedName>
    <definedName name="______g4" localSheetId="11" hidden="1">{"via1",#N/A,TRUE,"general";"via2",#N/A,TRUE,"general";"via3",#N/A,TRUE,"general"}</definedName>
    <definedName name="______g4" localSheetId="8" hidden="1">{"via1",#N/A,TRUE,"general";"via2",#N/A,TRUE,"general";"via3",#N/A,TRUE,"general"}</definedName>
    <definedName name="______g4" hidden="1">{"via1",#N/A,TRUE,"general";"via2",#N/A,TRUE,"general";"via3",#N/A,TRUE,"general"}</definedName>
    <definedName name="______g5" localSheetId="11" hidden="1">{"via1",#N/A,TRUE,"general";"via2",#N/A,TRUE,"general";"via3",#N/A,TRUE,"general"}</definedName>
    <definedName name="______g5" localSheetId="8" hidden="1">{"via1",#N/A,TRUE,"general";"via2",#N/A,TRUE,"general";"via3",#N/A,TRUE,"general"}</definedName>
    <definedName name="______g5" hidden="1">{"via1",#N/A,TRUE,"general";"via2",#N/A,TRUE,"general";"via3",#N/A,TRUE,"general"}</definedName>
    <definedName name="______g6" localSheetId="11" hidden="1">{"via1",#N/A,TRUE,"general";"via2",#N/A,TRUE,"general";"via3",#N/A,TRUE,"general"}</definedName>
    <definedName name="______g6" localSheetId="8" hidden="1">{"via1",#N/A,TRUE,"general";"via2",#N/A,TRUE,"general";"via3",#N/A,TRUE,"general"}</definedName>
    <definedName name="______g6" hidden="1">{"via1",#N/A,TRUE,"general";"via2",#N/A,TRUE,"general";"via3",#N/A,TRUE,"general"}</definedName>
    <definedName name="______g7" localSheetId="11" hidden="1">{"TAB1",#N/A,TRUE,"GENERAL";"TAB2",#N/A,TRUE,"GENERAL";"TAB3",#N/A,TRUE,"GENERAL";"TAB4",#N/A,TRUE,"GENERAL";"TAB5",#N/A,TRUE,"GENERAL"}</definedName>
    <definedName name="______g7" localSheetId="8" hidden="1">{"TAB1",#N/A,TRUE,"GENERAL";"TAB2",#N/A,TRUE,"GENERAL";"TAB3",#N/A,TRUE,"GENERAL";"TAB4",#N/A,TRUE,"GENERAL";"TAB5",#N/A,TRUE,"GENERAL"}</definedName>
    <definedName name="______g7" hidden="1">{"TAB1",#N/A,TRUE,"GENERAL";"TAB2",#N/A,TRUE,"GENERAL";"TAB3",#N/A,TRUE,"GENERAL";"TAB4",#N/A,TRUE,"GENERAL";"TAB5",#N/A,TRUE,"GENERAL"}</definedName>
    <definedName name="______GR1" localSheetId="11" hidden="1">{"TAB1",#N/A,TRUE,"GENERAL";"TAB2",#N/A,TRUE,"GENERAL";"TAB3",#N/A,TRUE,"GENERAL";"TAB4",#N/A,TRUE,"GENERAL";"TAB5",#N/A,TRUE,"GENERAL"}</definedName>
    <definedName name="______GR1" localSheetId="8" hidden="1">{"TAB1",#N/A,TRUE,"GENERAL";"TAB2",#N/A,TRUE,"GENERAL";"TAB3",#N/A,TRUE,"GENERAL";"TAB4",#N/A,TRUE,"GENERAL";"TAB5",#N/A,TRUE,"GENERAL"}</definedName>
    <definedName name="______GR1" hidden="1">{"TAB1",#N/A,TRUE,"GENERAL";"TAB2",#N/A,TRUE,"GENERAL";"TAB3",#N/A,TRUE,"GENERAL";"TAB4",#N/A,TRUE,"GENERAL";"TAB5",#N/A,TRUE,"GENERAL"}</definedName>
    <definedName name="______gtr4" localSheetId="11" hidden="1">{"via1",#N/A,TRUE,"general";"via2",#N/A,TRUE,"general";"via3",#N/A,TRUE,"general"}</definedName>
    <definedName name="______gtr4" localSheetId="8" hidden="1">{"via1",#N/A,TRUE,"general";"via2",#N/A,TRUE,"general";"via3",#N/A,TRUE,"general"}</definedName>
    <definedName name="______gtr4" hidden="1">{"via1",#N/A,TRUE,"general";"via2",#N/A,TRUE,"general";"via3",#N/A,TRUE,"general"}</definedName>
    <definedName name="______h2" localSheetId="11" hidden="1">{"via1",#N/A,TRUE,"general";"via2",#N/A,TRUE,"general";"via3",#N/A,TRUE,"general"}</definedName>
    <definedName name="______h2" localSheetId="8" hidden="1">{"via1",#N/A,TRUE,"general";"via2",#N/A,TRUE,"general";"via3",#N/A,TRUE,"general"}</definedName>
    <definedName name="______h2" hidden="1">{"via1",#N/A,TRUE,"general";"via2",#N/A,TRUE,"general";"via3",#N/A,TRUE,"general"}</definedName>
    <definedName name="______h3" localSheetId="11" hidden="1">{"via1",#N/A,TRUE,"general";"via2",#N/A,TRUE,"general";"via3",#N/A,TRUE,"general"}</definedName>
    <definedName name="______h3" localSheetId="8" hidden="1">{"via1",#N/A,TRUE,"general";"via2",#N/A,TRUE,"general";"via3",#N/A,TRUE,"general"}</definedName>
    <definedName name="______h3" hidden="1">{"via1",#N/A,TRUE,"general";"via2",#N/A,TRUE,"general";"via3",#N/A,TRUE,"general"}</definedName>
    <definedName name="______h4" localSheetId="11" hidden="1">{"TAB1",#N/A,TRUE,"GENERAL";"TAB2",#N/A,TRUE,"GENERAL";"TAB3",#N/A,TRUE,"GENERAL";"TAB4",#N/A,TRUE,"GENERAL";"TAB5",#N/A,TRUE,"GENERAL"}</definedName>
    <definedName name="______h4" localSheetId="8" hidden="1">{"TAB1",#N/A,TRUE,"GENERAL";"TAB2",#N/A,TRUE,"GENERAL";"TAB3",#N/A,TRUE,"GENERAL";"TAB4",#N/A,TRUE,"GENERAL";"TAB5",#N/A,TRUE,"GENERAL"}</definedName>
    <definedName name="______h4" hidden="1">{"TAB1",#N/A,TRUE,"GENERAL";"TAB2",#N/A,TRUE,"GENERAL";"TAB3",#N/A,TRUE,"GENERAL";"TAB4",#N/A,TRUE,"GENERAL";"TAB5",#N/A,TRUE,"GENERAL"}</definedName>
    <definedName name="______h5" localSheetId="11" hidden="1">{"TAB1",#N/A,TRUE,"GENERAL";"TAB2",#N/A,TRUE,"GENERAL";"TAB3",#N/A,TRUE,"GENERAL";"TAB4",#N/A,TRUE,"GENERAL";"TAB5",#N/A,TRUE,"GENERAL"}</definedName>
    <definedName name="______h5" localSheetId="8" hidden="1">{"TAB1",#N/A,TRUE,"GENERAL";"TAB2",#N/A,TRUE,"GENERAL";"TAB3",#N/A,TRUE,"GENERAL";"TAB4",#N/A,TRUE,"GENERAL";"TAB5",#N/A,TRUE,"GENERAL"}</definedName>
    <definedName name="______h5" hidden="1">{"TAB1",#N/A,TRUE,"GENERAL";"TAB2",#N/A,TRUE,"GENERAL";"TAB3",#N/A,TRUE,"GENERAL";"TAB4",#N/A,TRUE,"GENERAL";"TAB5",#N/A,TRUE,"GENERAL"}</definedName>
    <definedName name="______h6" localSheetId="11" hidden="1">{"via1",#N/A,TRUE,"general";"via2",#N/A,TRUE,"general";"via3",#N/A,TRUE,"general"}</definedName>
    <definedName name="______h6" localSheetId="8" hidden="1">{"via1",#N/A,TRUE,"general";"via2",#N/A,TRUE,"general";"via3",#N/A,TRUE,"general"}</definedName>
    <definedName name="______h6" hidden="1">{"via1",#N/A,TRUE,"general";"via2",#N/A,TRUE,"general";"via3",#N/A,TRUE,"general"}</definedName>
    <definedName name="______h7" localSheetId="11" hidden="1">{"TAB1",#N/A,TRUE,"GENERAL";"TAB2",#N/A,TRUE,"GENERAL";"TAB3",#N/A,TRUE,"GENERAL";"TAB4",#N/A,TRUE,"GENERAL";"TAB5",#N/A,TRUE,"GENERAL"}</definedName>
    <definedName name="______h7" localSheetId="8" hidden="1">{"TAB1",#N/A,TRUE,"GENERAL";"TAB2",#N/A,TRUE,"GENERAL";"TAB3",#N/A,TRUE,"GENERAL";"TAB4",#N/A,TRUE,"GENERAL";"TAB5",#N/A,TRUE,"GENERAL"}</definedName>
    <definedName name="______h7" hidden="1">{"TAB1",#N/A,TRUE,"GENERAL";"TAB2",#N/A,TRUE,"GENERAL";"TAB3",#N/A,TRUE,"GENERAL";"TAB4",#N/A,TRUE,"GENERAL";"TAB5",#N/A,TRUE,"GENERAL"}</definedName>
    <definedName name="______h8" localSheetId="11" hidden="1">{"via1",#N/A,TRUE,"general";"via2",#N/A,TRUE,"general";"via3",#N/A,TRUE,"general"}</definedName>
    <definedName name="______h8" localSheetId="8" hidden="1">{"via1",#N/A,TRUE,"general";"via2",#N/A,TRUE,"general";"via3",#N/A,TRUE,"general"}</definedName>
    <definedName name="______h8" hidden="1">{"via1",#N/A,TRUE,"general";"via2",#N/A,TRUE,"general";"via3",#N/A,TRUE,"general"}</definedName>
    <definedName name="______hfh7" localSheetId="11" hidden="1">{"via1",#N/A,TRUE,"general";"via2",#N/A,TRUE,"general";"via3",#N/A,TRUE,"general"}</definedName>
    <definedName name="______hfh7" localSheetId="8" hidden="1">{"via1",#N/A,TRUE,"general";"via2",#N/A,TRUE,"general";"via3",#N/A,TRUE,"general"}</definedName>
    <definedName name="______hfh7" hidden="1">{"via1",#N/A,TRUE,"general";"via2",#N/A,TRUE,"general";"via3",#N/A,TRUE,"general"}</definedName>
    <definedName name="______hpc6">#REF!</definedName>
    <definedName name="______htC1">#REF!</definedName>
    <definedName name="______i1">#REF!</definedName>
    <definedName name="______i4" localSheetId="11" hidden="1">{"via1",#N/A,TRUE,"general";"via2",#N/A,TRUE,"general";"via3",#N/A,TRUE,"general"}</definedName>
    <definedName name="______i4" localSheetId="8" hidden="1">{"via1",#N/A,TRUE,"general";"via2",#N/A,TRUE,"general";"via3",#N/A,TRUE,"general"}</definedName>
    <definedName name="______i4" hidden="1">{"via1",#N/A,TRUE,"general";"via2",#N/A,TRUE,"general";"via3",#N/A,TRUE,"general"}</definedName>
    <definedName name="______i5" localSheetId="11" hidden="1">{"TAB1",#N/A,TRUE,"GENERAL";"TAB2",#N/A,TRUE,"GENERAL";"TAB3",#N/A,TRUE,"GENERAL";"TAB4",#N/A,TRUE,"GENERAL";"TAB5",#N/A,TRUE,"GENERAL"}</definedName>
    <definedName name="______i5" localSheetId="8" hidden="1">{"TAB1",#N/A,TRUE,"GENERAL";"TAB2",#N/A,TRUE,"GENERAL";"TAB3",#N/A,TRUE,"GENERAL";"TAB4",#N/A,TRUE,"GENERAL";"TAB5",#N/A,TRUE,"GENERAL"}</definedName>
    <definedName name="______i5" hidden="1">{"TAB1",#N/A,TRUE,"GENERAL";"TAB2",#N/A,TRUE,"GENERAL";"TAB3",#N/A,TRUE,"GENERAL";"TAB4",#N/A,TRUE,"GENERAL";"TAB5",#N/A,TRUE,"GENERAL"}</definedName>
    <definedName name="______i6" localSheetId="11" hidden="1">{"TAB1",#N/A,TRUE,"GENERAL";"TAB2",#N/A,TRUE,"GENERAL";"TAB3",#N/A,TRUE,"GENERAL";"TAB4",#N/A,TRUE,"GENERAL";"TAB5",#N/A,TRUE,"GENERAL"}</definedName>
    <definedName name="______i6" localSheetId="8" hidden="1">{"TAB1",#N/A,TRUE,"GENERAL";"TAB2",#N/A,TRUE,"GENERAL";"TAB3",#N/A,TRUE,"GENERAL";"TAB4",#N/A,TRUE,"GENERAL";"TAB5",#N/A,TRUE,"GENERAL"}</definedName>
    <definedName name="______i6" hidden="1">{"TAB1",#N/A,TRUE,"GENERAL";"TAB2",#N/A,TRUE,"GENERAL";"TAB3",#N/A,TRUE,"GENERAL";"TAB4",#N/A,TRUE,"GENERAL";"TAB5",#N/A,TRUE,"GENERAL"}</definedName>
    <definedName name="______i7" localSheetId="11" hidden="1">{"via1",#N/A,TRUE,"general";"via2",#N/A,TRUE,"general";"via3",#N/A,TRUE,"general"}</definedName>
    <definedName name="______i7" localSheetId="8" hidden="1">{"via1",#N/A,TRUE,"general";"via2",#N/A,TRUE,"general";"via3",#N/A,TRUE,"general"}</definedName>
    <definedName name="______i7" hidden="1">{"via1",#N/A,TRUE,"general";"via2",#N/A,TRUE,"general";"via3",#N/A,TRUE,"general"}</definedName>
    <definedName name="______i77" localSheetId="11" hidden="1">{"TAB1",#N/A,TRUE,"GENERAL";"TAB2",#N/A,TRUE,"GENERAL";"TAB3",#N/A,TRUE,"GENERAL";"TAB4",#N/A,TRUE,"GENERAL";"TAB5",#N/A,TRUE,"GENERAL"}</definedName>
    <definedName name="______i77" localSheetId="8" hidden="1">{"TAB1",#N/A,TRUE,"GENERAL";"TAB2",#N/A,TRUE,"GENERAL";"TAB3",#N/A,TRUE,"GENERAL";"TAB4",#N/A,TRUE,"GENERAL";"TAB5",#N/A,TRUE,"GENERAL"}</definedName>
    <definedName name="______i77" hidden="1">{"TAB1",#N/A,TRUE,"GENERAL";"TAB2",#N/A,TRUE,"GENERAL";"TAB3",#N/A,TRUE,"GENERAL";"TAB4",#N/A,TRUE,"GENERAL";"TAB5",#N/A,TRUE,"GENERAL"}</definedName>
    <definedName name="______i8" localSheetId="11" hidden="1">{"via1",#N/A,TRUE,"general";"via2",#N/A,TRUE,"general";"via3",#N/A,TRUE,"general"}</definedName>
    <definedName name="______i8" localSheetId="8" hidden="1">{"via1",#N/A,TRUE,"general";"via2",#N/A,TRUE,"general";"via3",#N/A,TRUE,"general"}</definedName>
    <definedName name="______i8" hidden="1">{"via1",#N/A,TRUE,"general";"via2",#N/A,TRUE,"general";"via3",#N/A,TRUE,"general"}</definedName>
    <definedName name="______i9" localSheetId="11" hidden="1">{"TAB1",#N/A,TRUE,"GENERAL";"TAB2",#N/A,TRUE,"GENERAL";"TAB3",#N/A,TRUE,"GENERAL";"TAB4",#N/A,TRUE,"GENERAL";"TAB5",#N/A,TRUE,"GENERAL"}</definedName>
    <definedName name="______i9" localSheetId="8"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nf2">#REF!</definedName>
    <definedName name="______IPC2002">#REF!</definedName>
    <definedName name="______jdC1">#REF!</definedName>
    <definedName name="______k3" localSheetId="11" hidden="1">{"TAB1",#N/A,TRUE,"GENERAL";"TAB2",#N/A,TRUE,"GENERAL";"TAB3",#N/A,TRUE,"GENERAL";"TAB4",#N/A,TRUE,"GENERAL";"TAB5",#N/A,TRUE,"GENERAL"}</definedName>
    <definedName name="______k3" localSheetId="8" hidden="1">{"TAB1",#N/A,TRUE,"GENERAL";"TAB2",#N/A,TRUE,"GENERAL";"TAB3",#N/A,TRUE,"GENERAL";"TAB4",#N/A,TRUE,"GENERAL";"TAB5",#N/A,TRUE,"GENERAL"}</definedName>
    <definedName name="______k3" hidden="1">{"TAB1",#N/A,TRUE,"GENERAL";"TAB2",#N/A,TRUE,"GENERAL";"TAB3",#N/A,TRUE,"GENERAL";"TAB4",#N/A,TRUE,"GENERAL";"TAB5",#N/A,TRUE,"GENERAL"}</definedName>
    <definedName name="______k4" localSheetId="11" hidden="1">{"via1",#N/A,TRUE,"general";"via2",#N/A,TRUE,"general";"via3",#N/A,TRUE,"general"}</definedName>
    <definedName name="______k4" localSheetId="8" hidden="1">{"via1",#N/A,TRUE,"general";"via2",#N/A,TRUE,"general";"via3",#N/A,TRUE,"general"}</definedName>
    <definedName name="______k4" hidden="1">{"via1",#N/A,TRUE,"general";"via2",#N/A,TRUE,"general";"via3",#N/A,TRUE,"general"}</definedName>
    <definedName name="______k5" localSheetId="11" hidden="1">{"via1",#N/A,TRUE,"general";"via2",#N/A,TRUE,"general";"via3",#N/A,TRUE,"general"}</definedName>
    <definedName name="______k5" localSheetId="8" hidden="1">{"via1",#N/A,TRUE,"general";"via2",#N/A,TRUE,"general";"via3",#N/A,TRUE,"general"}</definedName>
    <definedName name="______k5" hidden="1">{"via1",#N/A,TRUE,"general";"via2",#N/A,TRUE,"general";"via3",#N/A,TRUE,"general"}</definedName>
    <definedName name="______k6" localSheetId="11" hidden="1">{"TAB1",#N/A,TRUE,"GENERAL";"TAB2",#N/A,TRUE,"GENERAL";"TAB3",#N/A,TRUE,"GENERAL";"TAB4",#N/A,TRUE,"GENERAL";"TAB5",#N/A,TRUE,"GENERAL"}</definedName>
    <definedName name="______k6" localSheetId="8" hidden="1">{"TAB1",#N/A,TRUE,"GENERAL";"TAB2",#N/A,TRUE,"GENERAL";"TAB3",#N/A,TRUE,"GENERAL";"TAB4",#N/A,TRUE,"GENERAL";"TAB5",#N/A,TRUE,"GENERAL"}</definedName>
    <definedName name="______k6" hidden="1">{"TAB1",#N/A,TRUE,"GENERAL";"TAB2",#N/A,TRUE,"GENERAL";"TAB3",#N/A,TRUE,"GENERAL";"TAB4",#N/A,TRUE,"GENERAL";"TAB5",#N/A,TRUE,"GENERAL"}</definedName>
    <definedName name="______k7" localSheetId="11" hidden="1">{"via1",#N/A,TRUE,"general";"via2",#N/A,TRUE,"general";"via3",#N/A,TRUE,"general"}</definedName>
    <definedName name="______k7" localSheetId="8" hidden="1">{"via1",#N/A,TRUE,"general";"via2",#N/A,TRUE,"general";"via3",#N/A,TRUE,"general"}</definedName>
    <definedName name="______k7" hidden="1">{"via1",#N/A,TRUE,"general";"via2",#N/A,TRUE,"general";"via3",#N/A,TRUE,"general"}</definedName>
    <definedName name="______k8" localSheetId="11" hidden="1">{"via1",#N/A,TRUE,"general";"via2",#N/A,TRUE,"general";"via3",#N/A,TRUE,"general"}</definedName>
    <definedName name="______k8" localSheetId="8" hidden="1">{"via1",#N/A,TRUE,"general";"via2",#N/A,TRUE,"general";"via3",#N/A,TRUE,"general"}</definedName>
    <definedName name="______k8" hidden="1">{"via1",#N/A,TRUE,"general";"via2",#N/A,TRUE,"general";"via3",#N/A,TRUE,"general"}</definedName>
    <definedName name="______k9" localSheetId="11" hidden="1">{"TAB1",#N/A,TRUE,"GENERAL";"TAB2",#N/A,TRUE,"GENERAL";"TAB3",#N/A,TRUE,"GENERAL";"TAB4",#N/A,TRUE,"GENERAL";"TAB5",#N/A,TRUE,"GENERAL"}</definedName>
    <definedName name="______k9" localSheetId="8" hidden="1">{"TAB1",#N/A,TRUE,"GENERAL";"TAB2",#N/A,TRUE,"GENERAL";"TAB3",#N/A,TRUE,"GENERAL";"TAB4",#N/A,TRUE,"GENERAL";"TAB5",#N/A,TRUE,"GENERAL"}</definedName>
    <definedName name="______k9" hidden="1">{"TAB1",#N/A,TRUE,"GENERAL";"TAB2",#N/A,TRUE,"GENERAL";"TAB3",#N/A,TRUE,"GENERAL";"TAB4",#N/A,TRUE,"GENERAL";"TAB5",#N/A,TRUE,"GENERAL"}</definedName>
    <definedName name="______kjk6" localSheetId="11" hidden="1">{"TAB1",#N/A,TRUE,"GENERAL";"TAB2",#N/A,TRUE,"GENERAL";"TAB3",#N/A,TRUE,"GENERAL";"TAB4",#N/A,TRUE,"GENERAL";"TAB5",#N/A,TRUE,"GENERAL"}</definedName>
    <definedName name="______kjk6" localSheetId="8" hidden="1">{"TAB1",#N/A,TRUE,"GENERAL";"TAB2",#N/A,TRUE,"GENERAL";"TAB3",#N/A,TRUE,"GENERAL";"TAB4",#N/A,TRUE,"GENERAL";"TAB5",#N/A,TRUE,"GENERAL"}</definedName>
    <definedName name="______kjk6" hidden="1">{"TAB1",#N/A,TRUE,"GENERAL";"TAB2",#N/A,TRUE,"GENERAL";"TAB3",#N/A,TRUE,"GENERAL";"TAB4",#N/A,TRUE,"GENERAL";"TAB5",#N/A,TRUE,"GENERAL"}</definedName>
    <definedName name="______l9001" localSheetId="11">#REF!</definedName>
    <definedName name="______l9001" localSheetId="8">#REF!</definedName>
    <definedName name="______l9001">#REF!</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M369582">#REF!</definedName>
    <definedName name="______LPR2">#REF!</definedName>
    <definedName name="______LTC60">#REF!</definedName>
    <definedName name="______LTT2">#REF!</definedName>
    <definedName name="______m3" localSheetId="11" hidden="1">{"via1",#N/A,TRUE,"general";"via2",#N/A,TRUE,"general";"via3",#N/A,TRUE,"general"}</definedName>
    <definedName name="______m3" localSheetId="8" hidden="1">{"via1",#N/A,TRUE,"general";"via2",#N/A,TRUE,"general";"via3",#N/A,TRUE,"general"}</definedName>
    <definedName name="______m3" hidden="1">{"via1",#N/A,TRUE,"general";"via2",#N/A,TRUE,"general";"via3",#N/A,TRUE,"general"}</definedName>
    <definedName name="______m4" localSheetId="11" hidden="1">{"TAB1",#N/A,TRUE,"GENERAL";"TAB2",#N/A,TRUE,"GENERAL";"TAB3",#N/A,TRUE,"GENERAL";"TAB4",#N/A,TRUE,"GENERAL";"TAB5",#N/A,TRUE,"GENERAL"}</definedName>
    <definedName name="______m4" localSheetId="8" hidden="1">{"TAB1",#N/A,TRUE,"GENERAL";"TAB2",#N/A,TRUE,"GENERAL";"TAB3",#N/A,TRUE,"GENERAL";"TAB4",#N/A,TRUE,"GENERAL";"TAB5",#N/A,TRUE,"GENERAL"}</definedName>
    <definedName name="______m4" hidden="1">{"TAB1",#N/A,TRUE,"GENERAL";"TAB2",#N/A,TRUE,"GENERAL";"TAB3",#N/A,TRUE,"GENERAL";"TAB4",#N/A,TRUE,"GENERAL";"TAB5",#N/A,TRUE,"GENERAL"}</definedName>
    <definedName name="______m5" localSheetId="11" hidden="1">{"via1",#N/A,TRUE,"general";"via2",#N/A,TRUE,"general";"via3",#N/A,TRUE,"general"}</definedName>
    <definedName name="______m5" localSheetId="8" hidden="1">{"via1",#N/A,TRUE,"general";"via2",#N/A,TRUE,"general";"via3",#N/A,TRUE,"general"}</definedName>
    <definedName name="______m5" hidden="1">{"via1",#N/A,TRUE,"general";"via2",#N/A,TRUE,"general";"via3",#N/A,TRUE,"general"}</definedName>
    <definedName name="______m6" localSheetId="11" hidden="1">{"TAB1",#N/A,TRUE,"GENERAL";"TAB2",#N/A,TRUE,"GENERAL";"TAB3",#N/A,TRUE,"GENERAL";"TAB4",#N/A,TRUE,"GENERAL";"TAB5",#N/A,TRUE,"GENERAL"}</definedName>
    <definedName name="______m6" localSheetId="8" hidden="1">{"TAB1",#N/A,TRUE,"GENERAL";"TAB2",#N/A,TRUE,"GENERAL";"TAB3",#N/A,TRUE,"GENERAL";"TAB4",#N/A,TRUE,"GENERAL";"TAB5",#N/A,TRUE,"GENERAL"}</definedName>
    <definedName name="______m6" hidden="1">{"TAB1",#N/A,TRUE,"GENERAL";"TAB2",#N/A,TRUE,"GENERAL";"TAB3",#N/A,TRUE,"GENERAL";"TAB4",#N/A,TRUE,"GENERAL";"TAB5",#N/A,TRUE,"GENERAL"}</definedName>
    <definedName name="______m7" localSheetId="11" hidden="1">{"TAB1",#N/A,TRUE,"GENERAL";"TAB2",#N/A,TRUE,"GENERAL";"TAB3",#N/A,TRUE,"GENERAL";"TAB4",#N/A,TRUE,"GENERAL";"TAB5",#N/A,TRUE,"GENERAL"}</definedName>
    <definedName name="______m7" localSheetId="8" hidden="1">{"TAB1",#N/A,TRUE,"GENERAL";"TAB2",#N/A,TRUE,"GENERAL";"TAB3",#N/A,TRUE,"GENERAL";"TAB4",#N/A,TRUE,"GENERAL";"TAB5",#N/A,TRUE,"GENERAL"}</definedName>
    <definedName name="______m7" hidden="1">{"TAB1",#N/A,TRUE,"GENERAL";"TAB2",#N/A,TRUE,"GENERAL";"TAB3",#N/A,TRUE,"GENERAL";"TAB4",#N/A,TRUE,"GENERAL";"TAB5",#N/A,TRUE,"GENERAL"}</definedName>
    <definedName name="______m8" localSheetId="11" hidden="1">{"via1",#N/A,TRUE,"general";"via2",#N/A,TRUE,"general";"via3",#N/A,TRUE,"general"}</definedName>
    <definedName name="______m8" localSheetId="8" hidden="1">{"via1",#N/A,TRUE,"general";"via2",#N/A,TRUE,"general";"via3",#N/A,TRUE,"general"}</definedName>
    <definedName name="______m8" hidden="1">{"via1",#N/A,TRUE,"general";"via2",#N/A,TRUE,"general";"via3",#N/A,TRUE,"general"}</definedName>
    <definedName name="______m9" localSheetId="11" hidden="1">{"via1",#N/A,TRUE,"general";"via2",#N/A,TRUE,"general";"via3",#N/A,TRUE,"general"}</definedName>
    <definedName name="______m9" localSheetId="8" hidden="1">{"via1",#N/A,TRUE,"general";"via2",#N/A,TRUE,"general";"via3",#N/A,TRUE,"general"}</definedName>
    <definedName name="______m9" hidden="1">{"via1",#N/A,TRUE,"general";"via2",#N/A,TRUE,"general";"via3",#N/A,TRUE,"general"}</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#REF!</definedName>
    <definedName name="______n3" localSheetId="11" hidden="1">{"TAB1",#N/A,TRUE,"GENERAL";"TAB2",#N/A,TRUE,"GENERAL";"TAB3",#N/A,TRUE,"GENERAL";"TAB4",#N/A,TRUE,"GENERAL";"TAB5",#N/A,TRUE,"GENERAL"}</definedName>
    <definedName name="______n3" localSheetId="8" hidden="1">{"TAB1",#N/A,TRUE,"GENERAL";"TAB2",#N/A,TRUE,"GENERAL";"TAB3",#N/A,TRUE,"GENERAL";"TAB4",#N/A,TRUE,"GENERAL";"TAB5",#N/A,TRUE,"GENERAL"}</definedName>
    <definedName name="______n3" hidden="1">{"TAB1",#N/A,TRUE,"GENERAL";"TAB2",#N/A,TRUE,"GENERAL";"TAB3",#N/A,TRUE,"GENERAL";"TAB4",#N/A,TRUE,"GENERAL";"TAB5",#N/A,TRUE,"GENERAL"}</definedName>
    <definedName name="______n4" localSheetId="11" hidden="1">{"via1",#N/A,TRUE,"general";"via2",#N/A,TRUE,"general";"via3",#N/A,TRUE,"general"}</definedName>
    <definedName name="______n4" localSheetId="8" hidden="1">{"via1",#N/A,TRUE,"general";"via2",#N/A,TRUE,"general";"via3",#N/A,TRUE,"general"}</definedName>
    <definedName name="______n4" hidden="1">{"via1",#N/A,TRUE,"general";"via2",#N/A,TRUE,"general";"via3",#N/A,TRUE,"general"}</definedName>
    <definedName name="______n5" localSheetId="11" hidden="1">{"TAB1",#N/A,TRUE,"GENERAL";"TAB2",#N/A,TRUE,"GENERAL";"TAB3",#N/A,TRUE,"GENERAL";"TAB4",#N/A,TRUE,"GENERAL";"TAB5",#N/A,TRUE,"GENERAL"}</definedName>
    <definedName name="______n5" localSheetId="8" hidden="1">{"TAB1",#N/A,TRUE,"GENERAL";"TAB2",#N/A,TRUE,"GENERAL";"TAB3",#N/A,TRUE,"GENERAL";"TAB4",#N/A,TRUE,"GENERAL";"TAB5",#N/A,TRUE,"GENERAL"}</definedName>
    <definedName name="______n5" hidden="1">{"TAB1",#N/A,TRUE,"GENERAL";"TAB2",#N/A,TRUE,"GENERAL";"TAB3",#N/A,TRUE,"GENERAL";"TAB4",#N/A,TRUE,"GENERAL";"TAB5",#N/A,TRUE,"GENERAL"}</definedName>
    <definedName name="______nyn7" localSheetId="11" hidden="1">{"via1",#N/A,TRUE,"general";"via2",#N/A,TRUE,"general";"via3",#N/A,TRUE,"general"}</definedName>
    <definedName name="______nyn7" localSheetId="8" hidden="1">{"via1",#N/A,TRUE,"general";"via2",#N/A,TRUE,"general";"via3",#N/A,TRUE,"general"}</definedName>
    <definedName name="______nyn7" hidden="1">{"via1",#N/A,TRUE,"general";"via2",#N/A,TRUE,"general";"via3",#N/A,TRUE,"general"}</definedName>
    <definedName name="______o4" localSheetId="11" hidden="1">{"via1",#N/A,TRUE,"general";"via2",#N/A,TRUE,"general";"via3",#N/A,TRUE,"general"}</definedName>
    <definedName name="______o4" localSheetId="8" hidden="1">{"via1",#N/A,TRUE,"general";"via2",#N/A,TRUE,"general";"via3",#N/A,TRUE,"general"}</definedName>
    <definedName name="______o4" hidden="1">{"via1",#N/A,TRUE,"general";"via2",#N/A,TRUE,"general";"via3",#N/A,TRUE,"general"}</definedName>
    <definedName name="______o5" localSheetId="11" hidden="1">{"TAB1",#N/A,TRUE,"GENERAL";"TAB2",#N/A,TRUE,"GENERAL";"TAB3",#N/A,TRUE,"GENERAL";"TAB4",#N/A,TRUE,"GENERAL";"TAB5",#N/A,TRUE,"GENERAL"}</definedName>
    <definedName name="______o5" localSheetId="8" hidden="1">{"TAB1",#N/A,TRUE,"GENERAL";"TAB2",#N/A,TRUE,"GENERAL";"TAB3",#N/A,TRUE,"GENERAL";"TAB4",#N/A,TRUE,"GENERAL";"TAB5",#N/A,TRUE,"GENERAL"}</definedName>
    <definedName name="______o5" hidden="1">{"TAB1",#N/A,TRUE,"GENERAL";"TAB2",#N/A,TRUE,"GENERAL";"TAB3",#N/A,TRUE,"GENERAL";"TAB4",#N/A,TRUE,"GENERAL";"TAB5",#N/A,TRUE,"GENERAL"}</definedName>
    <definedName name="______o6" localSheetId="11" hidden="1">{"TAB1",#N/A,TRUE,"GENERAL";"TAB2",#N/A,TRUE,"GENERAL";"TAB3",#N/A,TRUE,"GENERAL";"TAB4",#N/A,TRUE,"GENERAL";"TAB5",#N/A,TRUE,"GENERAL"}</definedName>
    <definedName name="______o6" localSheetId="8" hidden="1">{"TAB1",#N/A,TRUE,"GENERAL";"TAB2",#N/A,TRUE,"GENERAL";"TAB3",#N/A,TRUE,"GENERAL";"TAB4",#N/A,TRUE,"GENERAL";"TAB5",#N/A,TRUE,"GENERAL"}</definedName>
    <definedName name="______o6" hidden="1">{"TAB1",#N/A,TRUE,"GENERAL";"TAB2",#N/A,TRUE,"GENERAL";"TAB3",#N/A,TRUE,"GENERAL";"TAB4",#N/A,TRUE,"GENERAL";"TAB5",#N/A,TRUE,"GENERAL"}</definedName>
    <definedName name="______o7" localSheetId="11" hidden="1">{"TAB1",#N/A,TRUE,"GENERAL";"TAB2",#N/A,TRUE,"GENERAL";"TAB3",#N/A,TRUE,"GENERAL";"TAB4",#N/A,TRUE,"GENERAL";"TAB5",#N/A,TRUE,"GENERAL"}</definedName>
    <definedName name="______o7" localSheetId="8" hidden="1">{"TAB1",#N/A,TRUE,"GENERAL";"TAB2",#N/A,TRUE,"GENERAL";"TAB3",#N/A,TRUE,"GENERAL";"TAB4",#N/A,TRUE,"GENERAL";"TAB5",#N/A,TRUE,"GENERAL"}</definedName>
    <definedName name="______o7" hidden="1">{"TAB1",#N/A,TRUE,"GENERAL";"TAB2",#N/A,TRUE,"GENERAL";"TAB3",#N/A,TRUE,"GENERAL";"TAB4",#N/A,TRUE,"GENERAL";"TAB5",#N/A,TRUE,"GENERAL"}</definedName>
    <definedName name="______o8" localSheetId="11" hidden="1">{"via1",#N/A,TRUE,"general";"via2",#N/A,TRUE,"general";"via3",#N/A,TRUE,"general"}</definedName>
    <definedName name="______o8" localSheetId="8" hidden="1">{"via1",#N/A,TRUE,"general";"via2",#N/A,TRUE,"general";"via3",#N/A,TRUE,"general"}</definedName>
    <definedName name="______o8" hidden="1">{"via1",#N/A,TRUE,"general";"via2",#N/A,TRUE,"general";"via3",#N/A,TRUE,"general"}</definedName>
    <definedName name="______o9" localSheetId="11" hidden="1">{"TAB1",#N/A,TRUE,"GENERAL";"TAB2",#N/A,TRUE,"GENERAL";"TAB3",#N/A,TRUE,"GENERAL";"TAB4",#N/A,TRUE,"GENERAL";"TAB5",#N/A,TRUE,"GENERAL"}</definedName>
    <definedName name="______o9" localSheetId="8"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1" hidden="1">{"via1",#N/A,TRUE,"general";"via2",#N/A,TRUE,"general";"via3",#N/A,TRUE,"general"}</definedName>
    <definedName name="______p6" localSheetId="8" hidden="1">{"via1",#N/A,TRUE,"general";"via2",#N/A,TRUE,"general";"via3",#N/A,TRUE,"general"}</definedName>
    <definedName name="______p6" hidden="1">{"via1",#N/A,TRUE,"general";"via2",#N/A,TRUE,"general";"via3",#N/A,TRUE,"general"}</definedName>
    <definedName name="______p7" localSheetId="11" hidden="1">{"via1",#N/A,TRUE,"general";"via2",#N/A,TRUE,"general";"via3",#N/A,TRUE,"general"}</definedName>
    <definedName name="______p7" localSheetId="8" hidden="1">{"via1",#N/A,TRUE,"general";"via2",#N/A,TRUE,"general";"via3",#N/A,TRUE,"general"}</definedName>
    <definedName name="______p7" hidden="1">{"via1",#N/A,TRUE,"general";"via2",#N/A,TRUE,"general";"via3",#N/A,TRUE,"general"}</definedName>
    <definedName name="______p8" localSheetId="11" hidden="1">{"TAB1",#N/A,TRUE,"GENERAL";"TAB2",#N/A,TRUE,"GENERAL";"TAB3",#N/A,TRUE,"GENERAL";"TAB4",#N/A,TRUE,"GENERAL";"TAB5",#N/A,TRUE,"GENERAL"}</definedName>
    <definedName name="______p8" localSheetId="8"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#REF!</definedName>
    <definedName name="______pj51">#REF!</definedName>
    <definedName name="______pl1">#REF!</definedName>
    <definedName name="______pl2">#REF!</definedName>
    <definedName name="______PLA99" hidden="1">#REF!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11" hidden="1">{"TAB1",#N/A,TRUE,"GENERAL";"TAB2",#N/A,TRUE,"GENERAL";"TAB3",#N/A,TRUE,"GENERAL";"TAB4",#N/A,TRUE,"GENERAL";"TAB5",#N/A,TRUE,"GENERAL"}</definedName>
    <definedName name="______r" localSheetId="8" hidden="1">{"TAB1",#N/A,TRUE,"GENERAL";"TAB2",#N/A,TRUE,"GENERAL";"TAB3",#N/A,TRUE,"GENERAL";"TAB4",#N/A,TRUE,"GENERAL";"TAB5",#N/A,TRUE,"GENERAL"}</definedName>
    <definedName name="______r">#REF!</definedName>
    <definedName name="______r4r" localSheetId="11" hidden="1">{"via1",#N/A,TRUE,"general";"via2",#N/A,TRUE,"general";"via3",#N/A,TRUE,"general"}</definedName>
    <definedName name="______r4r" localSheetId="8" hidden="1">{"via1",#N/A,TRUE,"general";"via2",#N/A,TRUE,"general";"via3",#N/A,TRUE,"general"}</definedName>
    <definedName name="______r4r" hidden="1">{"via1",#N/A,TRUE,"general";"via2",#N/A,TRUE,"general";"via3",#N/A,TRUE,"general"}</definedName>
    <definedName name="______rc">#REF!</definedName>
    <definedName name="______rtu6" localSheetId="11" hidden="1">{"via1",#N/A,TRUE,"general";"via2",#N/A,TRUE,"general";"via3",#N/A,TRUE,"general"}</definedName>
    <definedName name="______rtu6" localSheetId="8" hidden="1">{"via1",#N/A,TRUE,"general";"via2",#N/A,TRUE,"general";"via3",#N/A,TRUE,"general"}</definedName>
    <definedName name="______rtu6" hidden="1">{"via1",#N/A,TRUE,"general";"via2",#N/A,TRUE,"general";"via3",#N/A,TRUE,"general"}</definedName>
    <definedName name="______s1" localSheetId="11" hidden="1">{"via1",#N/A,TRUE,"general";"via2",#N/A,TRUE,"general";"via3",#N/A,TRUE,"general"}</definedName>
    <definedName name="______s1" localSheetId="8" hidden="1">{"via1",#N/A,TRUE,"general";"via2",#N/A,TRUE,"general";"via3",#N/A,TRUE,"general"}</definedName>
    <definedName name="______s1" hidden="1">{"via1",#N/A,TRUE,"general";"via2",#N/A,TRUE,"general";"via3",#N/A,TRUE,"general"}</definedName>
    <definedName name="______s2" localSheetId="11" hidden="1">{"TAB1",#N/A,TRUE,"GENERAL";"TAB2",#N/A,TRUE,"GENERAL";"TAB3",#N/A,TRUE,"GENERAL";"TAB4",#N/A,TRUE,"GENERAL";"TAB5",#N/A,TRUE,"GENERAL"}</definedName>
    <definedName name="______s2" localSheetId="8" hidden="1">{"TAB1",#N/A,TRUE,"GENERAL";"TAB2",#N/A,TRUE,"GENERAL";"TAB3",#N/A,TRUE,"GENERAL";"TAB4",#N/A,TRUE,"GENERAL";"TAB5",#N/A,TRUE,"GENERAL"}</definedName>
    <definedName name="______s2" hidden="1">{"TAB1",#N/A,TRUE,"GENERAL";"TAB2",#N/A,TRUE,"GENERAL";"TAB3",#N/A,TRUE,"GENERAL";"TAB4",#N/A,TRUE,"GENERAL";"TAB5",#N/A,TRUE,"GENERAL"}</definedName>
    <definedName name="______s3" localSheetId="11" hidden="1">{"TAB1",#N/A,TRUE,"GENERAL";"TAB2",#N/A,TRUE,"GENERAL";"TAB3",#N/A,TRUE,"GENERAL";"TAB4",#N/A,TRUE,"GENERAL";"TAB5",#N/A,TRUE,"GENERAL"}</definedName>
    <definedName name="______s3" localSheetId="8" hidden="1">{"TAB1",#N/A,TRUE,"GENERAL";"TAB2",#N/A,TRUE,"GENERAL";"TAB3",#N/A,TRUE,"GENERAL";"TAB4",#N/A,TRUE,"GENERAL";"TAB5",#N/A,TRUE,"GENERAL"}</definedName>
    <definedName name="______s3" hidden="1">{"TAB1",#N/A,TRUE,"GENERAL";"TAB2",#N/A,TRUE,"GENERAL";"TAB3",#N/A,TRUE,"GENERAL";"TAB4",#N/A,TRUE,"GENERAL";"TAB5",#N/A,TRUE,"GENERAL"}</definedName>
    <definedName name="______s4" localSheetId="11" hidden="1">{"via1",#N/A,TRUE,"general";"via2",#N/A,TRUE,"general";"via3",#N/A,TRUE,"general"}</definedName>
    <definedName name="______s4" localSheetId="8" hidden="1">{"via1",#N/A,TRUE,"general";"via2",#N/A,TRUE,"general";"via3",#N/A,TRUE,"general"}</definedName>
    <definedName name="______s4" hidden="1">{"via1",#N/A,TRUE,"general";"via2",#N/A,TRUE,"general";"via3",#N/A,TRUE,"general"}</definedName>
    <definedName name="______s5" localSheetId="11" hidden="1">{"via1",#N/A,TRUE,"general";"via2",#N/A,TRUE,"general";"via3",#N/A,TRUE,"general"}</definedName>
    <definedName name="______s5" localSheetId="8" hidden="1">{"via1",#N/A,TRUE,"general";"via2",#N/A,TRUE,"general";"via3",#N/A,TRUE,"general"}</definedName>
    <definedName name="______s5" hidden="1">{"via1",#N/A,TRUE,"general";"via2",#N/A,TRUE,"general";"via3",#N/A,TRUE,"general"}</definedName>
    <definedName name="______s6" localSheetId="11" hidden="1">{"TAB1",#N/A,TRUE,"GENERAL";"TAB2",#N/A,TRUE,"GENERAL";"TAB3",#N/A,TRUE,"GENERAL";"TAB4",#N/A,TRUE,"GENERAL";"TAB5",#N/A,TRUE,"GENERAL"}</definedName>
    <definedName name="______s6" localSheetId="8" hidden="1">{"TAB1",#N/A,TRUE,"GENERAL";"TAB2",#N/A,TRUE,"GENERAL";"TAB3",#N/A,TRUE,"GENERAL";"TAB4",#N/A,TRUE,"GENERAL";"TAB5",#N/A,TRUE,"GENERAL"}</definedName>
    <definedName name="______s6" hidden="1">{"TAB1",#N/A,TRUE,"GENERAL";"TAB2",#N/A,TRUE,"GENERAL";"TAB3",#N/A,TRUE,"GENERAL";"TAB4",#N/A,TRUE,"GENERAL";"TAB5",#N/A,TRUE,"GENERAL"}</definedName>
    <definedName name="______s7" localSheetId="11" hidden="1">{"via1",#N/A,TRUE,"general";"via2",#N/A,TRUE,"general";"via3",#N/A,TRUE,"general"}</definedName>
    <definedName name="______s7" localSheetId="8" hidden="1">{"via1",#N/A,TRUE,"general";"via2",#N/A,TRUE,"general";"via3",#N/A,TRUE,"general"}</definedName>
    <definedName name="______s7" hidden="1">{"via1",#N/A,TRUE,"general";"via2",#N/A,TRUE,"general";"via3",#N/A,TRUE,"general"}</definedName>
    <definedName name="______SBC1" localSheetId="11">#REF!</definedName>
    <definedName name="______SBC1" localSheetId="8">#REF!</definedName>
    <definedName name="______SBC1">#REF!</definedName>
    <definedName name="______SBC3" localSheetId="11">#REF!</definedName>
    <definedName name="______SBC3" localSheetId="8">#REF!</definedName>
    <definedName name="______SBC3">#REF!</definedName>
    <definedName name="______SBC5" localSheetId="11">#REF!</definedName>
    <definedName name="______SBC5" localSheetId="8">#REF!</definedName>
    <definedName name="______SBC5">#REF!</definedName>
    <definedName name="______sPR2">#REF!</definedName>
    <definedName name="______ST166">#REF!</definedName>
    <definedName name="______STC60">#REF!</definedName>
    <definedName name="______sTT2">#REF!</definedName>
    <definedName name="______t3" localSheetId="11" hidden="1">{"TAB1",#N/A,TRUE,"GENERAL";"TAB2",#N/A,TRUE,"GENERAL";"TAB3",#N/A,TRUE,"GENERAL";"TAB4",#N/A,TRUE,"GENERAL";"TAB5",#N/A,TRUE,"GENERAL"}</definedName>
    <definedName name="______t3" localSheetId="8" hidden="1">{"TAB1",#N/A,TRUE,"GENERAL";"TAB2",#N/A,TRUE,"GENERAL";"TAB3",#N/A,TRUE,"GENERAL";"TAB4",#N/A,TRUE,"GENERAL";"TAB5",#N/A,TRUE,"GENERAL"}</definedName>
    <definedName name="______t3" hidden="1">{"TAB1",#N/A,TRUE,"GENERAL";"TAB2",#N/A,TRUE,"GENERAL";"TAB3",#N/A,TRUE,"GENERAL";"TAB4",#N/A,TRUE,"GENERAL";"TAB5",#N/A,TRUE,"GENERAL"}</definedName>
    <definedName name="______t4" localSheetId="11" hidden="1">{"via1",#N/A,TRUE,"general";"via2",#N/A,TRUE,"general";"via3",#N/A,TRUE,"general"}</definedName>
    <definedName name="______t4" localSheetId="8" hidden="1">{"via1",#N/A,TRUE,"general";"via2",#N/A,TRUE,"general";"via3",#N/A,TRUE,"general"}</definedName>
    <definedName name="______t4" hidden="1">{"via1",#N/A,TRUE,"general";"via2",#N/A,TRUE,"general";"via3",#N/A,TRUE,"general"}</definedName>
    <definedName name="______t5" localSheetId="11" hidden="1">{"TAB1",#N/A,TRUE,"GENERAL";"TAB2",#N/A,TRUE,"GENERAL";"TAB3",#N/A,TRUE,"GENERAL";"TAB4",#N/A,TRUE,"GENERAL";"TAB5",#N/A,TRUE,"GENERAL"}</definedName>
    <definedName name="______t5" localSheetId="8" hidden="1">{"TAB1",#N/A,TRUE,"GENERAL";"TAB2",#N/A,TRUE,"GENERAL";"TAB3",#N/A,TRUE,"GENERAL";"TAB4",#N/A,TRUE,"GENERAL";"TAB5",#N/A,TRUE,"GENERAL"}</definedName>
    <definedName name="______t5" hidden="1">{"TAB1",#N/A,TRUE,"GENERAL";"TAB2",#N/A,TRUE,"GENERAL";"TAB3",#N/A,TRUE,"GENERAL";"TAB4",#N/A,TRUE,"GENERAL";"TAB5",#N/A,TRUE,"GENERAL"}</definedName>
    <definedName name="______t6" localSheetId="11" hidden="1">{"via1",#N/A,TRUE,"general";"via2",#N/A,TRUE,"general";"via3",#N/A,TRUE,"general"}</definedName>
    <definedName name="______t6" localSheetId="8" hidden="1">{"via1",#N/A,TRUE,"general";"via2",#N/A,TRUE,"general";"via3",#N/A,TRUE,"general"}</definedName>
    <definedName name="______t6" hidden="1">{"via1",#N/A,TRUE,"general";"via2",#N/A,TRUE,"general";"via3",#N/A,TRUE,"general"}</definedName>
    <definedName name="______t66" localSheetId="11" hidden="1">{"TAB1",#N/A,TRUE,"GENERAL";"TAB2",#N/A,TRUE,"GENERAL";"TAB3",#N/A,TRUE,"GENERAL";"TAB4",#N/A,TRUE,"GENERAL";"TAB5",#N/A,TRUE,"GENERAL"}</definedName>
    <definedName name="______t66" localSheetId="8" hidden="1">{"TAB1",#N/A,TRUE,"GENERAL";"TAB2",#N/A,TRUE,"GENERAL";"TAB3",#N/A,TRUE,"GENERAL";"TAB4",#N/A,TRUE,"GENERAL";"TAB5",#N/A,TRUE,"GENERAL"}</definedName>
    <definedName name="______t66" hidden="1">{"TAB1",#N/A,TRUE,"GENERAL";"TAB2",#N/A,TRUE,"GENERAL";"TAB3",#N/A,TRUE,"GENERAL";"TAB4",#N/A,TRUE,"GENERAL";"TAB5",#N/A,TRUE,"GENERAL"}</definedName>
    <definedName name="______t7" localSheetId="11" hidden="1">{"via1",#N/A,TRUE,"general";"via2",#N/A,TRUE,"general";"via3",#N/A,TRUE,"general"}</definedName>
    <definedName name="______t7" localSheetId="8" hidden="1">{"via1",#N/A,TRUE,"general";"via2",#N/A,TRUE,"general";"via3",#N/A,TRUE,"general"}</definedName>
    <definedName name="______t7" hidden="1">{"via1",#N/A,TRUE,"general";"via2",#N/A,TRUE,"general";"via3",#N/A,TRUE,"general"}</definedName>
    <definedName name="______t77" localSheetId="11" hidden="1">{"TAB1",#N/A,TRUE,"GENERAL";"TAB2",#N/A,TRUE,"GENERAL";"TAB3",#N/A,TRUE,"GENERAL";"TAB4",#N/A,TRUE,"GENERAL";"TAB5",#N/A,TRUE,"GENERAL"}</definedName>
    <definedName name="______t77" localSheetId="8" hidden="1">{"TAB1",#N/A,TRUE,"GENERAL";"TAB2",#N/A,TRUE,"GENERAL";"TAB3",#N/A,TRUE,"GENERAL";"TAB4",#N/A,TRUE,"GENERAL";"TAB5",#N/A,TRUE,"GENERAL"}</definedName>
    <definedName name="______t77" hidden="1">{"TAB1",#N/A,TRUE,"GENERAL";"TAB2",#N/A,TRUE,"GENERAL";"TAB3",#N/A,TRUE,"GENERAL";"TAB4",#N/A,TRUE,"GENERAL";"TAB5",#N/A,TRUE,"GENERAL"}</definedName>
    <definedName name="______t8" localSheetId="11" hidden="1">{"TAB1",#N/A,TRUE,"GENERAL";"TAB2",#N/A,TRUE,"GENERAL";"TAB3",#N/A,TRUE,"GENERAL";"TAB4",#N/A,TRUE,"GENERAL";"TAB5",#N/A,TRUE,"GENERAL"}</definedName>
    <definedName name="______t8" localSheetId="8" hidden="1">{"TAB1",#N/A,TRUE,"GENERAL";"TAB2",#N/A,TRUE,"GENERAL";"TAB3",#N/A,TRUE,"GENERAL";"TAB4",#N/A,TRUE,"GENERAL";"TAB5",#N/A,TRUE,"GENERAL"}</definedName>
    <definedName name="______t8" hidden="1">{"TAB1",#N/A,TRUE,"GENERAL";"TAB2",#N/A,TRUE,"GENERAL";"TAB3",#N/A,TRUE,"GENERAL";"TAB4",#N/A,TRUE,"GENERAL";"TAB5",#N/A,TRUE,"GENERAL"}</definedName>
    <definedName name="______t88" localSheetId="11" hidden="1">{"via1",#N/A,TRUE,"general";"via2",#N/A,TRUE,"general";"via3",#N/A,TRUE,"general"}</definedName>
    <definedName name="______t88" localSheetId="8" hidden="1">{"via1",#N/A,TRUE,"general";"via2",#N/A,TRUE,"general";"via3",#N/A,TRUE,"general"}</definedName>
    <definedName name="______t88" hidden="1">{"via1",#N/A,TRUE,"general";"via2",#N/A,TRUE,"general";"via3",#N/A,TRUE,"general"}</definedName>
    <definedName name="______t9" localSheetId="11" hidden="1">{"TAB1",#N/A,TRUE,"GENERAL";"TAB2",#N/A,TRUE,"GENERAL";"TAB3",#N/A,TRUE,"GENERAL";"TAB4",#N/A,TRUE,"GENERAL";"TAB5",#N/A,TRUE,"GENERAL"}</definedName>
    <definedName name="______t9" localSheetId="8" hidden="1">{"TAB1",#N/A,TRUE,"GENERAL";"TAB2",#N/A,TRUE,"GENERAL";"TAB3",#N/A,TRUE,"GENERAL";"TAB4",#N/A,TRUE,"GENERAL";"TAB5",#N/A,TRUE,"GENERAL"}</definedName>
    <definedName name="______t9" hidden="1">{"TAB1",#N/A,TRUE,"GENERAL";"TAB2",#N/A,TRUE,"GENERAL";"TAB3",#N/A,TRUE,"GENERAL";"TAB4",#N/A,TRUE,"GENERAL";"TAB5",#N/A,TRUE,"GENERAL"}</definedName>
    <definedName name="______t99" localSheetId="11" hidden="1">{"via1",#N/A,TRUE,"general";"via2",#N/A,TRUE,"general";"via3",#N/A,TRUE,"general"}</definedName>
    <definedName name="______t99" localSheetId="8" hidden="1">{"via1",#N/A,TRUE,"general";"via2",#N/A,TRUE,"general";"via3",#N/A,TRUE,"general"}</definedName>
    <definedName name="______t99" hidden="1">{"via1",#N/A,TRUE,"general";"via2",#N/A,TRUE,"general";"via3",#N/A,TRUE,"general"}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11" hidden="1">{"TAB1",#N/A,TRUE,"GENERAL";"TAB2",#N/A,TRUE,"GENERAL";"TAB3",#N/A,TRUE,"GENERAL";"TAB4",#N/A,TRUE,"GENERAL";"TAB5",#N/A,TRUE,"GENERAL"}</definedName>
    <definedName name="______u4" localSheetId="8" hidden="1">{"TAB1",#N/A,TRUE,"GENERAL";"TAB2",#N/A,TRUE,"GENERAL";"TAB3",#N/A,TRUE,"GENERAL";"TAB4",#N/A,TRUE,"GENERAL";"TAB5",#N/A,TRUE,"GENERAL"}</definedName>
    <definedName name="______u4" hidden="1">{"TAB1",#N/A,TRUE,"GENERAL";"TAB2",#N/A,TRUE,"GENERAL";"TAB3",#N/A,TRUE,"GENERAL";"TAB4",#N/A,TRUE,"GENERAL";"TAB5",#N/A,TRUE,"GENERAL"}</definedName>
    <definedName name="______u5" localSheetId="11" hidden="1">{"TAB1",#N/A,TRUE,"GENERAL";"TAB2",#N/A,TRUE,"GENERAL";"TAB3",#N/A,TRUE,"GENERAL";"TAB4",#N/A,TRUE,"GENERAL";"TAB5",#N/A,TRUE,"GENERAL"}</definedName>
    <definedName name="______u5" localSheetId="8" hidden="1">{"TAB1",#N/A,TRUE,"GENERAL";"TAB2",#N/A,TRUE,"GENERAL";"TAB3",#N/A,TRUE,"GENERAL";"TAB4",#N/A,TRUE,"GENERAL";"TAB5",#N/A,TRUE,"GENERAL"}</definedName>
    <definedName name="______u5" hidden="1">{"TAB1",#N/A,TRUE,"GENERAL";"TAB2",#N/A,TRUE,"GENERAL";"TAB3",#N/A,TRUE,"GENERAL";"TAB4",#N/A,TRUE,"GENERAL";"TAB5",#N/A,TRUE,"GENERAL"}</definedName>
    <definedName name="______u6" localSheetId="11" hidden="1">{"TAB1",#N/A,TRUE,"GENERAL";"TAB2",#N/A,TRUE,"GENERAL";"TAB3",#N/A,TRUE,"GENERAL";"TAB4",#N/A,TRUE,"GENERAL";"TAB5",#N/A,TRUE,"GENERAL"}</definedName>
    <definedName name="______u6" localSheetId="8" hidden="1">{"TAB1",#N/A,TRUE,"GENERAL";"TAB2",#N/A,TRUE,"GENERAL";"TAB3",#N/A,TRUE,"GENERAL";"TAB4",#N/A,TRUE,"GENERAL";"TAB5",#N/A,TRUE,"GENERAL"}</definedName>
    <definedName name="______u6" hidden="1">{"TAB1",#N/A,TRUE,"GENERAL";"TAB2",#N/A,TRUE,"GENERAL";"TAB3",#N/A,TRUE,"GENERAL";"TAB4",#N/A,TRUE,"GENERAL";"TAB5",#N/A,TRUE,"GENERAL"}</definedName>
    <definedName name="______u7" localSheetId="11" hidden="1">{"via1",#N/A,TRUE,"general";"via2",#N/A,TRUE,"general";"via3",#N/A,TRUE,"general"}</definedName>
    <definedName name="______u7" localSheetId="8" hidden="1">{"via1",#N/A,TRUE,"general";"via2",#N/A,TRUE,"general";"via3",#N/A,TRUE,"general"}</definedName>
    <definedName name="______u7" hidden="1">{"via1",#N/A,TRUE,"general";"via2",#N/A,TRUE,"general";"via3",#N/A,TRUE,"general"}</definedName>
    <definedName name="______u8" localSheetId="11" hidden="1">{"TAB1",#N/A,TRUE,"GENERAL";"TAB2",#N/A,TRUE,"GENERAL";"TAB3",#N/A,TRUE,"GENERAL";"TAB4",#N/A,TRUE,"GENERAL";"TAB5",#N/A,TRUE,"GENERAL"}</definedName>
    <definedName name="______u8" localSheetId="8" hidden="1">{"TAB1",#N/A,TRUE,"GENERAL";"TAB2",#N/A,TRUE,"GENERAL";"TAB3",#N/A,TRUE,"GENERAL";"TAB4",#N/A,TRUE,"GENERAL";"TAB5",#N/A,TRUE,"GENERAL"}</definedName>
    <definedName name="______u8" hidden="1">{"TAB1",#N/A,TRUE,"GENERAL";"TAB2",#N/A,TRUE,"GENERAL";"TAB3",#N/A,TRUE,"GENERAL";"TAB4",#N/A,TRUE,"GENERAL";"TAB5",#N/A,TRUE,"GENERAL"}</definedName>
    <definedName name="______u9" localSheetId="11" hidden="1">{"TAB1",#N/A,TRUE,"GENERAL";"TAB2",#N/A,TRUE,"GENERAL";"TAB3",#N/A,TRUE,"GENERAL";"TAB4",#N/A,TRUE,"GENERAL";"TAB5",#N/A,TRUE,"GENERAL"}</definedName>
    <definedName name="______u9" localSheetId="8" hidden="1">{"TAB1",#N/A,TRUE,"GENERAL";"TAB2",#N/A,TRUE,"GENERAL";"TAB3",#N/A,TRUE,"GENERAL";"TAB4",#N/A,TRUE,"GENERAL";"TAB5",#N/A,TRUE,"GENERAL"}</definedName>
    <definedName name="______u9" hidden="1">{"TAB1",#N/A,TRUE,"GENERAL";"TAB2",#N/A,TRUE,"GENERAL";"TAB3",#N/A,TRUE,"GENERAL";"TAB4",#N/A,TRUE,"GENERAL";"TAB5",#N/A,TRUE,"GENERAL"}</definedName>
    <definedName name="______ur7" localSheetId="11" hidden="1">{"TAB1",#N/A,TRUE,"GENERAL";"TAB2",#N/A,TRUE,"GENERAL";"TAB3",#N/A,TRUE,"GENERAL";"TAB4",#N/A,TRUE,"GENERAL";"TAB5",#N/A,TRUE,"GENERAL"}</definedName>
    <definedName name="______ur7" localSheetId="8" hidden="1">{"TAB1",#N/A,TRUE,"GENERAL";"TAB2",#N/A,TRUE,"GENERAL";"TAB3",#N/A,TRUE,"GENERAL";"TAB4",#N/A,TRUE,"GENERAL";"TAB5",#N/A,TRUE,"GENERAL"}</definedName>
    <definedName name="______ur7" hidden="1">{"TAB1",#N/A,TRUE,"GENERAL";"TAB2",#N/A,TRUE,"GENERAL";"TAB3",#N/A,TRUE,"GENERAL";"TAB4",#N/A,TRUE,"GENERAL";"TAB5",#N/A,TRUE,"GENERAL"}</definedName>
    <definedName name="______v1">#N/A</definedName>
    <definedName name="______v2" localSheetId="11" hidden="1">{"via1",#N/A,TRUE,"general";"via2",#N/A,TRUE,"general";"via3",#N/A,TRUE,"general"}</definedName>
    <definedName name="______v2" localSheetId="8" hidden="1">{"via1",#N/A,TRUE,"general";"via2",#N/A,TRUE,"general";"via3",#N/A,TRUE,"general"}</definedName>
    <definedName name="______v2" hidden="1">{"via1",#N/A,TRUE,"general";"via2",#N/A,TRUE,"general";"via3",#N/A,TRUE,"general"}</definedName>
    <definedName name="______v3" localSheetId="11" hidden="1">{"TAB1",#N/A,TRUE,"GENERAL";"TAB2",#N/A,TRUE,"GENERAL";"TAB3",#N/A,TRUE,"GENERAL";"TAB4",#N/A,TRUE,"GENERAL";"TAB5",#N/A,TRUE,"GENERAL"}</definedName>
    <definedName name="______v3" localSheetId="8" hidden="1">{"TAB1",#N/A,TRUE,"GENERAL";"TAB2",#N/A,TRUE,"GENERAL";"TAB3",#N/A,TRUE,"GENERAL";"TAB4",#N/A,TRUE,"GENERAL";"TAB5",#N/A,TRUE,"GENERAL"}</definedName>
    <definedName name="______v3" hidden="1">{"TAB1",#N/A,TRUE,"GENERAL";"TAB2",#N/A,TRUE,"GENERAL";"TAB3",#N/A,TRUE,"GENERAL";"TAB4",#N/A,TRUE,"GENERAL";"TAB5",#N/A,TRUE,"GENERAL"}</definedName>
    <definedName name="______v4" localSheetId="11" hidden="1">{"TAB1",#N/A,TRUE,"GENERAL";"TAB2",#N/A,TRUE,"GENERAL";"TAB3",#N/A,TRUE,"GENERAL";"TAB4",#N/A,TRUE,"GENERAL";"TAB5",#N/A,TRUE,"GENERAL"}</definedName>
    <definedName name="______v4" localSheetId="8" hidden="1">{"TAB1",#N/A,TRUE,"GENERAL";"TAB2",#N/A,TRUE,"GENERAL";"TAB3",#N/A,TRUE,"GENERAL";"TAB4",#N/A,TRUE,"GENERAL";"TAB5",#N/A,TRUE,"GENERAL"}</definedName>
    <definedName name="______v4" hidden="1">{"TAB1",#N/A,TRUE,"GENERAL";"TAB2",#N/A,TRUE,"GENERAL";"TAB3",#N/A,TRUE,"GENERAL";"TAB4",#N/A,TRUE,"GENERAL";"TAB5",#N/A,TRUE,"GENERAL"}</definedName>
    <definedName name="______v5" localSheetId="11" hidden="1">{"TAB1",#N/A,TRUE,"GENERAL";"TAB2",#N/A,TRUE,"GENERAL";"TAB3",#N/A,TRUE,"GENERAL";"TAB4",#N/A,TRUE,"GENERAL";"TAB5",#N/A,TRUE,"GENERAL"}</definedName>
    <definedName name="______v5" localSheetId="8" hidden="1">{"TAB1",#N/A,TRUE,"GENERAL";"TAB2",#N/A,TRUE,"GENERAL";"TAB3",#N/A,TRUE,"GENERAL";"TAB4",#N/A,TRUE,"GENERAL";"TAB5",#N/A,TRUE,"GENERAL"}</definedName>
    <definedName name="______v5" hidden="1">{"TAB1",#N/A,TRUE,"GENERAL";"TAB2",#N/A,TRUE,"GENERAL";"TAB3",#N/A,TRUE,"GENERAL";"TAB4",#N/A,TRUE,"GENERAL";"TAB5",#N/A,TRUE,"GENERAL"}</definedName>
    <definedName name="______v6" localSheetId="11" hidden="1">{"TAB1",#N/A,TRUE,"GENERAL";"TAB2",#N/A,TRUE,"GENERAL";"TAB3",#N/A,TRUE,"GENERAL";"TAB4",#N/A,TRUE,"GENERAL";"TAB5",#N/A,TRUE,"GENERAL"}</definedName>
    <definedName name="______v6" localSheetId="8" hidden="1">{"TAB1",#N/A,TRUE,"GENERAL";"TAB2",#N/A,TRUE,"GENERAL";"TAB3",#N/A,TRUE,"GENERAL";"TAB4",#N/A,TRUE,"GENERAL";"TAB5",#N/A,TRUE,"GENERAL"}</definedName>
    <definedName name="______v6" hidden="1">{"TAB1",#N/A,TRUE,"GENERAL";"TAB2",#N/A,TRUE,"GENERAL";"TAB3",#N/A,TRUE,"GENERAL";"TAB4",#N/A,TRUE,"GENERAL";"TAB5",#N/A,TRUE,"GENERAL"}</definedName>
    <definedName name="______v7" localSheetId="11" hidden="1">{"via1",#N/A,TRUE,"general";"via2",#N/A,TRUE,"general";"via3",#N/A,TRUE,"general"}</definedName>
    <definedName name="______v7" localSheetId="8" hidden="1">{"via1",#N/A,TRUE,"general";"via2",#N/A,TRUE,"general";"via3",#N/A,TRUE,"general"}</definedName>
    <definedName name="______v7" hidden="1">{"via1",#N/A,TRUE,"general";"via2",#N/A,TRUE,"general";"via3",#N/A,TRUE,"general"}</definedName>
    <definedName name="______v8" localSheetId="11" hidden="1">{"TAB1",#N/A,TRUE,"GENERAL";"TAB2",#N/A,TRUE,"GENERAL";"TAB3",#N/A,TRUE,"GENERAL";"TAB4",#N/A,TRUE,"GENERAL";"TAB5",#N/A,TRUE,"GENERAL"}</definedName>
    <definedName name="______v8" localSheetId="8" hidden="1">{"TAB1",#N/A,TRUE,"GENERAL";"TAB2",#N/A,TRUE,"GENERAL";"TAB3",#N/A,TRUE,"GENERAL";"TAB4",#N/A,TRUE,"GENERAL";"TAB5",#N/A,TRUE,"GENERAL"}</definedName>
    <definedName name="______v8" hidden="1">{"TAB1",#N/A,TRUE,"GENERAL";"TAB2",#N/A,TRUE,"GENERAL";"TAB3",#N/A,TRUE,"GENERAL";"TAB4",#N/A,TRUE,"GENERAL";"TAB5",#N/A,TRUE,"GENERAL"}</definedName>
    <definedName name="______v9" localSheetId="11" hidden="1">{"TAB1",#N/A,TRUE,"GENERAL";"TAB2",#N/A,TRUE,"GENERAL";"TAB3",#N/A,TRUE,"GENERAL";"TAB4",#N/A,TRUE,"GENERAL";"TAB5",#N/A,TRUE,"GENERAL"}</definedName>
    <definedName name="______v9" localSheetId="8" hidden="1">{"TAB1",#N/A,TRUE,"GENERAL";"TAB2",#N/A,TRUE,"GENERAL";"TAB3",#N/A,TRUE,"GENERAL";"TAB4",#N/A,TRUE,"GENERAL";"TAB5",#N/A,TRUE,"GENERAL"}</definedName>
    <definedName name="______v9" hidden="1">{"TAB1",#N/A,TRUE,"GENERAL";"TAB2",#N/A,TRUE,"GENERAL";"TAB3",#N/A,TRUE,"GENERAL";"TAB4",#N/A,TRUE,"GENERAL";"TAB5",#N/A,TRUE,"GENERAL"}</definedName>
    <definedName name="______vfv4" localSheetId="11" hidden="1">{"via1",#N/A,TRUE,"general";"via2",#N/A,TRUE,"general";"via3",#N/A,TRUE,"general"}</definedName>
    <definedName name="______vfv4" localSheetId="8" hidden="1">{"via1",#N/A,TRUE,"general";"via2",#N/A,TRUE,"general";"via3",#N/A,TRUE,"general"}</definedName>
    <definedName name="______vfv4" hidden="1">{"via1",#N/A,TRUE,"general";"via2",#N/A,TRUE,"general";"via3",#N/A,TRUE,"general"}</definedName>
    <definedName name="______w1" localSheetId="11">IF(______w7,[0]!__AFC1+______w3,[0]!__AFC1)</definedName>
    <definedName name="______w1" localSheetId="8">IF(______w7,[0]!__AFC1+______w3,[0]!__AFC1)</definedName>
    <definedName name="______w1">IF(______w7,[0]!__AFC1+______w3,[0]!__AFC1)</definedName>
    <definedName name="______w2" localSheetId="11">IF(______w7,[0]!__AFC1+______w3,[0]!__AFC1)</definedName>
    <definedName name="______w2" localSheetId="8">IF(______w7,[0]!__AFC1+______w3,[0]!__AFC1)</definedName>
    <definedName name="______w2">IF(______w7,[0]!__AFC1+______w3,[0]!__AFC1)</definedName>
    <definedName name="______w3">#N/A</definedName>
    <definedName name="______w4">#N/A</definedName>
    <definedName name="______w5">#N/A</definedName>
    <definedName name="______w6" localSheetId="11">[0]!DIRECTO48+[0]!______s3</definedName>
    <definedName name="______w6" localSheetId="8">[0]!DIRECTO48+[0]!______s3</definedName>
    <definedName name="______w6">[0]!DIRECTO48+[0]!______s3</definedName>
    <definedName name="______w7">#N/A</definedName>
    <definedName name="______x1" localSheetId="11" hidden="1">{"TAB1",#N/A,TRUE,"GENERAL";"TAB2",#N/A,TRUE,"GENERAL";"TAB3",#N/A,TRUE,"GENERAL";"TAB4",#N/A,TRUE,"GENERAL";"TAB5",#N/A,TRUE,"GENERAL"}</definedName>
    <definedName name="______x1" localSheetId="8" hidden="1">{"TAB1",#N/A,TRUE,"GENERAL";"TAB2",#N/A,TRUE,"GENERAL";"TAB3",#N/A,TRUE,"GENERAL";"TAB4",#N/A,TRUE,"GENERAL";"TAB5",#N/A,TRUE,"GENERAL"}</definedName>
    <definedName name="______x1" hidden="1">{"TAB1",#N/A,TRUE,"GENERAL";"TAB2",#N/A,TRUE,"GENERAL";"TAB3",#N/A,TRUE,"GENERAL";"TAB4",#N/A,TRUE,"GENERAL";"TAB5",#N/A,TRUE,"GENERAL"}</definedName>
    <definedName name="______x2" localSheetId="11" hidden="1">{"via1",#N/A,TRUE,"general";"via2",#N/A,TRUE,"general";"via3",#N/A,TRUE,"general"}</definedName>
    <definedName name="______x2" localSheetId="8" hidden="1">{"via1",#N/A,TRUE,"general";"via2",#N/A,TRUE,"general";"via3",#N/A,TRUE,"general"}</definedName>
    <definedName name="______x2" hidden="1">{"via1",#N/A,TRUE,"general";"via2",#N/A,TRUE,"general";"via3",#N/A,TRUE,"general"}</definedName>
    <definedName name="______x3" localSheetId="11" hidden="1">{"via1",#N/A,TRUE,"general";"via2",#N/A,TRUE,"general";"via3",#N/A,TRUE,"general"}</definedName>
    <definedName name="______x3" localSheetId="8" hidden="1">{"via1",#N/A,TRUE,"general";"via2",#N/A,TRUE,"general";"via3",#N/A,TRUE,"general"}</definedName>
    <definedName name="______x3" hidden="1">{"via1",#N/A,TRUE,"general";"via2",#N/A,TRUE,"general";"via3",#N/A,TRUE,"general"}</definedName>
    <definedName name="______x4" localSheetId="11" hidden="1">{"via1",#N/A,TRUE,"general";"via2",#N/A,TRUE,"general";"via3",#N/A,TRUE,"general"}</definedName>
    <definedName name="______x4" localSheetId="8" hidden="1">{"via1",#N/A,TRUE,"general";"via2",#N/A,TRUE,"general";"via3",#N/A,TRUE,"general"}</definedName>
    <definedName name="______x4" hidden="1">{"via1",#N/A,TRUE,"general";"via2",#N/A,TRUE,"general";"via3",#N/A,TRUE,"general"}</definedName>
    <definedName name="______x5" localSheetId="11" hidden="1">{"TAB1",#N/A,TRUE,"GENERAL";"TAB2",#N/A,TRUE,"GENERAL";"TAB3",#N/A,TRUE,"GENERAL";"TAB4",#N/A,TRUE,"GENERAL";"TAB5",#N/A,TRUE,"GENERAL"}</definedName>
    <definedName name="______x5" localSheetId="8" hidden="1">{"TAB1",#N/A,TRUE,"GENERAL";"TAB2",#N/A,TRUE,"GENERAL";"TAB3",#N/A,TRUE,"GENERAL";"TAB4",#N/A,TRUE,"GENERAL";"TAB5",#N/A,TRUE,"GENERAL"}</definedName>
    <definedName name="______x5" hidden="1">{"TAB1",#N/A,TRUE,"GENERAL";"TAB2",#N/A,TRUE,"GENERAL";"TAB3",#N/A,TRUE,"GENERAL";"TAB4",#N/A,TRUE,"GENERAL";"TAB5",#N/A,TRUE,"GENERAL"}</definedName>
    <definedName name="______x6" localSheetId="11" hidden="1">{"TAB1",#N/A,TRUE,"GENERAL";"TAB2",#N/A,TRUE,"GENERAL";"TAB3",#N/A,TRUE,"GENERAL";"TAB4",#N/A,TRUE,"GENERAL";"TAB5",#N/A,TRUE,"GENERAL"}</definedName>
    <definedName name="______x6" localSheetId="8" hidden="1">{"TAB1",#N/A,TRUE,"GENERAL";"TAB2",#N/A,TRUE,"GENERAL";"TAB3",#N/A,TRUE,"GENERAL";"TAB4",#N/A,TRUE,"GENERAL";"TAB5",#N/A,TRUE,"GENERAL"}</definedName>
    <definedName name="______x6" hidden="1">{"TAB1",#N/A,TRUE,"GENERAL";"TAB2",#N/A,TRUE,"GENERAL";"TAB3",#N/A,TRUE,"GENERAL";"TAB4",#N/A,TRUE,"GENERAL";"TAB5",#N/A,TRUE,"GENERAL"}</definedName>
    <definedName name="______x7" localSheetId="11" hidden="1">{"TAB1",#N/A,TRUE,"GENERAL";"TAB2",#N/A,TRUE,"GENERAL";"TAB3",#N/A,TRUE,"GENERAL";"TAB4",#N/A,TRUE,"GENERAL";"TAB5",#N/A,TRUE,"GENERAL"}</definedName>
    <definedName name="______x7" localSheetId="8" hidden="1">{"TAB1",#N/A,TRUE,"GENERAL";"TAB2",#N/A,TRUE,"GENERAL";"TAB3",#N/A,TRUE,"GENERAL";"TAB4",#N/A,TRUE,"GENERAL";"TAB5",#N/A,TRUE,"GENERAL"}</definedName>
    <definedName name="______x7" hidden="1">{"TAB1",#N/A,TRUE,"GENERAL";"TAB2",#N/A,TRUE,"GENERAL";"TAB3",#N/A,TRUE,"GENERAL";"TAB4",#N/A,TRUE,"GENERAL";"TAB5",#N/A,TRUE,"GENERAL"}</definedName>
    <definedName name="______x8" localSheetId="11" hidden="1">{"via1",#N/A,TRUE,"general";"via2",#N/A,TRUE,"general";"via3",#N/A,TRUE,"general"}</definedName>
    <definedName name="______x8" localSheetId="8" hidden="1">{"via1",#N/A,TRUE,"general";"via2",#N/A,TRUE,"general";"via3",#N/A,TRUE,"general"}</definedName>
    <definedName name="______x8" hidden="1">{"via1",#N/A,TRUE,"general";"via2",#N/A,TRUE,"general";"via3",#N/A,TRUE,"general"}</definedName>
    <definedName name="______x9" localSheetId="11" hidden="1">{"TAB1",#N/A,TRUE,"GENERAL";"TAB2",#N/A,TRUE,"GENERAL";"TAB3",#N/A,TRUE,"GENERAL";"TAB4",#N/A,TRUE,"GENERAL";"TAB5",#N/A,TRUE,"GENERAL"}</definedName>
    <definedName name="______x9" localSheetId="8" hidden="1">{"TAB1",#N/A,TRUE,"GENERAL";"TAB2",#N/A,TRUE,"GENERAL";"TAB3",#N/A,TRUE,"GENERAL";"TAB4",#N/A,TRUE,"GENERAL";"TAB5",#N/A,TRUE,"GENERAL"}</definedName>
    <definedName name="______x9" hidden="1">{"TAB1",#N/A,TRUE,"GENERAL";"TAB2",#N/A,TRUE,"GENERAL";"TAB3",#N/A,TRUE,"GENERAL";"TAB4",#N/A,TRUE,"GENERAL";"TAB5",#N/A,TRUE,"GENERAL"}</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#REF!</definedName>
    <definedName name="______xlnm.Print_Titles_1">#REF!</definedName>
    <definedName name="______y2" localSheetId="11" hidden="1">{"TAB1",#N/A,TRUE,"GENERAL";"TAB2",#N/A,TRUE,"GENERAL";"TAB3",#N/A,TRUE,"GENERAL";"TAB4",#N/A,TRUE,"GENERAL";"TAB5",#N/A,TRUE,"GENERAL"}</definedName>
    <definedName name="______y2" localSheetId="8" hidden="1">{"TAB1",#N/A,TRUE,"GENERAL";"TAB2",#N/A,TRUE,"GENERAL";"TAB3",#N/A,TRUE,"GENERAL";"TAB4",#N/A,TRUE,"GENERAL";"TAB5",#N/A,TRUE,"GENERAL"}</definedName>
    <definedName name="______y2" hidden="1">{"TAB1",#N/A,TRUE,"GENERAL";"TAB2",#N/A,TRUE,"GENERAL";"TAB3",#N/A,TRUE,"GENERAL";"TAB4",#N/A,TRUE,"GENERAL";"TAB5",#N/A,TRUE,"GENERAL"}</definedName>
    <definedName name="______y3" localSheetId="11" hidden="1">{"via1",#N/A,TRUE,"general";"via2",#N/A,TRUE,"general";"via3",#N/A,TRUE,"general"}</definedName>
    <definedName name="______y3" localSheetId="8" hidden="1">{"via1",#N/A,TRUE,"general";"via2",#N/A,TRUE,"general";"via3",#N/A,TRUE,"general"}</definedName>
    <definedName name="______y3" hidden="1">{"via1",#N/A,TRUE,"general";"via2",#N/A,TRUE,"general";"via3",#N/A,TRUE,"general"}</definedName>
    <definedName name="______y4" localSheetId="11" hidden="1">{"via1",#N/A,TRUE,"general";"via2",#N/A,TRUE,"general";"via3",#N/A,TRUE,"general"}</definedName>
    <definedName name="______y4" localSheetId="8" hidden="1">{"via1",#N/A,TRUE,"general";"via2",#N/A,TRUE,"general";"via3",#N/A,TRUE,"general"}</definedName>
    <definedName name="______y4" hidden="1">{"via1",#N/A,TRUE,"general";"via2",#N/A,TRUE,"general";"via3",#N/A,TRUE,"general"}</definedName>
    <definedName name="______y5" localSheetId="11" hidden="1">{"TAB1",#N/A,TRUE,"GENERAL";"TAB2",#N/A,TRUE,"GENERAL";"TAB3",#N/A,TRUE,"GENERAL";"TAB4",#N/A,TRUE,"GENERAL";"TAB5",#N/A,TRUE,"GENERAL"}</definedName>
    <definedName name="______y5" localSheetId="8" hidden="1">{"TAB1",#N/A,TRUE,"GENERAL";"TAB2",#N/A,TRUE,"GENERAL";"TAB3",#N/A,TRUE,"GENERAL";"TAB4",#N/A,TRUE,"GENERAL";"TAB5",#N/A,TRUE,"GENERAL"}</definedName>
    <definedName name="______y5" hidden="1">{"TAB1",#N/A,TRUE,"GENERAL";"TAB2",#N/A,TRUE,"GENERAL";"TAB3",#N/A,TRUE,"GENERAL";"TAB4",#N/A,TRUE,"GENERAL";"TAB5",#N/A,TRUE,"GENERAL"}</definedName>
    <definedName name="______y6" localSheetId="11" hidden="1">{"via1",#N/A,TRUE,"general";"via2",#N/A,TRUE,"general";"via3",#N/A,TRUE,"general"}</definedName>
    <definedName name="______y6" localSheetId="8" hidden="1">{"via1",#N/A,TRUE,"general";"via2",#N/A,TRUE,"general";"via3",#N/A,TRUE,"general"}</definedName>
    <definedName name="______y6" hidden="1">{"via1",#N/A,TRUE,"general";"via2",#N/A,TRUE,"general";"via3",#N/A,TRUE,"general"}</definedName>
    <definedName name="______y7" localSheetId="11" hidden="1">{"via1",#N/A,TRUE,"general";"via2",#N/A,TRUE,"general";"via3",#N/A,TRUE,"general"}</definedName>
    <definedName name="______y7" localSheetId="8" hidden="1">{"via1",#N/A,TRUE,"general";"via2",#N/A,TRUE,"general";"via3",#N/A,TRUE,"general"}</definedName>
    <definedName name="______y7" hidden="1">{"via1",#N/A,TRUE,"general";"via2",#N/A,TRUE,"general";"via3",#N/A,TRUE,"general"}</definedName>
    <definedName name="______y8" localSheetId="11" hidden="1">{"via1",#N/A,TRUE,"general";"via2",#N/A,TRUE,"general";"via3",#N/A,TRUE,"general"}</definedName>
    <definedName name="______y8" localSheetId="8" hidden="1">{"via1",#N/A,TRUE,"general";"via2",#N/A,TRUE,"general";"via3",#N/A,TRUE,"general"}</definedName>
    <definedName name="______y8" hidden="1">{"via1",#N/A,TRUE,"general";"via2",#N/A,TRUE,"general";"via3",#N/A,TRUE,"general"}</definedName>
    <definedName name="______y9" localSheetId="11" hidden="1">{"TAB1",#N/A,TRUE,"GENERAL";"TAB2",#N/A,TRUE,"GENERAL";"TAB3",#N/A,TRUE,"GENERAL";"TAB4",#N/A,TRUE,"GENERAL";"TAB5",#N/A,TRUE,"GENERAL"}</definedName>
    <definedName name="______y9" localSheetId="8" hidden="1">{"TAB1",#N/A,TRUE,"GENERAL";"TAB2",#N/A,TRUE,"GENERAL";"TAB3",#N/A,TRUE,"GENERAL";"TAB4",#N/A,TRUE,"GENERAL";"TAB5",#N/A,TRUE,"GENERAL"}</definedName>
    <definedName name="______y9" hidden="1">{"TAB1",#N/A,TRUE,"GENERAL";"TAB2",#N/A,TRUE,"GENERAL";"TAB3",#N/A,TRUE,"GENERAL";"TAB4",#N/A,TRUE,"GENERAL";"TAB5",#N/A,TRUE,"GENERAL"}</definedName>
    <definedName name="______z1" localSheetId="11" hidden="1">{"TAB1",#N/A,TRUE,"GENERAL";"TAB2",#N/A,TRUE,"GENERAL";"TAB3",#N/A,TRUE,"GENERAL";"TAB4",#N/A,TRUE,"GENERAL";"TAB5",#N/A,TRUE,"GENERAL"}</definedName>
    <definedName name="______z1" localSheetId="8" hidden="1">{"TAB1",#N/A,TRUE,"GENERAL";"TAB2",#N/A,TRUE,"GENERAL";"TAB3",#N/A,TRUE,"GENERAL";"TAB4",#N/A,TRUE,"GENERAL";"TAB5",#N/A,TRUE,"GENERAL"}</definedName>
    <definedName name="______z1" hidden="1">{"TAB1",#N/A,TRUE,"GENERAL";"TAB2",#N/A,TRUE,"GENERAL";"TAB3",#N/A,TRUE,"GENERAL";"TAB4",#N/A,TRUE,"GENERAL";"TAB5",#N/A,TRUE,"GENERAL"}</definedName>
    <definedName name="______z2" localSheetId="11" hidden="1">{"via1",#N/A,TRUE,"general";"via2",#N/A,TRUE,"general";"via3",#N/A,TRUE,"general"}</definedName>
    <definedName name="______z2" localSheetId="8" hidden="1">{"via1",#N/A,TRUE,"general";"via2",#N/A,TRUE,"general";"via3",#N/A,TRUE,"general"}</definedName>
    <definedName name="______z2" hidden="1">{"via1",#N/A,TRUE,"general";"via2",#N/A,TRUE,"general";"via3",#N/A,TRUE,"general"}</definedName>
    <definedName name="______z3" localSheetId="11" hidden="1">{"via1",#N/A,TRUE,"general";"via2",#N/A,TRUE,"general";"via3",#N/A,TRUE,"general"}</definedName>
    <definedName name="______z3" localSheetId="8" hidden="1">{"via1",#N/A,TRUE,"general";"via2",#N/A,TRUE,"general";"via3",#N/A,TRUE,"general"}</definedName>
    <definedName name="______z3" hidden="1">{"via1",#N/A,TRUE,"general";"via2",#N/A,TRUE,"general";"via3",#N/A,TRUE,"general"}</definedName>
    <definedName name="______z4" localSheetId="11" hidden="1">{"TAB1",#N/A,TRUE,"GENERAL";"TAB2",#N/A,TRUE,"GENERAL";"TAB3",#N/A,TRUE,"GENERAL";"TAB4",#N/A,TRUE,"GENERAL";"TAB5",#N/A,TRUE,"GENERAL"}</definedName>
    <definedName name="______z4" localSheetId="8" hidden="1">{"TAB1",#N/A,TRUE,"GENERAL";"TAB2",#N/A,TRUE,"GENERAL";"TAB3",#N/A,TRUE,"GENERAL";"TAB4",#N/A,TRUE,"GENERAL";"TAB5",#N/A,TRUE,"GENERAL"}</definedName>
    <definedName name="______z4" hidden="1">{"TAB1",#N/A,TRUE,"GENERAL";"TAB2",#N/A,TRUE,"GENERAL";"TAB3",#N/A,TRUE,"GENERAL";"TAB4",#N/A,TRUE,"GENERAL";"TAB5",#N/A,TRUE,"GENERAL"}</definedName>
    <definedName name="______z5" localSheetId="11" hidden="1">{"via1",#N/A,TRUE,"general";"via2",#N/A,TRUE,"general";"via3",#N/A,TRUE,"general"}</definedName>
    <definedName name="______z5" localSheetId="8" hidden="1">{"via1",#N/A,TRUE,"general";"via2",#N/A,TRUE,"general";"via3",#N/A,TRUE,"general"}</definedName>
    <definedName name="______z5" hidden="1">{"via1",#N/A,TRUE,"general";"via2",#N/A,TRUE,"general";"via3",#N/A,TRUE,"general"}</definedName>
    <definedName name="______z6" localSheetId="11" hidden="1">{"TAB1",#N/A,TRUE,"GENERAL";"TAB2",#N/A,TRUE,"GENERAL";"TAB3",#N/A,TRUE,"GENERAL";"TAB4",#N/A,TRUE,"GENERAL";"TAB5",#N/A,TRUE,"GENERAL"}</definedName>
    <definedName name="______z6" localSheetId="8"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11" hidden="1">{"TAB1",#N/A,TRUE,"GENERAL";"TAB2",#N/A,TRUE,"GENERAL";"TAB3",#N/A,TRUE,"GENERAL";"TAB4",#N/A,TRUE,"GENERAL";"TAB5",#N/A,TRUE,"GENERAL"}</definedName>
    <definedName name="_____a1" localSheetId="8"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1" hidden="1">{"TAB1",#N/A,TRUE,"GENERAL";"TAB2",#N/A,TRUE,"GENERAL";"TAB3",#N/A,TRUE,"GENERAL";"TAB4",#N/A,TRUE,"GENERAL";"TAB5",#N/A,TRUE,"GENERAL"}</definedName>
    <definedName name="_____a3" localSheetId="8"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1" hidden="1">{"via1",#N/A,TRUE,"general";"via2",#N/A,TRUE,"general";"via3",#N/A,TRUE,"general"}</definedName>
    <definedName name="_____a4" localSheetId="8" hidden="1">{"via1",#N/A,TRUE,"general";"via2",#N/A,TRUE,"general";"via3",#N/A,TRUE,"general"}</definedName>
    <definedName name="_____a4" hidden="1">{"via1",#N/A,TRUE,"general";"via2",#N/A,TRUE,"general";"via3",#N/A,TRUE,"general"}</definedName>
    <definedName name="_____a5" localSheetId="11" hidden="1">{"TAB1",#N/A,TRUE,"GENERAL";"TAB2",#N/A,TRUE,"GENERAL";"TAB3",#N/A,TRUE,"GENERAL";"TAB4",#N/A,TRUE,"GENERAL";"TAB5",#N/A,TRUE,"GENERAL"}</definedName>
    <definedName name="_____a5" localSheetId="8" hidden="1">{"TAB1",#N/A,TRUE,"GENERAL";"TAB2",#N/A,TRUE,"GENERAL";"TAB3",#N/A,TRUE,"GENERAL";"TAB4",#N/A,TRUE,"GENERAL";"TAB5",#N/A,TRUE,"GENERAL"}</definedName>
    <definedName name="_____a5" hidden="1">{"TAB1",#N/A,TRUE,"GENERAL";"TAB2",#N/A,TRUE,"GENERAL";"TAB3",#N/A,TRUE,"GENERAL";"TAB4",#N/A,TRUE,"GENERAL";"TAB5",#N/A,TRUE,"GENERAL"}</definedName>
    <definedName name="_____a6" localSheetId="11" hidden="1">{"TAB1",#N/A,TRUE,"GENERAL";"TAB2",#N/A,TRUE,"GENERAL";"TAB3",#N/A,TRUE,"GENERAL";"TAB4",#N/A,TRUE,"GENERAL";"TAB5",#N/A,TRUE,"GENERAL"}</definedName>
    <definedName name="_____a6" localSheetId="8" hidden="1">{"TAB1",#N/A,TRUE,"GENERAL";"TAB2",#N/A,TRUE,"GENERAL";"TAB3",#N/A,TRUE,"GENERAL";"TAB4",#N/A,TRUE,"GENERAL";"TAB5",#N/A,TRUE,"GENERAL"}</definedName>
    <definedName name="_____a6" hidden="1">{"TAB1",#N/A,TRUE,"GENERAL";"TAB2",#N/A,TRUE,"GENERAL";"TAB3",#N/A,TRUE,"GENERAL";"TAB4",#N/A,TRUE,"GENERAL";"TAB5",#N/A,TRUE,"GENERAL"}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#REF!</definedName>
    <definedName name="_____adi2">#REF!</definedName>
    <definedName name="_____ADM4">#REF!</definedName>
    <definedName name="_____ADP1">#REF!</definedName>
    <definedName name="_____AFC1" localSheetId="11">#REF!</definedName>
    <definedName name="_____AFC1" localSheetId="8">#REF!</definedName>
    <definedName name="_____AFC1">#REF!</definedName>
    <definedName name="_____AFC3" localSheetId="11">#REF!</definedName>
    <definedName name="_____AFC3" localSheetId="8">#REF!</definedName>
    <definedName name="_____AFC3">#REF!</definedName>
    <definedName name="_____AFC5" localSheetId="11">#REF!</definedName>
    <definedName name="_____AFC5" localSheetId="8">#REF!</definedName>
    <definedName name="_____AFC5">#REF!</definedName>
    <definedName name="_____Afo1">#REF!</definedName>
    <definedName name="_____AIU1">#REF!</definedName>
    <definedName name="_____aiu2" localSheetId="11">#REF!</definedName>
    <definedName name="_____aiu2" localSheetId="8">#REF!</definedName>
    <definedName name="_____aiu2">#REF!</definedName>
    <definedName name="_____ane7" localSheetId="11">#REF!</definedName>
    <definedName name="_____ane7" localSheetId="3">#REF!</definedName>
    <definedName name="_____ane7" localSheetId="4">#REF!</definedName>
    <definedName name="_____ane7" localSheetId="5">#REF!</definedName>
    <definedName name="_____ane7" localSheetId="6">#REF!</definedName>
    <definedName name="_____ane7" localSheetId="7">#REF!</definedName>
    <definedName name="_____ane7" localSheetId="8">#REF!</definedName>
    <definedName name="_____ane7">#REF!</definedName>
    <definedName name="_____ane8" localSheetId="11">#REF!</definedName>
    <definedName name="_____ane8" localSheetId="3">#REF!</definedName>
    <definedName name="_____ane8" localSheetId="4">#REF!</definedName>
    <definedName name="_____ane8" localSheetId="5">#REF!</definedName>
    <definedName name="_____ane8" localSheetId="6">#REF!</definedName>
    <definedName name="_____ane8" localSheetId="7">#REF!</definedName>
    <definedName name="_____ane8" localSheetId="8">#REF!</definedName>
    <definedName name="_____ane8">#REF!</definedName>
    <definedName name="_____ApC1">#REF!</definedName>
    <definedName name="_____APR2">#REF!</definedName>
    <definedName name="_____apu1" localSheetId="11">#REF!</definedName>
    <definedName name="_____apu1" localSheetId="8">#REF!</definedName>
    <definedName name="_____apu1">#REF!</definedName>
    <definedName name="_____APU221">#REF!</definedName>
    <definedName name="_____APU465">#REF!</definedName>
    <definedName name="_____Atp2" localSheetId="11">#REF!</definedName>
    <definedName name="_____Atp2" localSheetId="8">#REF!</definedName>
    <definedName name="_____Atp2">#REF!</definedName>
    <definedName name="_____ATT2">#REF!</definedName>
    <definedName name="_____b2" localSheetId="11" hidden="1">{"TAB1",#N/A,TRUE,"GENERAL";"TAB2",#N/A,TRUE,"GENERAL";"TAB3",#N/A,TRUE,"GENERAL";"TAB4",#N/A,TRUE,"GENERAL";"TAB5",#N/A,TRUE,"GENERAL"}</definedName>
    <definedName name="_____b2" localSheetId="8" hidden="1">{"TAB1",#N/A,TRUE,"GENERAL";"TAB2",#N/A,TRUE,"GENERAL";"TAB3",#N/A,TRUE,"GENERAL";"TAB4",#N/A,TRUE,"GENERAL";"TAB5",#N/A,TRUE,"GENERAL"}</definedName>
    <definedName name="_____b2" hidden="1">{"TAB1",#N/A,TRUE,"GENERAL";"TAB2",#N/A,TRUE,"GENERAL";"TAB3",#N/A,TRUE,"GENERAL";"TAB4",#N/A,TRUE,"GENERAL";"TAB5",#N/A,TRUE,"GENERAL"}</definedName>
    <definedName name="_____b3" localSheetId="11" hidden="1">{"TAB1",#N/A,TRUE,"GENERAL";"TAB2",#N/A,TRUE,"GENERAL";"TAB3",#N/A,TRUE,"GENERAL";"TAB4",#N/A,TRUE,"GENERAL";"TAB5",#N/A,TRUE,"GENERAL"}</definedName>
    <definedName name="_____b3" localSheetId="8" hidden="1">{"TAB1",#N/A,TRUE,"GENERAL";"TAB2",#N/A,TRUE,"GENERAL";"TAB3",#N/A,TRUE,"GENERAL";"TAB4",#N/A,TRUE,"GENERAL";"TAB5",#N/A,TRUE,"GENERAL"}</definedName>
    <definedName name="_____b3" hidden="1">{"TAB1",#N/A,TRUE,"GENERAL";"TAB2",#N/A,TRUE,"GENERAL";"TAB3",#N/A,TRUE,"GENERAL";"TAB4",#N/A,TRUE,"GENERAL";"TAB5",#N/A,TRUE,"GENERAL"}</definedName>
    <definedName name="_____b4" localSheetId="11" hidden="1">{"TAB1",#N/A,TRUE,"GENERAL";"TAB2",#N/A,TRUE,"GENERAL";"TAB3",#N/A,TRUE,"GENERAL";"TAB4",#N/A,TRUE,"GENERAL";"TAB5",#N/A,TRUE,"GENERAL"}</definedName>
    <definedName name="_____b4" localSheetId="8" hidden="1">{"TAB1",#N/A,TRUE,"GENERAL";"TAB2",#N/A,TRUE,"GENERAL";"TAB3",#N/A,TRUE,"GENERAL";"TAB4",#N/A,TRUE,"GENERAL";"TAB5",#N/A,TRUE,"GENERAL"}</definedName>
    <definedName name="_____b4" hidden="1">{"TAB1",#N/A,TRUE,"GENERAL";"TAB2",#N/A,TRUE,"GENERAL";"TAB3",#N/A,TRUE,"GENERAL";"TAB4",#N/A,TRUE,"GENERAL";"TAB5",#N/A,TRUE,"GENERAL"}</definedName>
    <definedName name="_____b5" localSheetId="11" hidden="1">{"TAB1",#N/A,TRUE,"GENERAL";"TAB2",#N/A,TRUE,"GENERAL";"TAB3",#N/A,TRUE,"GENERAL";"TAB4",#N/A,TRUE,"GENERAL";"TAB5",#N/A,TRUE,"GENERAL"}</definedName>
    <definedName name="_____b5" localSheetId="8" hidden="1">{"TAB1",#N/A,TRUE,"GENERAL";"TAB2",#N/A,TRUE,"GENERAL";"TAB3",#N/A,TRUE,"GENERAL";"TAB4",#N/A,TRUE,"GENERAL";"TAB5",#N/A,TRUE,"GENERAL"}</definedName>
    <definedName name="_____b5" hidden="1">{"TAB1",#N/A,TRUE,"GENERAL";"TAB2",#N/A,TRUE,"GENERAL";"TAB3",#N/A,TRUE,"GENERAL";"TAB4",#N/A,TRUE,"GENERAL";"TAB5",#N/A,TRUE,"GENERAL"}</definedName>
    <definedName name="_____b6" localSheetId="11" hidden="1">{"TAB1",#N/A,TRUE,"GENERAL";"TAB2",#N/A,TRUE,"GENERAL";"TAB3",#N/A,TRUE,"GENERAL";"TAB4",#N/A,TRUE,"GENERAL";"TAB5",#N/A,TRUE,"GENERAL"}</definedName>
    <definedName name="_____b6" localSheetId="8" hidden="1">{"TAB1",#N/A,TRUE,"GENERAL";"TAB2",#N/A,TRUE,"GENERAL";"TAB3",#N/A,TRUE,"GENERAL";"TAB4",#N/A,TRUE,"GENERAL";"TAB5",#N/A,TRUE,"GENERAL"}</definedName>
    <definedName name="_____b6" hidden="1">{"TAB1",#N/A,TRUE,"GENERAL";"TAB2",#N/A,TRUE,"GENERAL";"TAB3",#N/A,TRUE,"GENERAL";"TAB4",#N/A,TRUE,"GENERAL";"TAB5",#N/A,TRUE,"GENERAL"}</definedName>
    <definedName name="_____b7" localSheetId="11" hidden="1">{"via1",#N/A,TRUE,"general";"via2",#N/A,TRUE,"general";"via3",#N/A,TRUE,"general"}</definedName>
    <definedName name="_____b7" localSheetId="8" hidden="1">{"via1",#N/A,TRUE,"general";"via2",#N/A,TRUE,"general";"via3",#N/A,TRUE,"general"}</definedName>
    <definedName name="_____b7" hidden="1">{"via1",#N/A,TRUE,"general";"via2",#N/A,TRUE,"general";"via3",#N/A,TRUE,"general"}</definedName>
    <definedName name="_____b8" localSheetId="11" hidden="1">{"via1",#N/A,TRUE,"general";"via2",#N/A,TRUE,"general";"via3",#N/A,TRUE,"general"}</definedName>
    <definedName name="_____b8" localSheetId="8" hidden="1">{"via1",#N/A,TRUE,"general";"via2",#N/A,TRUE,"general";"via3",#N/A,TRUE,"general"}</definedName>
    <definedName name="_____b8" hidden="1">{"via1",#N/A,TRUE,"general";"via2",#N/A,TRUE,"general";"via3",#N/A,TRUE,"general"}</definedName>
    <definedName name="_____BAZ10">#REF!</definedName>
    <definedName name="_____bb9" localSheetId="11" hidden="1">{"TAB1",#N/A,TRUE,"GENERAL";"TAB2",#N/A,TRUE,"GENERAL";"TAB3",#N/A,TRUE,"GENERAL";"TAB4",#N/A,TRUE,"GENERAL";"TAB5",#N/A,TRUE,"GENERAL"}</definedName>
    <definedName name="_____bb9" localSheetId="8" hidden="1">{"TAB1",#N/A,TRUE,"GENERAL";"TAB2",#N/A,TRUE,"GENERAL";"TAB3",#N/A,TRUE,"GENERAL";"TAB4",#N/A,TRUE,"GENERAL";"TAB5",#N/A,TRUE,"GENERAL"}</definedName>
    <definedName name="_____bb9" hidden="1">{"TAB1",#N/A,TRUE,"GENERAL";"TAB2",#N/A,TRUE,"GENERAL";"TAB3",#N/A,TRUE,"GENERAL";"TAB4",#N/A,TRUE,"GENERAL";"TAB5",#N/A,TRUE,"GENERAL"}</definedName>
    <definedName name="_____bgb5" localSheetId="11" hidden="1">{"TAB1",#N/A,TRUE,"GENERAL";"TAB2",#N/A,TRUE,"GENERAL";"TAB3",#N/A,TRUE,"GENERAL";"TAB4",#N/A,TRUE,"GENERAL";"TAB5",#N/A,TRUE,"GENERAL"}</definedName>
    <definedName name="_____bgb5" localSheetId="8" hidden="1">{"TAB1",#N/A,TRUE,"GENERAL";"TAB2",#N/A,TRUE,"GENERAL";"TAB3",#N/A,TRUE,"GENERAL";"TAB4",#N/A,TRUE,"GENERAL";"TAB5",#N/A,TRUE,"GENERAL"}</definedName>
    <definedName name="_____bgb5" hidden="1">{"TAB1",#N/A,TRUE,"GENERAL";"TAB2",#N/A,TRUE,"GENERAL";"TAB3",#N/A,TRUE,"GENERAL";"TAB4",#N/A,TRUE,"GENERAL";"TAB5",#N/A,TRUE,"GENERAL"}</definedName>
    <definedName name="_____BGC1" localSheetId="11">#REF!</definedName>
    <definedName name="_____BGC1" localSheetId="8">#REF!</definedName>
    <definedName name="_____BGC1">#REF!</definedName>
    <definedName name="_____BGC3" localSheetId="11">#REF!</definedName>
    <definedName name="_____BGC3" localSheetId="8">#REF!</definedName>
    <definedName name="_____BGC3">#REF!</definedName>
    <definedName name="_____BGC5" localSheetId="11">#REF!</definedName>
    <definedName name="_____BGC5" localSheetId="8">#REF!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11">#REF!</definedName>
    <definedName name="_____CAC1" localSheetId="8">#REF!</definedName>
    <definedName name="_____CAC1">#REF!</definedName>
    <definedName name="_____CAC3" localSheetId="11">#REF!</definedName>
    <definedName name="_____CAC3" localSheetId="8">#REF!</definedName>
    <definedName name="_____CAC3">#REF!</definedName>
    <definedName name="_____CAC5" localSheetId="11">#REF!</definedName>
    <definedName name="_____CAC5" localSheetId="8">#REF!</definedName>
    <definedName name="_____CAC5">#REF!</definedName>
    <definedName name="_____CAN28">#REF!</definedName>
    <definedName name="_____Cod1">#REF!</definedName>
    <definedName name="_____CUA44">#REF!</definedName>
    <definedName name="_____D47">#REF!</definedName>
    <definedName name="_____DCI1" localSheetId="11">#REF!</definedName>
    <definedName name="_____DCI1" localSheetId="8">#REF!</definedName>
    <definedName name="_____DCI1">#REF!</definedName>
    <definedName name="_____DDS1" localSheetId="11">#REF!</definedName>
    <definedName name="_____DDS1" localSheetId="8">#REF!</definedName>
    <definedName name="_____DDS1">#REF!</definedName>
    <definedName name="_____DGO1" localSheetId="11">#REF!</definedName>
    <definedName name="_____DGO1" localSheetId="8">#REF!</definedName>
    <definedName name="_____DGO1">#REF!</definedName>
    <definedName name="_____DGP1" localSheetId="11">#REF!</definedName>
    <definedName name="_____DGP1" localSheetId="8">#REF!</definedName>
    <definedName name="_____DGP1">#REF!</definedName>
    <definedName name="_____DIJ1" localSheetId="11">#REF!</definedName>
    <definedName name="_____DIJ1" localSheetId="8">#REF!</definedName>
    <definedName name="_____DIJ1">#REF!</definedName>
    <definedName name="_____DMD1">#REF!</definedName>
    <definedName name="_____dot1">#REF!</definedName>
    <definedName name="_____DPI1" localSheetId="11">#REF!</definedName>
    <definedName name="_____DPI1" localSheetId="8">#REF!</definedName>
    <definedName name="_____DPI1">#REF!</definedName>
    <definedName name="_____DPR2">#REF!</definedName>
    <definedName name="_____DPY1" localSheetId="11">#REF!</definedName>
    <definedName name="_____DPY1" localSheetId="8">#REF!</definedName>
    <definedName name="_____DPY1">#REF!</definedName>
    <definedName name="_____DRI1" localSheetId="11">#REF!</definedName>
    <definedName name="_____DRI1" localSheetId="8">#REF!</definedName>
    <definedName name="_____DRI1">#REF!</definedName>
    <definedName name="_____DRL1" localSheetId="11">#REF!</definedName>
    <definedName name="_____DRL1" localSheetId="8">#REF!</definedName>
    <definedName name="_____DRL1">#REF!</definedName>
    <definedName name="_____DSP1" localSheetId="11">#REF!</definedName>
    <definedName name="_____DSP1" localSheetId="8">#REF!</definedName>
    <definedName name="_____DSP1">#REF!</definedName>
    <definedName name="_____DTT2">#REF!</definedName>
    <definedName name="_____ECP1" localSheetId="11">#REF!</definedName>
    <definedName name="_____ECP1" localSheetId="8">#REF!</definedName>
    <definedName name="_____ECP1">#REF!</definedName>
    <definedName name="_____EEF110">#REF!</definedName>
    <definedName name="_____EPR2">#REF!</definedName>
    <definedName name="_____err2">#REF!</definedName>
    <definedName name="_____err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G1">#N/A</definedName>
    <definedName name="_____g2" localSheetId="11" hidden="1">{"TAB1",#N/A,TRUE,"GENERAL";"TAB2",#N/A,TRUE,"GENERAL";"TAB3",#N/A,TRUE,"GENERAL";"TAB4",#N/A,TRUE,"GENERAL";"TAB5",#N/A,TRUE,"GENERAL"}</definedName>
    <definedName name="_____g2" localSheetId="8" hidden="1">{"TAB1",#N/A,TRUE,"GENERAL";"TAB2",#N/A,TRUE,"GENERAL";"TAB3",#N/A,TRUE,"GENERAL";"TAB4",#N/A,TRUE,"GENERAL";"TAB5",#N/A,TRUE,"GENERAL"}</definedName>
    <definedName name="_____g2" hidden="1">{"TAB1",#N/A,TRUE,"GENERAL";"TAB2",#N/A,TRUE,"GENERAL";"TAB3",#N/A,TRUE,"GENERAL";"TAB4",#N/A,TRUE,"GENERAL";"TAB5",#N/A,TRUE,"GENERAL"}</definedName>
    <definedName name="_____g3" localSheetId="11" hidden="1">{"via1",#N/A,TRUE,"general";"via2",#N/A,TRUE,"general";"via3",#N/A,TRUE,"general"}</definedName>
    <definedName name="_____g3" localSheetId="8" hidden="1">{"via1",#N/A,TRUE,"general";"via2",#N/A,TRUE,"general";"via3",#N/A,TRUE,"general"}</definedName>
    <definedName name="_____g3" hidden="1">{"via1",#N/A,TRUE,"general";"via2",#N/A,TRUE,"general";"via3",#N/A,TRUE,"general"}</definedName>
    <definedName name="_____g4" localSheetId="11" hidden="1">{"via1",#N/A,TRUE,"general";"via2",#N/A,TRUE,"general";"via3",#N/A,TRUE,"general"}</definedName>
    <definedName name="_____g4" localSheetId="8" hidden="1">{"via1",#N/A,TRUE,"general";"via2",#N/A,TRUE,"general";"via3",#N/A,TRUE,"general"}</definedName>
    <definedName name="_____g4" hidden="1">{"via1",#N/A,TRUE,"general";"via2",#N/A,TRUE,"general";"via3",#N/A,TRUE,"general"}</definedName>
    <definedName name="_____g5" localSheetId="11" hidden="1">{"via1",#N/A,TRUE,"general";"via2",#N/A,TRUE,"general";"via3",#N/A,TRUE,"general"}</definedName>
    <definedName name="_____g5" localSheetId="8" hidden="1">{"via1",#N/A,TRUE,"general";"via2",#N/A,TRUE,"general";"via3",#N/A,TRUE,"general"}</definedName>
    <definedName name="_____g5" hidden="1">{"via1",#N/A,TRUE,"general";"via2",#N/A,TRUE,"general";"via3",#N/A,TRUE,"general"}</definedName>
    <definedName name="_____g6" localSheetId="11" hidden="1">{"via1",#N/A,TRUE,"general";"via2",#N/A,TRUE,"general";"via3",#N/A,TRUE,"general"}</definedName>
    <definedName name="_____g6" localSheetId="8" hidden="1">{"via1",#N/A,TRUE,"general";"via2",#N/A,TRUE,"general";"via3",#N/A,TRUE,"general"}</definedName>
    <definedName name="_____g6" hidden="1">{"via1",#N/A,TRUE,"general";"via2",#N/A,TRUE,"general";"via3",#N/A,TRUE,"general"}</definedName>
    <definedName name="_____g7" localSheetId="11" hidden="1">{"TAB1",#N/A,TRUE,"GENERAL";"TAB2",#N/A,TRUE,"GENERAL";"TAB3",#N/A,TRUE,"GENERAL";"TAB4",#N/A,TRUE,"GENERAL";"TAB5",#N/A,TRUE,"GENERAL"}</definedName>
    <definedName name="_____g7" localSheetId="8" hidden="1">{"TAB1",#N/A,TRUE,"GENERAL";"TAB2",#N/A,TRUE,"GENERAL";"TAB3",#N/A,TRUE,"GENERAL";"TAB4",#N/A,TRUE,"GENERAL";"TAB5",#N/A,TRUE,"GENERAL"}</definedName>
    <definedName name="_____g7" hidden="1">{"TAB1",#N/A,TRUE,"GENERAL";"TAB2",#N/A,TRUE,"GENERAL";"TAB3",#N/A,TRUE,"GENERAL";"TAB4",#N/A,TRUE,"GENERAL";"TAB5",#N/A,TRUE,"GENERAL"}</definedName>
    <definedName name="_____GR1" localSheetId="11" hidden="1">{"TAB1",#N/A,TRUE,"GENERAL";"TAB2",#N/A,TRUE,"GENERAL";"TAB3",#N/A,TRUE,"GENERAL";"TAB4",#N/A,TRUE,"GENERAL";"TAB5",#N/A,TRUE,"GENERAL"}</definedName>
    <definedName name="_____GR1" localSheetId="8" hidden="1">{"TAB1",#N/A,TRUE,"GENERAL";"TAB2",#N/A,TRUE,"GENERAL";"TAB3",#N/A,TRUE,"GENERAL";"TAB4",#N/A,TRUE,"GENERAL";"TAB5",#N/A,TRUE,"GENERAL"}</definedName>
    <definedName name="_____GR1" hidden="1">{"TAB1",#N/A,TRUE,"GENERAL";"TAB2",#N/A,TRUE,"GENERAL";"TAB3",#N/A,TRUE,"GENERAL";"TAB4",#N/A,TRUE,"GENERAL";"TAB5",#N/A,TRUE,"GENERAL"}</definedName>
    <definedName name="_____gtr4" localSheetId="11" hidden="1">{"via1",#N/A,TRUE,"general";"via2",#N/A,TRUE,"general";"via3",#N/A,TRUE,"general"}</definedName>
    <definedName name="_____gtr4" localSheetId="8" hidden="1">{"via1",#N/A,TRUE,"general";"via2",#N/A,TRUE,"general";"via3",#N/A,TRUE,"general"}</definedName>
    <definedName name="_____gtr4" hidden="1">{"via1",#N/A,TRUE,"general";"via2",#N/A,TRUE,"general";"via3",#N/A,TRUE,"general"}</definedName>
    <definedName name="_____h2" localSheetId="11" hidden="1">{"via1",#N/A,TRUE,"general";"via2",#N/A,TRUE,"general";"via3",#N/A,TRUE,"general"}</definedName>
    <definedName name="_____h2" localSheetId="8" hidden="1">{"via1",#N/A,TRUE,"general";"via2",#N/A,TRUE,"general";"via3",#N/A,TRUE,"general"}</definedName>
    <definedName name="_____h2" hidden="1">{"via1",#N/A,TRUE,"general";"via2",#N/A,TRUE,"general";"via3",#N/A,TRUE,"general"}</definedName>
    <definedName name="_____h3" localSheetId="11" hidden="1">{"via1",#N/A,TRUE,"general";"via2",#N/A,TRUE,"general";"via3",#N/A,TRUE,"general"}</definedName>
    <definedName name="_____h3" localSheetId="8" hidden="1">{"via1",#N/A,TRUE,"general";"via2",#N/A,TRUE,"general";"via3",#N/A,TRUE,"general"}</definedName>
    <definedName name="_____h3" hidden="1">{"via1",#N/A,TRUE,"general";"via2",#N/A,TRUE,"general";"via3",#N/A,TRUE,"general"}</definedName>
    <definedName name="_____h4" localSheetId="11" hidden="1">{"TAB1",#N/A,TRUE,"GENERAL";"TAB2",#N/A,TRUE,"GENERAL";"TAB3",#N/A,TRUE,"GENERAL";"TAB4",#N/A,TRUE,"GENERAL";"TAB5",#N/A,TRUE,"GENERAL"}</definedName>
    <definedName name="_____h4" localSheetId="8" hidden="1">{"TAB1",#N/A,TRUE,"GENERAL";"TAB2",#N/A,TRUE,"GENERAL";"TAB3",#N/A,TRUE,"GENERAL";"TAB4",#N/A,TRUE,"GENERAL";"TAB5",#N/A,TRUE,"GENERAL"}</definedName>
    <definedName name="_____h4" hidden="1">{"TAB1",#N/A,TRUE,"GENERAL";"TAB2",#N/A,TRUE,"GENERAL";"TAB3",#N/A,TRUE,"GENERAL";"TAB4",#N/A,TRUE,"GENERAL";"TAB5",#N/A,TRUE,"GENERAL"}</definedName>
    <definedName name="_____h5" localSheetId="11" hidden="1">{"TAB1",#N/A,TRUE,"GENERAL";"TAB2",#N/A,TRUE,"GENERAL";"TAB3",#N/A,TRUE,"GENERAL";"TAB4",#N/A,TRUE,"GENERAL";"TAB5",#N/A,TRUE,"GENERAL"}</definedName>
    <definedName name="_____h5" localSheetId="8" hidden="1">{"TAB1",#N/A,TRUE,"GENERAL";"TAB2",#N/A,TRUE,"GENERAL";"TAB3",#N/A,TRUE,"GENERAL";"TAB4",#N/A,TRUE,"GENERAL";"TAB5",#N/A,TRUE,"GENERAL"}</definedName>
    <definedName name="_____h5" hidden="1">{"TAB1",#N/A,TRUE,"GENERAL";"TAB2",#N/A,TRUE,"GENERAL";"TAB3",#N/A,TRUE,"GENERAL";"TAB4",#N/A,TRUE,"GENERAL";"TAB5",#N/A,TRUE,"GENERAL"}</definedName>
    <definedName name="_____h6" localSheetId="11" hidden="1">{"via1",#N/A,TRUE,"general";"via2",#N/A,TRUE,"general";"via3",#N/A,TRUE,"general"}</definedName>
    <definedName name="_____h6" localSheetId="8" hidden="1">{"via1",#N/A,TRUE,"general";"via2",#N/A,TRUE,"general";"via3",#N/A,TRUE,"general"}</definedName>
    <definedName name="_____h6" hidden="1">{"via1",#N/A,TRUE,"general";"via2",#N/A,TRUE,"general";"via3",#N/A,TRUE,"general"}</definedName>
    <definedName name="_____h7" localSheetId="11" hidden="1">{"TAB1",#N/A,TRUE,"GENERAL";"TAB2",#N/A,TRUE,"GENERAL";"TAB3",#N/A,TRUE,"GENERAL";"TAB4",#N/A,TRUE,"GENERAL";"TAB5",#N/A,TRUE,"GENERAL"}</definedName>
    <definedName name="_____h7" localSheetId="8" hidden="1">{"TAB1",#N/A,TRUE,"GENERAL";"TAB2",#N/A,TRUE,"GENERAL";"TAB3",#N/A,TRUE,"GENERAL";"TAB4",#N/A,TRUE,"GENERAL";"TAB5",#N/A,TRUE,"GENERAL"}</definedName>
    <definedName name="_____h7" hidden="1">{"TAB1",#N/A,TRUE,"GENERAL";"TAB2",#N/A,TRUE,"GENERAL";"TAB3",#N/A,TRUE,"GENERAL";"TAB4",#N/A,TRUE,"GENERAL";"TAB5",#N/A,TRUE,"GENERAL"}</definedName>
    <definedName name="_____h8" localSheetId="11" hidden="1">{"via1",#N/A,TRUE,"general";"via2",#N/A,TRUE,"general";"via3",#N/A,TRUE,"general"}</definedName>
    <definedName name="_____h8" localSheetId="8" hidden="1">{"via1",#N/A,TRUE,"general";"via2",#N/A,TRUE,"general";"via3",#N/A,TRUE,"general"}</definedName>
    <definedName name="_____h8" hidden="1">{"via1",#N/A,TRUE,"general";"via2",#N/A,TRUE,"general";"via3",#N/A,TRUE,"general"}</definedName>
    <definedName name="_____hfh7" localSheetId="11" hidden="1">{"via1",#N/A,TRUE,"general";"via2",#N/A,TRUE,"general";"via3",#N/A,TRUE,"general"}</definedName>
    <definedName name="_____hfh7" localSheetId="8" hidden="1">{"via1",#N/A,TRUE,"general";"via2",#N/A,TRUE,"general";"via3",#N/A,TRUE,"general"}</definedName>
    <definedName name="_____hfh7" hidden="1">{"via1",#N/A,TRUE,"general";"via2",#N/A,TRUE,"general";"via3",#N/A,TRUE,"general"}</definedName>
    <definedName name="_____hpc6">#REF!</definedName>
    <definedName name="_____htC1">#REF!</definedName>
    <definedName name="_____i1">#REF!</definedName>
    <definedName name="_____i4" localSheetId="11" hidden="1">{"via1",#N/A,TRUE,"general";"via2",#N/A,TRUE,"general";"via3",#N/A,TRUE,"general"}</definedName>
    <definedName name="_____i4" localSheetId="8" hidden="1">{"via1",#N/A,TRUE,"general";"via2",#N/A,TRUE,"general";"via3",#N/A,TRUE,"general"}</definedName>
    <definedName name="_____i4" hidden="1">{"via1",#N/A,TRUE,"general";"via2",#N/A,TRUE,"general";"via3",#N/A,TRUE,"general"}</definedName>
    <definedName name="_____i5" localSheetId="11" hidden="1">{"TAB1",#N/A,TRUE,"GENERAL";"TAB2",#N/A,TRUE,"GENERAL";"TAB3",#N/A,TRUE,"GENERAL";"TAB4",#N/A,TRUE,"GENERAL";"TAB5",#N/A,TRUE,"GENERAL"}</definedName>
    <definedName name="_____i5" localSheetId="8" hidden="1">{"TAB1",#N/A,TRUE,"GENERAL";"TAB2",#N/A,TRUE,"GENERAL";"TAB3",#N/A,TRUE,"GENERAL";"TAB4",#N/A,TRUE,"GENERAL";"TAB5",#N/A,TRUE,"GENERAL"}</definedName>
    <definedName name="_____i5" hidden="1">{"TAB1",#N/A,TRUE,"GENERAL";"TAB2",#N/A,TRUE,"GENERAL";"TAB3",#N/A,TRUE,"GENERAL";"TAB4",#N/A,TRUE,"GENERAL";"TAB5",#N/A,TRUE,"GENERAL"}</definedName>
    <definedName name="_____i6" localSheetId="11" hidden="1">{"TAB1",#N/A,TRUE,"GENERAL";"TAB2",#N/A,TRUE,"GENERAL";"TAB3",#N/A,TRUE,"GENERAL";"TAB4",#N/A,TRUE,"GENERAL";"TAB5",#N/A,TRUE,"GENERAL"}</definedName>
    <definedName name="_____i6" localSheetId="8" hidden="1">{"TAB1",#N/A,TRUE,"GENERAL";"TAB2",#N/A,TRUE,"GENERAL";"TAB3",#N/A,TRUE,"GENERAL";"TAB4",#N/A,TRUE,"GENERAL";"TAB5",#N/A,TRUE,"GENERAL"}</definedName>
    <definedName name="_____i6" hidden="1">{"TAB1",#N/A,TRUE,"GENERAL";"TAB2",#N/A,TRUE,"GENERAL";"TAB3",#N/A,TRUE,"GENERAL";"TAB4",#N/A,TRUE,"GENERAL";"TAB5",#N/A,TRUE,"GENERAL"}</definedName>
    <definedName name="_____i7" localSheetId="11" hidden="1">{"via1",#N/A,TRUE,"general";"via2",#N/A,TRUE,"general";"via3",#N/A,TRUE,"general"}</definedName>
    <definedName name="_____i7" localSheetId="8" hidden="1">{"via1",#N/A,TRUE,"general";"via2",#N/A,TRUE,"general";"via3",#N/A,TRUE,"general"}</definedName>
    <definedName name="_____i7" hidden="1">{"via1",#N/A,TRUE,"general";"via2",#N/A,TRUE,"general";"via3",#N/A,TRUE,"general"}</definedName>
    <definedName name="_____i77" localSheetId="11" hidden="1">{"TAB1",#N/A,TRUE,"GENERAL";"TAB2",#N/A,TRUE,"GENERAL";"TAB3",#N/A,TRUE,"GENERAL";"TAB4",#N/A,TRUE,"GENERAL";"TAB5",#N/A,TRUE,"GENERAL"}</definedName>
    <definedName name="_____i77" localSheetId="8" hidden="1">{"TAB1",#N/A,TRUE,"GENERAL";"TAB2",#N/A,TRUE,"GENERAL";"TAB3",#N/A,TRUE,"GENERAL";"TAB4",#N/A,TRUE,"GENERAL";"TAB5",#N/A,TRUE,"GENERAL"}</definedName>
    <definedName name="_____i77" hidden="1">{"TAB1",#N/A,TRUE,"GENERAL";"TAB2",#N/A,TRUE,"GENERAL";"TAB3",#N/A,TRUE,"GENERAL";"TAB4",#N/A,TRUE,"GENERAL";"TAB5",#N/A,TRUE,"GENERAL"}</definedName>
    <definedName name="_____i8" localSheetId="11" hidden="1">{"via1",#N/A,TRUE,"general";"via2",#N/A,TRUE,"general";"via3",#N/A,TRUE,"general"}</definedName>
    <definedName name="_____i8" localSheetId="8" hidden="1">{"via1",#N/A,TRUE,"general";"via2",#N/A,TRUE,"general";"via3",#N/A,TRUE,"general"}</definedName>
    <definedName name="_____i8" hidden="1">{"via1",#N/A,TRUE,"general";"via2",#N/A,TRUE,"general";"via3",#N/A,TRUE,"general"}</definedName>
    <definedName name="_____i9" localSheetId="11" hidden="1">{"TAB1",#N/A,TRUE,"GENERAL";"TAB2",#N/A,TRUE,"GENERAL";"TAB3",#N/A,TRUE,"GENERAL";"TAB4",#N/A,TRUE,"GENERAL";"TAB5",#N/A,TRUE,"GENERAL"}</definedName>
    <definedName name="_____i9" localSheetId="8" hidden="1">{"TAB1",#N/A,TRUE,"GENERAL";"TAB2",#N/A,TRUE,"GENERAL";"TAB3",#N/A,TRUE,"GENERAL";"TAB4",#N/A,TRUE,"GENERAL";"TAB5",#N/A,TRUE,"GENERAL"}</definedName>
    <definedName name="_____i9" hidden="1">{"TAB1",#N/A,TRUE,"GENERAL";"TAB2",#N/A,TRUE,"GENERAL";"TAB3",#N/A,TRUE,"GENERAL";"TAB4",#N/A,TRUE,"GENERAL";"TAB5",#N/A,TRUE,"GENERAL"}</definedName>
    <definedName name="_____ICP1" localSheetId="11">#REF!</definedName>
    <definedName name="_____ICP1" localSheetId="8">#REF!</definedName>
    <definedName name="_____ICP1">#REF!</definedName>
    <definedName name="_____INF1">#REF!</definedName>
    <definedName name="_____inf2">#REF!</definedName>
    <definedName name="_____IPC2002">#REF!</definedName>
    <definedName name="_____ITM4">#REF!</definedName>
    <definedName name="_____jdC1">#REF!</definedName>
    <definedName name="_____k3" localSheetId="11" hidden="1">{"TAB1",#N/A,TRUE,"GENERAL";"TAB2",#N/A,TRUE,"GENERAL";"TAB3",#N/A,TRUE,"GENERAL";"TAB4",#N/A,TRUE,"GENERAL";"TAB5",#N/A,TRUE,"GENERAL"}</definedName>
    <definedName name="_____k3" localSheetId="8" hidden="1">{"TAB1",#N/A,TRUE,"GENERAL";"TAB2",#N/A,TRUE,"GENERAL";"TAB3",#N/A,TRUE,"GENERAL";"TAB4",#N/A,TRUE,"GENERAL";"TAB5",#N/A,TRUE,"GENERAL"}</definedName>
    <definedName name="_____k3" hidden="1">{"TAB1",#N/A,TRUE,"GENERAL";"TAB2",#N/A,TRUE,"GENERAL";"TAB3",#N/A,TRUE,"GENERAL";"TAB4",#N/A,TRUE,"GENERAL";"TAB5",#N/A,TRUE,"GENERAL"}</definedName>
    <definedName name="_____k4" localSheetId="11" hidden="1">{"via1",#N/A,TRUE,"general";"via2",#N/A,TRUE,"general";"via3",#N/A,TRUE,"general"}</definedName>
    <definedName name="_____k4" localSheetId="8" hidden="1">{"via1",#N/A,TRUE,"general";"via2",#N/A,TRUE,"general";"via3",#N/A,TRUE,"general"}</definedName>
    <definedName name="_____k4" hidden="1">{"via1",#N/A,TRUE,"general";"via2",#N/A,TRUE,"general";"via3",#N/A,TRUE,"general"}</definedName>
    <definedName name="_____k5" localSheetId="11" hidden="1">{"via1",#N/A,TRUE,"general";"via2",#N/A,TRUE,"general";"via3",#N/A,TRUE,"general"}</definedName>
    <definedName name="_____k5" localSheetId="8" hidden="1">{"via1",#N/A,TRUE,"general";"via2",#N/A,TRUE,"general";"via3",#N/A,TRUE,"general"}</definedName>
    <definedName name="_____k5" hidden="1">{"via1",#N/A,TRUE,"general";"via2",#N/A,TRUE,"general";"via3",#N/A,TRUE,"general"}</definedName>
    <definedName name="_____k6" localSheetId="11" hidden="1">{"TAB1",#N/A,TRUE,"GENERAL";"TAB2",#N/A,TRUE,"GENERAL";"TAB3",#N/A,TRUE,"GENERAL";"TAB4",#N/A,TRUE,"GENERAL";"TAB5",#N/A,TRUE,"GENERAL"}</definedName>
    <definedName name="_____k6" localSheetId="8" hidden="1">{"TAB1",#N/A,TRUE,"GENERAL";"TAB2",#N/A,TRUE,"GENERAL";"TAB3",#N/A,TRUE,"GENERAL";"TAB4",#N/A,TRUE,"GENERAL";"TAB5",#N/A,TRUE,"GENERAL"}</definedName>
    <definedName name="_____k6" hidden="1">{"TAB1",#N/A,TRUE,"GENERAL";"TAB2",#N/A,TRUE,"GENERAL";"TAB3",#N/A,TRUE,"GENERAL";"TAB4",#N/A,TRUE,"GENERAL";"TAB5",#N/A,TRUE,"GENERAL"}</definedName>
    <definedName name="_____k7" localSheetId="11" hidden="1">{"via1",#N/A,TRUE,"general";"via2",#N/A,TRUE,"general";"via3",#N/A,TRUE,"general"}</definedName>
    <definedName name="_____k7" localSheetId="8" hidden="1">{"via1",#N/A,TRUE,"general";"via2",#N/A,TRUE,"general";"via3",#N/A,TRUE,"general"}</definedName>
    <definedName name="_____k7" hidden="1">{"via1",#N/A,TRUE,"general";"via2",#N/A,TRUE,"general";"via3",#N/A,TRUE,"general"}</definedName>
    <definedName name="_____k8" localSheetId="11" hidden="1">{"via1",#N/A,TRUE,"general";"via2",#N/A,TRUE,"general";"via3",#N/A,TRUE,"general"}</definedName>
    <definedName name="_____k8" localSheetId="8" hidden="1">{"via1",#N/A,TRUE,"general";"via2",#N/A,TRUE,"general";"via3",#N/A,TRUE,"general"}</definedName>
    <definedName name="_____k8" hidden="1">{"via1",#N/A,TRUE,"general";"via2",#N/A,TRUE,"general";"via3",#N/A,TRUE,"general"}</definedName>
    <definedName name="_____k9" localSheetId="11" hidden="1">{"TAB1",#N/A,TRUE,"GENERAL";"TAB2",#N/A,TRUE,"GENERAL";"TAB3",#N/A,TRUE,"GENERAL";"TAB4",#N/A,TRUE,"GENERAL";"TAB5",#N/A,TRUE,"GENERAL"}</definedName>
    <definedName name="_____k9" localSheetId="8" hidden="1">{"TAB1",#N/A,TRUE,"GENERAL";"TAB2",#N/A,TRUE,"GENERAL";"TAB3",#N/A,TRUE,"GENERAL";"TAB4",#N/A,TRUE,"GENERAL";"TAB5",#N/A,TRUE,"GENERAL"}</definedName>
    <definedName name="_____k9" hidden="1">{"TAB1",#N/A,TRUE,"GENERAL";"TAB2",#N/A,TRUE,"GENERAL";"TAB3",#N/A,TRUE,"GENERAL";"TAB4",#N/A,TRUE,"GENERAL";"TAB5",#N/A,TRUE,"GENERAL"}</definedName>
    <definedName name="_____kjk6" localSheetId="11" hidden="1">{"TAB1",#N/A,TRUE,"GENERAL";"TAB2",#N/A,TRUE,"GENERAL";"TAB3",#N/A,TRUE,"GENERAL";"TAB4",#N/A,TRUE,"GENERAL";"TAB5",#N/A,TRUE,"GENERAL"}</definedName>
    <definedName name="_____kjk6" localSheetId="8" hidden="1">{"TAB1",#N/A,TRUE,"GENERAL";"TAB2",#N/A,TRUE,"GENERAL";"TAB3",#N/A,TRUE,"GENERAL";"TAB4",#N/A,TRUE,"GENERAL";"TAB5",#N/A,TRUE,"GENERAL"}</definedName>
    <definedName name="_____kjk6" hidden="1">{"TAB1",#N/A,TRUE,"GENERAL";"TAB2",#N/A,TRUE,"GENERAL";"TAB3",#N/A,TRUE,"GENERAL";"TAB4",#N/A,TRUE,"GENERAL";"TAB5",#N/A,TRUE,"GENERAL"}</definedName>
    <definedName name="_____l9001" localSheetId="11">#REF!</definedName>
    <definedName name="_____l9001" localSheetId="8">#REF!</definedName>
    <definedName name="_____l9001">#REF!</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EO1">#REF!</definedName>
    <definedName name="_____LEO11">#REF!</definedName>
    <definedName name="_____LEO12">#REF!</definedName>
    <definedName name="_____LEO13">#REF!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#REF!</definedName>
    <definedName name="_____LEO5">#REF!</definedName>
    <definedName name="_____LEO7">#REF!</definedName>
    <definedName name="_____LEO8">#REF!</definedName>
    <definedName name="_____LEO9">#REF!</definedName>
    <definedName name="_____lfo1">#REF!</definedName>
    <definedName name="_____LM369582">#REF!</definedName>
    <definedName name="_____LPR2">#REF!</definedName>
    <definedName name="_____LTC60">#REF!</definedName>
    <definedName name="_____LTT2">#REF!</definedName>
    <definedName name="_____m3" localSheetId="11" hidden="1">{"via1",#N/A,TRUE,"general";"via2",#N/A,TRUE,"general";"via3",#N/A,TRUE,"general"}</definedName>
    <definedName name="_____m3" localSheetId="8" hidden="1">{"via1",#N/A,TRUE,"general";"via2",#N/A,TRUE,"general";"via3",#N/A,TRUE,"general"}</definedName>
    <definedName name="_____m3" hidden="1">{"via1",#N/A,TRUE,"general";"via2",#N/A,TRUE,"general";"via3",#N/A,TRUE,"general"}</definedName>
    <definedName name="_____m4" localSheetId="11" hidden="1">{"TAB1",#N/A,TRUE,"GENERAL";"TAB2",#N/A,TRUE,"GENERAL";"TAB3",#N/A,TRUE,"GENERAL";"TAB4",#N/A,TRUE,"GENERAL";"TAB5",#N/A,TRUE,"GENERAL"}</definedName>
    <definedName name="_____m4" localSheetId="8" hidden="1">{"TAB1",#N/A,TRUE,"GENERAL";"TAB2",#N/A,TRUE,"GENERAL";"TAB3",#N/A,TRUE,"GENERAL";"TAB4",#N/A,TRUE,"GENERAL";"TAB5",#N/A,TRUE,"GENERAL"}</definedName>
    <definedName name="_____m4" hidden="1">{"TAB1",#N/A,TRUE,"GENERAL";"TAB2",#N/A,TRUE,"GENERAL";"TAB3",#N/A,TRUE,"GENERAL";"TAB4",#N/A,TRUE,"GENERAL";"TAB5",#N/A,TRUE,"GENERAL"}</definedName>
    <definedName name="_____m5" localSheetId="11" hidden="1">{"via1",#N/A,TRUE,"general";"via2",#N/A,TRUE,"general";"via3",#N/A,TRUE,"general"}</definedName>
    <definedName name="_____m5" localSheetId="8" hidden="1">{"via1",#N/A,TRUE,"general";"via2",#N/A,TRUE,"general";"via3",#N/A,TRUE,"general"}</definedName>
    <definedName name="_____m5" hidden="1">{"via1",#N/A,TRUE,"general";"via2",#N/A,TRUE,"general";"via3",#N/A,TRUE,"general"}</definedName>
    <definedName name="_____m6" localSheetId="11" hidden="1">{"TAB1",#N/A,TRUE,"GENERAL";"TAB2",#N/A,TRUE,"GENERAL";"TAB3",#N/A,TRUE,"GENERAL";"TAB4",#N/A,TRUE,"GENERAL";"TAB5",#N/A,TRUE,"GENERAL"}</definedName>
    <definedName name="_____m6" localSheetId="8" hidden="1">{"TAB1",#N/A,TRUE,"GENERAL";"TAB2",#N/A,TRUE,"GENERAL";"TAB3",#N/A,TRUE,"GENERAL";"TAB4",#N/A,TRUE,"GENERAL";"TAB5",#N/A,TRUE,"GENERAL"}</definedName>
    <definedName name="_____m6" hidden="1">{"TAB1",#N/A,TRUE,"GENERAL";"TAB2",#N/A,TRUE,"GENERAL";"TAB3",#N/A,TRUE,"GENERAL";"TAB4",#N/A,TRUE,"GENERAL";"TAB5",#N/A,TRUE,"GENERAL"}</definedName>
    <definedName name="_____m7" localSheetId="11" hidden="1">{"TAB1",#N/A,TRUE,"GENERAL";"TAB2",#N/A,TRUE,"GENERAL";"TAB3",#N/A,TRUE,"GENERAL";"TAB4",#N/A,TRUE,"GENERAL";"TAB5",#N/A,TRUE,"GENERAL"}</definedName>
    <definedName name="_____m7" localSheetId="8" hidden="1">{"TAB1",#N/A,TRUE,"GENERAL";"TAB2",#N/A,TRUE,"GENERAL";"TAB3",#N/A,TRUE,"GENERAL";"TAB4",#N/A,TRUE,"GENERAL";"TAB5",#N/A,TRUE,"GENERAL"}</definedName>
    <definedName name="_____m7" hidden="1">{"TAB1",#N/A,TRUE,"GENERAL";"TAB2",#N/A,TRUE,"GENERAL";"TAB3",#N/A,TRUE,"GENERAL";"TAB4",#N/A,TRUE,"GENERAL";"TAB5",#N/A,TRUE,"GENERAL"}</definedName>
    <definedName name="_____m8" localSheetId="11" hidden="1">{"via1",#N/A,TRUE,"general";"via2",#N/A,TRUE,"general";"via3",#N/A,TRUE,"general"}</definedName>
    <definedName name="_____m8" localSheetId="8" hidden="1">{"via1",#N/A,TRUE,"general";"via2",#N/A,TRUE,"general";"via3",#N/A,TRUE,"general"}</definedName>
    <definedName name="_____m8" hidden="1">{"via1",#N/A,TRUE,"general";"via2",#N/A,TRUE,"general";"via3",#N/A,TRUE,"general"}</definedName>
    <definedName name="_____m9" localSheetId="11" hidden="1">{"via1",#N/A,TRUE,"general";"via2",#N/A,TRUE,"general";"via3",#N/A,TRUE,"general"}</definedName>
    <definedName name="_____m9" localSheetId="8" hidden="1">{"via1",#N/A,TRUE,"general";"via2",#N/A,TRUE,"general";"via3",#N/A,TRUE,"general"}</definedName>
    <definedName name="_____m9" hidden="1">{"via1",#N/A,TRUE,"general";"via2",#N/A,TRUE,"general";"via3",#N/A,TRUE,"general"}</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#REF!</definedName>
    <definedName name="_____mes1">#REF!</definedName>
    <definedName name="_____Mes2">#REF!</definedName>
    <definedName name="_____Mes3">#REF!</definedName>
    <definedName name="_____n3" localSheetId="11" hidden="1">{"TAB1",#N/A,TRUE,"GENERAL";"TAB2",#N/A,TRUE,"GENERAL";"TAB3",#N/A,TRUE,"GENERAL";"TAB4",#N/A,TRUE,"GENERAL";"TAB5",#N/A,TRUE,"GENERAL"}</definedName>
    <definedName name="_____n3" localSheetId="8" hidden="1">{"TAB1",#N/A,TRUE,"GENERAL";"TAB2",#N/A,TRUE,"GENERAL";"TAB3",#N/A,TRUE,"GENERAL";"TAB4",#N/A,TRUE,"GENERAL";"TAB5",#N/A,TRUE,"GENERAL"}</definedName>
    <definedName name="_____n3" hidden="1">{"TAB1",#N/A,TRUE,"GENERAL";"TAB2",#N/A,TRUE,"GENERAL";"TAB3",#N/A,TRUE,"GENERAL";"TAB4",#N/A,TRUE,"GENERAL";"TAB5",#N/A,TRUE,"GENERAL"}</definedName>
    <definedName name="_____n4" localSheetId="11" hidden="1">{"via1",#N/A,TRUE,"general";"via2",#N/A,TRUE,"general";"via3",#N/A,TRUE,"general"}</definedName>
    <definedName name="_____n4" localSheetId="8" hidden="1">{"via1",#N/A,TRUE,"general";"via2",#N/A,TRUE,"general";"via3",#N/A,TRUE,"general"}</definedName>
    <definedName name="_____n4" hidden="1">{"via1",#N/A,TRUE,"general";"via2",#N/A,TRUE,"general";"via3",#N/A,TRUE,"general"}</definedName>
    <definedName name="_____n5" localSheetId="11" hidden="1">{"TAB1",#N/A,TRUE,"GENERAL";"TAB2",#N/A,TRUE,"GENERAL";"TAB3",#N/A,TRUE,"GENERAL";"TAB4",#N/A,TRUE,"GENERAL";"TAB5",#N/A,TRUE,"GENERAL"}</definedName>
    <definedName name="_____n5" localSheetId="8" hidden="1">{"TAB1",#N/A,TRUE,"GENERAL";"TAB2",#N/A,TRUE,"GENERAL";"TAB3",#N/A,TRUE,"GENERAL";"TAB4",#N/A,TRUE,"GENERAL";"TAB5",#N/A,TRUE,"GENERAL"}</definedName>
    <definedName name="_____n5" hidden="1">{"TAB1",#N/A,TRUE,"GENERAL";"TAB2",#N/A,TRUE,"GENERAL";"TAB3",#N/A,TRUE,"GENERAL";"TAB4",#N/A,TRUE,"GENERAL";"TAB5",#N/A,TRUE,"GENERAL"}</definedName>
    <definedName name="_____nyn7" localSheetId="11" hidden="1">{"via1",#N/A,TRUE,"general";"via2",#N/A,TRUE,"general";"via3",#N/A,TRUE,"general"}</definedName>
    <definedName name="_____nyn7" localSheetId="8" hidden="1">{"via1",#N/A,TRUE,"general";"via2",#N/A,TRUE,"general";"via3",#N/A,TRUE,"general"}</definedName>
    <definedName name="_____nyn7" hidden="1">{"via1",#N/A,TRUE,"general";"via2",#N/A,TRUE,"general";"via3",#N/A,TRUE,"general"}</definedName>
    <definedName name="_____o4" localSheetId="11" hidden="1">{"via1",#N/A,TRUE,"general";"via2",#N/A,TRUE,"general";"via3",#N/A,TRUE,"general"}</definedName>
    <definedName name="_____o4" localSheetId="8" hidden="1">{"via1",#N/A,TRUE,"general";"via2",#N/A,TRUE,"general";"via3",#N/A,TRUE,"general"}</definedName>
    <definedName name="_____o4" hidden="1">{"via1",#N/A,TRUE,"general";"via2",#N/A,TRUE,"general";"via3",#N/A,TRUE,"general"}</definedName>
    <definedName name="_____o5" localSheetId="11" hidden="1">{"TAB1",#N/A,TRUE,"GENERAL";"TAB2",#N/A,TRUE,"GENERAL";"TAB3",#N/A,TRUE,"GENERAL";"TAB4",#N/A,TRUE,"GENERAL";"TAB5",#N/A,TRUE,"GENERAL"}</definedName>
    <definedName name="_____o5" localSheetId="8" hidden="1">{"TAB1",#N/A,TRUE,"GENERAL";"TAB2",#N/A,TRUE,"GENERAL";"TAB3",#N/A,TRUE,"GENERAL";"TAB4",#N/A,TRUE,"GENERAL";"TAB5",#N/A,TRUE,"GENERAL"}</definedName>
    <definedName name="_____o5" hidden="1">{"TAB1",#N/A,TRUE,"GENERAL";"TAB2",#N/A,TRUE,"GENERAL";"TAB3",#N/A,TRUE,"GENERAL";"TAB4",#N/A,TRUE,"GENERAL";"TAB5",#N/A,TRUE,"GENERAL"}</definedName>
    <definedName name="_____o6" localSheetId="11" hidden="1">{"TAB1",#N/A,TRUE,"GENERAL";"TAB2",#N/A,TRUE,"GENERAL";"TAB3",#N/A,TRUE,"GENERAL";"TAB4",#N/A,TRUE,"GENERAL";"TAB5",#N/A,TRUE,"GENERAL"}</definedName>
    <definedName name="_____o6" localSheetId="8" hidden="1">{"TAB1",#N/A,TRUE,"GENERAL";"TAB2",#N/A,TRUE,"GENERAL";"TAB3",#N/A,TRUE,"GENERAL";"TAB4",#N/A,TRUE,"GENERAL";"TAB5",#N/A,TRUE,"GENERAL"}</definedName>
    <definedName name="_____o6" hidden="1">{"TAB1",#N/A,TRUE,"GENERAL";"TAB2",#N/A,TRUE,"GENERAL";"TAB3",#N/A,TRUE,"GENERAL";"TAB4",#N/A,TRUE,"GENERAL";"TAB5",#N/A,TRUE,"GENERAL"}</definedName>
    <definedName name="_____o7" localSheetId="11" hidden="1">{"TAB1",#N/A,TRUE,"GENERAL";"TAB2",#N/A,TRUE,"GENERAL";"TAB3",#N/A,TRUE,"GENERAL";"TAB4",#N/A,TRUE,"GENERAL";"TAB5",#N/A,TRUE,"GENERAL"}</definedName>
    <definedName name="_____o7" localSheetId="8" hidden="1">{"TAB1",#N/A,TRUE,"GENERAL";"TAB2",#N/A,TRUE,"GENERAL";"TAB3",#N/A,TRUE,"GENERAL";"TAB4",#N/A,TRUE,"GENERAL";"TAB5",#N/A,TRUE,"GENERAL"}</definedName>
    <definedName name="_____o7" hidden="1">{"TAB1",#N/A,TRUE,"GENERAL";"TAB2",#N/A,TRUE,"GENERAL";"TAB3",#N/A,TRUE,"GENERAL";"TAB4",#N/A,TRUE,"GENERAL";"TAB5",#N/A,TRUE,"GENERAL"}</definedName>
    <definedName name="_____o8" localSheetId="11" hidden="1">{"via1",#N/A,TRUE,"general";"via2",#N/A,TRUE,"general";"via3",#N/A,TRUE,"general"}</definedName>
    <definedName name="_____o8" localSheetId="8" hidden="1">{"via1",#N/A,TRUE,"general";"via2",#N/A,TRUE,"general";"via3",#N/A,TRUE,"general"}</definedName>
    <definedName name="_____o8" hidden="1">{"via1",#N/A,TRUE,"general";"via2",#N/A,TRUE,"general";"via3",#N/A,TRUE,"general"}</definedName>
    <definedName name="_____o9" localSheetId="11" hidden="1">{"TAB1",#N/A,TRUE,"GENERAL";"TAB2",#N/A,TRUE,"GENERAL";"TAB3",#N/A,TRUE,"GENERAL";"TAB4",#N/A,TRUE,"GENERAL";"TAB5",#N/A,TRUE,"GENERAL"}</definedName>
    <definedName name="_____o9" localSheetId="8"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 localSheetId="11">#REF!</definedName>
    <definedName name="_____OCD1" localSheetId="8">#REF!</definedName>
    <definedName name="_____OCD1">#REF!</definedName>
    <definedName name="_____OCI1" localSheetId="11">#REF!</definedName>
    <definedName name="_____OCI1" localSheetId="8">#REF!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11" hidden="1">{"via1",#N/A,TRUE,"general";"via2",#N/A,TRUE,"general";"via3",#N/A,TRUE,"general"}</definedName>
    <definedName name="_____p6" localSheetId="8" hidden="1">{"via1",#N/A,TRUE,"general";"via2",#N/A,TRUE,"general";"via3",#N/A,TRUE,"general"}</definedName>
    <definedName name="_____p6" hidden="1">{"via1",#N/A,TRUE,"general";"via2",#N/A,TRUE,"general";"via3",#N/A,TRUE,"general"}</definedName>
    <definedName name="_____p7" localSheetId="11" hidden="1">{"via1",#N/A,TRUE,"general";"via2",#N/A,TRUE,"general";"via3",#N/A,TRUE,"general"}</definedName>
    <definedName name="_____p7" localSheetId="8" hidden="1">{"via1",#N/A,TRUE,"general";"via2",#N/A,TRUE,"general";"via3",#N/A,TRUE,"general"}</definedName>
    <definedName name="_____p7" hidden="1">{"via1",#N/A,TRUE,"general";"via2",#N/A,TRUE,"general";"via3",#N/A,TRUE,"general"}</definedName>
    <definedName name="_____p8" localSheetId="11" hidden="1">{"TAB1",#N/A,TRUE,"GENERAL";"TAB2",#N/A,TRUE,"GENERAL";"TAB3",#N/A,TRUE,"GENERAL";"TAB4",#N/A,TRUE,"GENERAL";"TAB5",#N/A,TRUE,"GENERAL"}</definedName>
    <definedName name="_____p8" localSheetId="8"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#REF!</definedName>
    <definedName name="_____pj51">#REF!</definedName>
    <definedName name="_____pl1">#REF!</definedName>
    <definedName name="_____pl2">#REF!</definedName>
    <definedName name="_____PLA99" hidden="1">#REF!</definedName>
    <definedName name="_____PLC1">#REF!</definedName>
    <definedName name="_____PMT5671" localSheetId="11">#REF!</definedName>
    <definedName name="_____PMT5671" localSheetId="8">#REF!</definedName>
    <definedName name="_____PMT5671">#REF!</definedName>
    <definedName name="_____PMT5805" localSheetId="11">#REF!</definedName>
    <definedName name="_____PMT5805" localSheetId="8">#REF!</definedName>
    <definedName name="_____PMT5805">#REF!</definedName>
    <definedName name="_____PMT5806" localSheetId="11">#REF!</definedName>
    <definedName name="_____PMT5806" localSheetId="8">#REF!</definedName>
    <definedName name="_____PMT5806">#REF!</definedName>
    <definedName name="_____PMT5815" localSheetId="11">#REF!</definedName>
    <definedName name="_____PMT5815" localSheetId="8">#REF!</definedName>
    <definedName name="_____PMT5815">#REF!</definedName>
    <definedName name="_____PMT5820" localSheetId="11">#REF!</definedName>
    <definedName name="_____PMT5820" localSheetId="8">#REF!</definedName>
    <definedName name="_____PMT5820">#REF!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4r" localSheetId="11" hidden="1">{"via1",#N/A,TRUE,"general";"via2",#N/A,TRUE,"general";"via3",#N/A,TRUE,"general"}</definedName>
    <definedName name="_____r4r" localSheetId="8" hidden="1">{"via1",#N/A,TRUE,"general";"via2",#N/A,TRUE,"general";"via3",#N/A,TRUE,"general"}</definedName>
    <definedName name="_____r4r" hidden="1">{"via1",#N/A,TRUE,"general";"via2",#N/A,TRUE,"general";"via3",#N/A,TRUE,"general"}</definedName>
    <definedName name="_____R63BB">#REF!</definedName>
    <definedName name="_____R63JH">#REF!</definedName>
    <definedName name="_____rc">#REF!</definedName>
    <definedName name="_____rtu6" localSheetId="11" hidden="1">{"via1",#N/A,TRUE,"general";"via2",#N/A,TRUE,"general";"via3",#N/A,TRUE,"general"}</definedName>
    <definedName name="_____rtu6" localSheetId="8" hidden="1">{"via1",#N/A,TRUE,"general";"via2",#N/A,TRUE,"general";"via3",#N/A,TRUE,"general"}</definedName>
    <definedName name="_____rtu6" hidden="1">{"via1",#N/A,TRUE,"general";"via2",#N/A,TRUE,"general";"via3",#N/A,TRUE,"general"}</definedName>
    <definedName name="_____s1" localSheetId="11" hidden="1">{"via1",#N/A,TRUE,"general";"via2",#N/A,TRUE,"general";"via3",#N/A,TRUE,"general"}</definedName>
    <definedName name="_____s1" localSheetId="8" hidden="1">{"via1",#N/A,TRUE,"general";"via2",#N/A,TRUE,"general";"via3",#N/A,TRUE,"general"}</definedName>
    <definedName name="_____s1" hidden="1">{"via1",#N/A,TRUE,"general";"via2",#N/A,TRUE,"general";"via3",#N/A,TRUE,"general"}</definedName>
    <definedName name="_____s2" localSheetId="11" hidden="1">{"TAB1",#N/A,TRUE,"GENERAL";"TAB2",#N/A,TRUE,"GENERAL";"TAB3",#N/A,TRUE,"GENERAL";"TAB4",#N/A,TRUE,"GENERAL";"TAB5",#N/A,TRUE,"GENERAL"}</definedName>
    <definedName name="_____s2" localSheetId="8" hidden="1">{"TAB1",#N/A,TRUE,"GENERAL";"TAB2",#N/A,TRUE,"GENERAL";"TAB3",#N/A,TRUE,"GENERAL";"TAB4",#N/A,TRUE,"GENERAL";"TAB5",#N/A,TRUE,"GENERAL"}</definedName>
    <definedName name="_____s2" hidden="1">{"TAB1",#N/A,TRUE,"GENERAL";"TAB2",#N/A,TRUE,"GENERAL";"TAB3",#N/A,TRUE,"GENERAL";"TAB4",#N/A,TRUE,"GENERAL";"TAB5",#N/A,TRUE,"GENERAL"}</definedName>
    <definedName name="_____s3" localSheetId="11" hidden="1">{"TAB1",#N/A,TRUE,"GENERAL";"TAB2",#N/A,TRUE,"GENERAL";"TAB3",#N/A,TRUE,"GENERAL";"TAB4",#N/A,TRUE,"GENERAL";"TAB5",#N/A,TRUE,"GENERAL"}</definedName>
    <definedName name="_____s3" localSheetId="8" hidden="1">{"TAB1",#N/A,TRUE,"GENERAL";"TAB2",#N/A,TRUE,"GENERAL";"TAB3",#N/A,TRUE,"GENERAL";"TAB4",#N/A,TRUE,"GENERAL";"TAB5",#N/A,TRUE,"GENERAL"}</definedName>
    <definedName name="_____s3" hidden="1">{"TAB1",#N/A,TRUE,"GENERAL";"TAB2",#N/A,TRUE,"GENERAL";"TAB3",#N/A,TRUE,"GENERAL";"TAB4",#N/A,TRUE,"GENERAL";"TAB5",#N/A,TRUE,"GENERAL"}</definedName>
    <definedName name="_____s4" localSheetId="11" hidden="1">{"via1",#N/A,TRUE,"general";"via2",#N/A,TRUE,"general";"via3",#N/A,TRUE,"general"}</definedName>
    <definedName name="_____s4" localSheetId="8" hidden="1">{"via1",#N/A,TRUE,"general";"via2",#N/A,TRUE,"general";"via3",#N/A,TRUE,"general"}</definedName>
    <definedName name="_____s4" hidden="1">{"via1",#N/A,TRUE,"general";"via2",#N/A,TRUE,"general";"via3",#N/A,TRUE,"general"}</definedName>
    <definedName name="_____s5" localSheetId="11" hidden="1">{"via1",#N/A,TRUE,"general";"via2",#N/A,TRUE,"general";"via3",#N/A,TRUE,"general"}</definedName>
    <definedName name="_____s5" localSheetId="8" hidden="1">{"via1",#N/A,TRUE,"general";"via2",#N/A,TRUE,"general";"via3",#N/A,TRUE,"general"}</definedName>
    <definedName name="_____s5" hidden="1">{"via1",#N/A,TRUE,"general";"via2",#N/A,TRUE,"general";"via3",#N/A,TRUE,"general"}</definedName>
    <definedName name="_____s6" localSheetId="11" hidden="1">{"TAB1",#N/A,TRUE,"GENERAL";"TAB2",#N/A,TRUE,"GENERAL";"TAB3",#N/A,TRUE,"GENERAL";"TAB4",#N/A,TRUE,"GENERAL";"TAB5",#N/A,TRUE,"GENERAL"}</definedName>
    <definedName name="_____s6" localSheetId="8" hidden="1">{"TAB1",#N/A,TRUE,"GENERAL";"TAB2",#N/A,TRUE,"GENERAL";"TAB3",#N/A,TRUE,"GENERAL";"TAB4",#N/A,TRUE,"GENERAL";"TAB5",#N/A,TRUE,"GENERAL"}</definedName>
    <definedName name="_____s6" hidden="1">{"TAB1",#N/A,TRUE,"GENERAL";"TAB2",#N/A,TRUE,"GENERAL";"TAB3",#N/A,TRUE,"GENERAL";"TAB4",#N/A,TRUE,"GENERAL";"TAB5",#N/A,TRUE,"GENERAL"}</definedName>
    <definedName name="_____s7" localSheetId="11" hidden="1">{"via1",#N/A,TRUE,"general";"via2",#N/A,TRUE,"general";"via3",#N/A,TRUE,"general"}</definedName>
    <definedName name="_____s7" localSheetId="8" hidden="1">{"via1",#N/A,TRUE,"general";"via2",#N/A,TRUE,"general";"via3",#N/A,TRUE,"general"}</definedName>
    <definedName name="_____s7" hidden="1">{"via1",#N/A,TRUE,"general";"via2",#N/A,TRUE,"general";"via3",#N/A,TRUE,"general"}</definedName>
    <definedName name="_____SBC1" localSheetId="11">#REF!</definedName>
    <definedName name="_____SBC1" localSheetId="8">#REF!</definedName>
    <definedName name="_____SBC1">#REF!</definedName>
    <definedName name="_____SBC3" localSheetId="11">#REF!</definedName>
    <definedName name="_____SBC3" localSheetId="8">#REF!</definedName>
    <definedName name="_____SBC3">#REF!</definedName>
    <definedName name="_____SBC5" localSheetId="11">#REF!</definedName>
    <definedName name="_____SBC5" localSheetId="8">#REF!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11" hidden="1">{"TAB1",#N/A,TRUE,"GENERAL";"TAB2",#N/A,TRUE,"GENERAL";"TAB3",#N/A,TRUE,"GENERAL";"TAB4",#N/A,TRUE,"GENERAL";"TAB5",#N/A,TRUE,"GENERAL"}</definedName>
    <definedName name="_____t3" localSheetId="8" hidden="1">{"TAB1",#N/A,TRUE,"GENERAL";"TAB2",#N/A,TRUE,"GENERAL";"TAB3",#N/A,TRUE,"GENERAL";"TAB4",#N/A,TRUE,"GENERAL";"TAB5",#N/A,TRUE,"GENERAL"}</definedName>
    <definedName name="_____t3" hidden="1">{"TAB1",#N/A,TRUE,"GENERAL";"TAB2",#N/A,TRUE,"GENERAL";"TAB3",#N/A,TRUE,"GENERAL";"TAB4",#N/A,TRUE,"GENERAL";"TAB5",#N/A,TRUE,"GENERAL"}</definedName>
    <definedName name="_____t4" localSheetId="11" hidden="1">{"via1",#N/A,TRUE,"general";"via2",#N/A,TRUE,"general";"via3",#N/A,TRUE,"general"}</definedName>
    <definedName name="_____t4" localSheetId="8" hidden="1">{"via1",#N/A,TRUE,"general";"via2",#N/A,TRUE,"general";"via3",#N/A,TRUE,"general"}</definedName>
    <definedName name="_____t4" hidden="1">{"via1",#N/A,TRUE,"general";"via2",#N/A,TRUE,"general";"via3",#N/A,TRUE,"general"}</definedName>
    <definedName name="_____t5" localSheetId="11" hidden="1">{"TAB1",#N/A,TRUE,"GENERAL";"TAB2",#N/A,TRUE,"GENERAL";"TAB3",#N/A,TRUE,"GENERAL";"TAB4",#N/A,TRUE,"GENERAL";"TAB5",#N/A,TRUE,"GENERAL"}</definedName>
    <definedName name="_____t5" localSheetId="8" hidden="1">{"TAB1",#N/A,TRUE,"GENERAL";"TAB2",#N/A,TRUE,"GENERAL";"TAB3",#N/A,TRUE,"GENERAL";"TAB4",#N/A,TRUE,"GENERAL";"TAB5",#N/A,TRUE,"GENERAL"}</definedName>
    <definedName name="_____t5" hidden="1">{"TAB1",#N/A,TRUE,"GENERAL";"TAB2",#N/A,TRUE,"GENERAL";"TAB3",#N/A,TRUE,"GENERAL";"TAB4",#N/A,TRUE,"GENERAL";"TAB5",#N/A,TRUE,"GENERAL"}</definedName>
    <definedName name="_____t6" localSheetId="11" hidden="1">{"via1",#N/A,TRUE,"general";"via2",#N/A,TRUE,"general";"via3",#N/A,TRUE,"general"}</definedName>
    <definedName name="_____t6" localSheetId="8" hidden="1">{"via1",#N/A,TRUE,"general";"via2",#N/A,TRUE,"general";"via3",#N/A,TRUE,"general"}</definedName>
    <definedName name="_____t6" hidden="1">{"via1",#N/A,TRUE,"general";"via2",#N/A,TRUE,"general";"via3",#N/A,TRUE,"general"}</definedName>
    <definedName name="_____t66" localSheetId="11" hidden="1">{"TAB1",#N/A,TRUE,"GENERAL";"TAB2",#N/A,TRUE,"GENERAL";"TAB3",#N/A,TRUE,"GENERAL";"TAB4",#N/A,TRUE,"GENERAL";"TAB5",#N/A,TRUE,"GENERAL"}</definedName>
    <definedName name="_____t66" localSheetId="8" hidden="1">{"TAB1",#N/A,TRUE,"GENERAL";"TAB2",#N/A,TRUE,"GENERAL";"TAB3",#N/A,TRUE,"GENERAL";"TAB4",#N/A,TRUE,"GENERAL";"TAB5",#N/A,TRUE,"GENERAL"}</definedName>
    <definedName name="_____t66" hidden="1">{"TAB1",#N/A,TRUE,"GENERAL";"TAB2",#N/A,TRUE,"GENERAL";"TAB3",#N/A,TRUE,"GENERAL";"TAB4",#N/A,TRUE,"GENERAL";"TAB5",#N/A,TRUE,"GENERAL"}</definedName>
    <definedName name="_____t7" localSheetId="11" hidden="1">{"via1",#N/A,TRUE,"general";"via2",#N/A,TRUE,"general";"via3",#N/A,TRUE,"general"}</definedName>
    <definedName name="_____t7" localSheetId="8" hidden="1">{"via1",#N/A,TRUE,"general";"via2",#N/A,TRUE,"general";"via3",#N/A,TRUE,"general"}</definedName>
    <definedName name="_____t7" hidden="1">{"via1",#N/A,TRUE,"general";"via2",#N/A,TRUE,"general";"via3",#N/A,TRUE,"general"}</definedName>
    <definedName name="_____t77" localSheetId="11" hidden="1">{"TAB1",#N/A,TRUE,"GENERAL";"TAB2",#N/A,TRUE,"GENERAL";"TAB3",#N/A,TRUE,"GENERAL";"TAB4",#N/A,TRUE,"GENERAL";"TAB5",#N/A,TRUE,"GENERAL"}</definedName>
    <definedName name="_____t77" localSheetId="8" hidden="1">{"TAB1",#N/A,TRUE,"GENERAL";"TAB2",#N/A,TRUE,"GENERAL";"TAB3",#N/A,TRUE,"GENERAL";"TAB4",#N/A,TRUE,"GENERAL";"TAB5",#N/A,TRUE,"GENERAL"}</definedName>
    <definedName name="_____t77" hidden="1">{"TAB1",#N/A,TRUE,"GENERAL";"TAB2",#N/A,TRUE,"GENERAL";"TAB3",#N/A,TRUE,"GENERAL";"TAB4",#N/A,TRUE,"GENERAL";"TAB5",#N/A,TRUE,"GENERAL"}</definedName>
    <definedName name="_____t8" localSheetId="11" hidden="1">{"TAB1",#N/A,TRUE,"GENERAL";"TAB2",#N/A,TRUE,"GENERAL";"TAB3",#N/A,TRUE,"GENERAL";"TAB4",#N/A,TRUE,"GENERAL";"TAB5",#N/A,TRUE,"GENERAL"}</definedName>
    <definedName name="_____t8" localSheetId="8" hidden="1">{"TAB1",#N/A,TRUE,"GENERAL";"TAB2",#N/A,TRUE,"GENERAL";"TAB3",#N/A,TRUE,"GENERAL";"TAB4",#N/A,TRUE,"GENERAL";"TAB5",#N/A,TRUE,"GENERAL"}</definedName>
    <definedName name="_____t8" hidden="1">{"TAB1",#N/A,TRUE,"GENERAL";"TAB2",#N/A,TRUE,"GENERAL";"TAB3",#N/A,TRUE,"GENERAL";"TAB4",#N/A,TRUE,"GENERAL";"TAB5",#N/A,TRUE,"GENERAL"}</definedName>
    <definedName name="_____t88" localSheetId="11" hidden="1">{"via1",#N/A,TRUE,"general";"via2",#N/A,TRUE,"general";"via3",#N/A,TRUE,"general"}</definedName>
    <definedName name="_____t88" localSheetId="8" hidden="1">{"via1",#N/A,TRUE,"general";"via2",#N/A,TRUE,"general";"via3",#N/A,TRUE,"general"}</definedName>
    <definedName name="_____t88" hidden="1">{"via1",#N/A,TRUE,"general";"via2",#N/A,TRUE,"general";"via3",#N/A,TRUE,"general"}</definedName>
    <definedName name="_____t9" localSheetId="11" hidden="1">{"TAB1",#N/A,TRUE,"GENERAL";"TAB2",#N/A,TRUE,"GENERAL";"TAB3",#N/A,TRUE,"GENERAL";"TAB4",#N/A,TRUE,"GENERAL";"TAB5",#N/A,TRUE,"GENERAL"}</definedName>
    <definedName name="_____t9" localSheetId="8" hidden="1">{"TAB1",#N/A,TRUE,"GENERAL";"TAB2",#N/A,TRUE,"GENERAL";"TAB3",#N/A,TRUE,"GENERAL";"TAB4",#N/A,TRUE,"GENERAL";"TAB5",#N/A,TRUE,"GENERAL"}</definedName>
    <definedName name="_____t9" hidden="1">{"TAB1",#N/A,TRUE,"GENERAL";"TAB2",#N/A,TRUE,"GENERAL";"TAB3",#N/A,TRUE,"GENERAL";"TAB4",#N/A,TRUE,"GENERAL";"TAB5",#N/A,TRUE,"GENERAL"}</definedName>
    <definedName name="_____t99" localSheetId="11" hidden="1">{"via1",#N/A,TRUE,"general";"via2",#N/A,TRUE,"general";"via3",#N/A,TRUE,"general"}</definedName>
    <definedName name="_____t99" localSheetId="8"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11" hidden="1">{"TAB1",#N/A,TRUE,"GENERAL";"TAB2",#N/A,TRUE,"GENERAL";"TAB3",#N/A,TRUE,"GENERAL";"TAB4",#N/A,TRUE,"GENERAL";"TAB5",#N/A,TRUE,"GENERAL"}</definedName>
    <definedName name="_____u4" localSheetId="8" hidden="1">{"TAB1",#N/A,TRUE,"GENERAL";"TAB2",#N/A,TRUE,"GENERAL";"TAB3",#N/A,TRUE,"GENERAL";"TAB4",#N/A,TRUE,"GENERAL";"TAB5",#N/A,TRUE,"GENERAL"}</definedName>
    <definedName name="_____u4" hidden="1">{"TAB1",#N/A,TRUE,"GENERAL";"TAB2",#N/A,TRUE,"GENERAL";"TAB3",#N/A,TRUE,"GENERAL";"TAB4",#N/A,TRUE,"GENERAL";"TAB5",#N/A,TRUE,"GENERAL"}</definedName>
    <definedName name="_____u5" localSheetId="11" hidden="1">{"TAB1",#N/A,TRUE,"GENERAL";"TAB2",#N/A,TRUE,"GENERAL";"TAB3",#N/A,TRUE,"GENERAL";"TAB4",#N/A,TRUE,"GENERAL";"TAB5",#N/A,TRUE,"GENERAL"}</definedName>
    <definedName name="_____u5" localSheetId="8" hidden="1">{"TAB1",#N/A,TRUE,"GENERAL";"TAB2",#N/A,TRUE,"GENERAL";"TAB3",#N/A,TRUE,"GENERAL";"TAB4",#N/A,TRUE,"GENERAL";"TAB5",#N/A,TRUE,"GENERAL"}</definedName>
    <definedName name="_____u5" hidden="1">{"TAB1",#N/A,TRUE,"GENERAL";"TAB2",#N/A,TRUE,"GENERAL";"TAB3",#N/A,TRUE,"GENERAL";"TAB4",#N/A,TRUE,"GENERAL";"TAB5",#N/A,TRUE,"GENERAL"}</definedName>
    <definedName name="_____u6" localSheetId="11" hidden="1">{"TAB1",#N/A,TRUE,"GENERAL";"TAB2",#N/A,TRUE,"GENERAL";"TAB3",#N/A,TRUE,"GENERAL";"TAB4",#N/A,TRUE,"GENERAL";"TAB5",#N/A,TRUE,"GENERAL"}</definedName>
    <definedName name="_____u6" localSheetId="8" hidden="1">{"TAB1",#N/A,TRUE,"GENERAL";"TAB2",#N/A,TRUE,"GENERAL";"TAB3",#N/A,TRUE,"GENERAL";"TAB4",#N/A,TRUE,"GENERAL";"TAB5",#N/A,TRUE,"GENERAL"}</definedName>
    <definedName name="_____u6" hidden="1">{"TAB1",#N/A,TRUE,"GENERAL";"TAB2",#N/A,TRUE,"GENERAL";"TAB3",#N/A,TRUE,"GENERAL";"TAB4",#N/A,TRUE,"GENERAL";"TAB5",#N/A,TRUE,"GENERAL"}</definedName>
    <definedName name="_____u7" localSheetId="11" hidden="1">{"via1",#N/A,TRUE,"general";"via2",#N/A,TRUE,"general";"via3",#N/A,TRUE,"general"}</definedName>
    <definedName name="_____u7" localSheetId="8" hidden="1">{"via1",#N/A,TRUE,"general";"via2",#N/A,TRUE,"general";"via3",#N/A,TRUE,"general"}</definedName>
    <definedName name="_____u7" hidden="1">{"via1",#N/A,TRUE,"general";"via2",#N/A,TRUE,"general";"via3",#N/A,TRUE,"general"}</definedName>
    <definedName name="_____u8" localSheetId="11" hidden="1">{"TAB1",#N/A,TRUE,"GENERAL";"TAB2",#N/A,TRUE,"GENERAL";"TAB3",#N/A,TRUE,"GENERAL";"TAB4",#N/A,TRUE,"GENERAL";"TAB5",#N/A,TRUE,"GENERAL"}</definedName>
    <definedName name="_____u8" localSheetId="8" hidden="1">{"TAB1",#N/A,TRUE,"GENERAL";"TAB2",#N/A,TRUE,"GENERAL";"TAB3",#N/A,TRUE,"GENERAL";"TAB4",#N/A,TRUE,"GENERAL";"TAB5",#N/A,TRUE,"GENERAL"}</definedName>
    <definedName name="_____u8" hidden="1">{"TAB1",#N/A,TRUE,"GENERAL";"TAB2",#N/A,TRUE,"GENERAL";"TAB3",#N/A,TRUE,"GENERAL";"TAB4",#N/A,TRUE,"GENERAL";"TAB5",#N/A,TRUE,"GENERAL"}</definedName>
    <definedName name="_____u9" localSheetId="11" hidden="1">{"TAB1",#N/A,TRUE,"GENERAL";"TAB2",#N/A,TRUE,"GENERAL";"TAB3",#N/A,TRUE,"GENERAL";"TAB4",#N/A,TRUE,"GENERAL";"TAB5",#N/A,TRUE,"GENERAL"}</definedName>
    <definedName name="_____u9" localSheetId="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localSheetId="11" hidden="1">{"TAB1",#N/A,TRUE,"GENERAL";"TAB2",#N/A,TRUE,"GENERAL";"TAB3",#N/A,TRUE,"GENERAL";"TAB4",#N/A,TRUE,"GENERAL";"TAB5",#N/A,TRUE,"GENERAL"}</definedName>
    <definedName name="_____ur7" localSheetId="8" hidden="1">{"TAB1",#N/A,TRUE,"GENERAL";"TAB2",#N/A,TRUE,"GENERAL";"TAB3",#N/A,TRUE,"GENERAL";"TAB4",#N/A,TRUE,"GENERAL";"TAB5",#N/A,TRUE,"GENERAL"}</definedName>
    <definedName name="_____ur7" hidden="1">{"TAB1",#N/A,TRUE,"GENERAL";"TAB2",#N/A,TRUE,"GENERAL";"TAB3",#N/A,TRUE,"GENERAL";"TAB4",#N/A,TRUE,"GENERAL";"TAB5",#N/A,TRUE,"GENERAL"}</definedName>
    <definedName name="_____v1">#N/A</definedName>
    <definedName name="_____v2" localSheetId="11" hidden="1">{"via1",#N/A,TRUE,"general";"via2",#N/A,TRUE,"general";"via3",#N/A,TRUE,"general"}</definedName>
    <definedName name="_____v2" localSheetId="8" hidden="1">{"via1",#N/A,TRUE,"general";"via2",#N/A,TRUE,"general";"via3",#N/A,TRUE,"general"}</definedName>
    <definedName name="_____v2" hidden="1">{"via1",#N/A,TRUE,"general";"via2",#N/A,TRUE,"general";"via3",#N/A,TRUE,"general"}</definedName>
    <definedName name="_____v3" localSheetId="11" hidden="1">{"TAB1",#N/A,TRUE,"GENERAL";"TAB2",#N/A,TRUE,"GENERAL";"TAB3",#N/A,TRUE,"GENERAL";"TAB4",#N/A,TRUE,"GENERAL";"TAB5",#N/A,TRUE,"GENERAL"}</definedName>
    <definedName name="_____v3" localSheetId="8" hidden="1">{"TAB1",#N/A,TRUE,"GENERAL";"TAB2",#N/A,TRUE,"GENERAL";"TAB3",#N/A,TRUE,"GENERAL";"TAB4",#N/A,TRUE,"GENERAL";"TAB5",#N/A,TRUE,"GENERAL"}</definedName>
    <definedName name="_____v3" hidden="1">{"TAB1",#N/A,TRUE,"GENERAL";"TAB2",#N/A,TRUE,"GENERAL";"TAB3",#N/A,TRUE,"GENERAL";"TAB4",#N/A,TRUE,"GENERAL";"TAB5",#N/A,TRUE,"GENERAL"}</definedName>
    <definedName name="_____v4" localSheetId="11" hidden="1">{"TAB1",#N/A,TRUE,"GENERAL";"TAB2",#N/A,TRUE,"GENERAL";"TAB3",#N/A,TRUE,"GENERAL";"TAB4",#N/A,TRUE,"GENERAL";"TAB5",#N/A,TRUE,"GENERAL"}</definedName>
    <definedName name="_____v4" localSheetId="8" hidden="1">{"TAB1",#N/A,TRUE,"GENERAL";"TAB2",#N/A,TRUE,"GENERAL";"TAB3",#N/A,TRUE,"GENERAL";"TAB4",#N/A,TRUE,"GENERAL";"TAB5",#N/A,TRUE,"GENERAL"}</definedName>
    <definedName name="_____v4" hidden="1">{"TAB1",#N/A,TRUE,"GENERAL";"TAB2",#N/A,TRUE,"GENERAL";"TAB3",#N/A,TRUE,"GENERAL";"TAB4",#N/A,TRUE,"GENERAL";"TAB5",#N/A,TRUE,"GENERAL"}</definedName>
    <definedName name="_____v5" localSheetId="11" hidden="1">{"TAB1",#N/A,TRUE,"GENERAL";"TAB2",#N/A,TRUE,"GENERAL";"TAB3",#N/A,TRUE,"GENERAL";"TAB4",#N/A,TRUE,"GENERAL";"TAB5",#N/A,TRUE,"GENERAL"}</definedName>
    <definedName name="_____v5" localSheetId="8" hidden="1">{"TAB1",#N/A,TRUE,"GENERAL";"TAB2",#N/A,TRUE,"GENERAL";"TAB3",#N/A,TRUE,"GENERAL";"TAB4",#N/A,TRUE,"GENERAL";"TAB5",#N/A,TRUE,"GENERAL"}</definedName>
    <definedName name="_____v5" hidden="1">{"TAB1",#N/A,TRUE,"GENERAL";"TAB2",#N/A,TRUE,"GENERAL";"TAB3",#N/A,TRUE,"GENERAL";"TAB4",#N/A,TRUE,"GENERAL";"TAB5",#N/A,TRUE,"GENERAL"}</definedName>
    <definedName name="_____v6" localSheetId="11" hidden="1">{"TAB1",#N/A,TRUE,"GENERAL";"TAB2",#N/A,TRUE,"GENERAL";"TAB3",#N/A,TRUE,"GENERAL";"TAB4",#N/A,TRUE,"GENERAL";"TAB5",#N/A,TRUE,"GENERAL"}</definedName>
    <definedName name="_____v6" localSheetId="8" hidden="1">{"TAB1",#N/A,TRUE,"GENERAL";"TAB2",#N/A,TRUE,"GENERAL";"TAB3",#N/A,TRUE,"GENERAL";"TAB4",#N/A,TRUE,"GENERAL";"TAB5",#N/A,TRUE,"GENERAL"}</definedName>
    <definedName name="_____v6" hidden="1">{"TAB1",#N/A,TRUE,"GENERAL";"TAB2",#N/A,TRUE,"GENERAL";"TAB3",#N/A,TRUE,"GENERAL";"TAB4",#N/A,TRUE,"GENERAL";"TAB5",#N/A,TRUE,"GENERAL"}</definedName>
    <definedName name="_____v7" localSheetId="11" hidden="1">{"via1",#N/A,TRUE,"general";"via2",#N/A,TRUE,"general";"via3",#N/A,TRUE,"general"}</definedName>
    <definedName name="_____v7" localSheetId="8" hidden="1">{"via1",#N/A,TRUE,"general";"via2",#N/A,TRUE,"general";"via3",#N/A,TRUE,"general"}</definedName>
    <definedName name="_____v7" hidden="1">{"via1",#N/A,TRUE,"general";"via2",#N/A,TRUE,"general";"via3",#N/A,TRUE,"general"}</definedName>
    <definedName name="_____v8" localSheetId="11" hidden="1">{"TAB1",#N/A,TRUE,"GENERAL";"TAB2",#N/A,TRUE,"GENERAL";"TAB3",#N/A,TRUE,"GENERAL";"TAB4",#N/A,TRUE,"GENERAL";"TAB5",#N/A,TRUE,"GENERAL"}</definedName>
    <definedName name="_____v8" localSheetId="8" hidden="1">{"TAB1",#N/A,TRUE,"GENERAL";"TAB2",#N/A,TRUE,"GENERAL";"TAB3",#N/A,TRUE,"GENERAL";"TAB4",#N/A,TRUE,"GENERAL";"TAB5",#N/A,TRUE,"GENERAL"}</definedName>
    <definedName name="_____v8" hidden="1">{"TAB1",#N/A,TRUE,"GENERAL";"TAB2",#N/A,TRUE,"GENERAL";"TAB3",#N/A,TRUE,"GENERAL";"TAB4",#N/A,TRUE,"GENERAL";"TAB5",#N/A,TRUE,"GENERAL"}</definedName>
    <definedName name="_____v9" localSheetId="11" hidden="1">{"TAB1",#N/A,TRUE,"GENERAL";"TAB2",#N/A,TRUE,"GENERAL";"TAB3",#N/A,TRUE,"GENERAL";"TAB4",#N/A,TRUE,"GENERAL";"TAB5",#N/A,TRUE,"GENERAL"}</definedName>
    <definedName name="_____v9" localSheetId="8" hidden="1">{"TAB1",#N/A,TRUE,"GENERAL";"TAB2",#N/A,TRUE,"GENERAL";"TAB3",#N/A,TRUE,"GENERAL";"TAB4",#N/A,TRUE,"GENERAL";"TAB5",#N/A,TRUE,"GENERAL"}</definedName>
    <definedName name="_____v9" hidden="1">{"TAB1",#N/A,TRUE,"GENERAL";"TAB2",#N/A,TRUE,"GENERAL";"TAB3",#N/A,TRUE,"GENERAL";"TAB4",#N/A,TRUE,"GENERAL";"TAB5",#N/A,TRUE,"GENERAL"}</definedName>
    <definedName name="_____VEX1" localSheetId="11">#REF!</definedName>
    <definedName name="_____VEX1" localSheetId="8">#REF!</definedName>
    <definedName name="_____VEX1">#REF!</definedName>
    <definedName name="_____VFA1" localSheetId="11">#REF!</definedName>
    <definedName name="_____VFA1" localSheetId="8">#REF!</definedName>
    <definedName name="_____VFA1">#REF!</definedName>
    <definedName name="_____vfv4" localSheetId="11" hidden="1">{"via1",#N/A,TRUE,"general";"via2",#N/A,TRUE,"general";"via3",#N/A,TRUE,"general"}</definedName>
    <definedName name="_____vfv4" localSheetId="8" hidden="1">{"via1",#N/A,TRUE,"general";"via2",#N/A,TRUE,"general";"via3",#N/A,TRUE,"general"}</definedName>
    <definedName name="_____vfv4" hidden="1">{"via1",#N/A,TRUE,"general";"via2",#N/A,TRUE,"general";"via3",#N/A,TRUE,"general"}</definedName>
    <definedName name="_____VIT1" localSheetId="11">#REF!</definedName>
    <definedName name="_____VIT1" localSheetId="8">#REF!</definedName>
    <definedName name="_____VIT1">#REF!</definedName>
    <definedName name="_____Vol1" localSheetId="11">#REF!</definedName>
    <definedName name="_____Vol1" localSheetId="8">#REF!</definedName>
    <definedName name="_____Vol1">#REF!</definedName>
    <definedName name="_____VPR1" localSheetId="11">#REF!</definedName>
    <definedName name="_____VPR1" localSheetId="8">#REF!</definedName>
    <definedName name="_____VPR1">#REF!</definedName>
    <definedName name="_____VPR2" localSheetId="11">#REF!</definedName>
    <definedName name="_____VPR2" localSheetId="8">#REF!</definedName>
    <definedName name="_____VPR2">#REF!</definedName>
    <definedName name="_____VRP1" localSheetId="11">#REF!</definedName>
    <definedName name="_____VRP1" localSheetId="8">#REF!</definedName>
    <definedName name="_____VRP1">#REF!</definedName>
    <definedName name="_____VSM1" localSheetId="11">#REF!</definedName>
    <definedName name="_____VSM1" localSheetId="8">#REF!</definedName>
    <definedName name="_____VSM1">#REF!</definedName>
    <definedName name="_____w1" localSheetId="11">IF(_____w7,[0]!__AFC1+_____w3,[0]!__AFC1)</definedName>
    <definedName name="_____w1" localSheetId="8">IF(_____w7,[0]!__AFC1+_____w3,[0]!__AFC1)</definedName>
    <definedName name="_____w1">IF(_____w7,[0]!__AFC1+_____w3,[0]!__AFC1)</definedName>
    <definedName name="_____w2" localSheetId="11">IF(_____w7,[0]!__AFC1+_____w3,[0]!__AFC1)</definedName>
    <definedName name="_____w2" localSheetId="8">IF(_____w7,[0]!__AFC1+_____w3,[0]!__AFC1)</definedName>
    <definedName name="_____w2">IF(_____w7,[0]!__AFC1+_____w3,[0]!__AFC1)</definedName>
    <definedName name="_____w3">#N/A</definedName>
    <definedName name="_____w4">#N/A</definedName>
    <definedName name="_____w5">#N/A</definedName>
    <definedName name="_____w6" localSheetId="11">[0]!DIRECTO48+[0]!______s3</definedName>
    <definedName name="_____w6" localSheetId="8">[0]!DIRECTO48+[0]!______s3</definedName>
    <definedName name="_____w6">[0]!DIRECTO48+[0]!______s3</definedName>
    <definedName name="_____w7">#N/A</definedName>
    <definedName name="_____x1" localSheetId="11" hidden="1">{"TAB1",#N/A,TRUE,"GENERAL";"TAB2",#N/A,TRUE,"GENERAL";"TAB3",#N/A,TRUE,"GENERAL";"TAB4",#N/A,TRUE,"GENERAL";"TAB5",#N/A,TRUE,"GENERAL"}</definedName>
    <definedName name="_____x1" localSheetId="8" hidden="1">{"TAB1",#N/A,TRUE,"GENERAL";"TAB2",#N/A,TRUE,"GENERAL";"TAB3",#N/A,TRUE,"GENERAL";"TAB4",#N/A,TRUE,"GENERAL";"TAB5",#N/A,TRUE,"GENERAL"}</definedName>
    <definedName name="_____x1" hidden="1">{"TAB1",#N/A,TRUE,"GENERAL";"TAB2",#N/A,TRUE,"GENERAL";"TAB3",#N/A,TRUE,"GENERAL";"TAB4",#N/A,TRUE,"GENERAL";"TAB5",#N/A,TRUE,"GENERAL"}</definedName>
    <definedName name="_____x2" localSheetId="11" hidden="1">{"via1",#N/A,TRUE,"general";"via2",#N/A,TRUE,"general";"via3",#N/A,TRUE,"general"}</definedName>
    <definedName name="_____x2" localSheetId="8" hidden="1">{"via1",#N/A,TRUE,"general";"via2",#N/A,TRUE,"general";"via3",#N/A,TRUE,"general"}</definedName>
    <definedName name="_____x2" hidden="1">{"via1",#N/A,TRUE,"general";"via2",#N/A,TRUE,"general";"via3",#N/A,TRUE,"general"}</definedName>
    <definedName name="_____x3" localSheetId="11" hidden="1">{"via1",#N/A,TRUE,"general";"via2",#N/A,TRUE,"general";"via3",#N/A,TRUE,"general"}</definedName>
    <definedName name="_____x3" localSheetId="8" hidden="1">{"via1",#N/A,TRUE,"general";"via2",#N/A,TRUE,"general";"via3",#N/A,TRUE,"general"}</definedName>
    <definedName name="_____x3" hidden="1">{"via1",#N/A,TRUE,"general";"via2",#N/A,TRUE,"general";"via3",#N/A,TRUE,"general"}</definedName>
    <definedName name="_____x4" localSheetId="11" hidden="1">{"via1",#N/A,TRUE,"general";"via2",#N/A,TRUE,"general";"via3",#N/A,TRUE,"general"}</definedName>
    <definedName name="_____x4" localSheetId="8" hidden="1">{"via1",#N/A,TRUE,"general";"via2",#N/A,TRUE,"general";"via3",#N/A,TRUE,"general"}</definedName>
    <definedName name="_____x4" hidden="1">{"via1",#N/A,TRUE,"general";"via2",#N/A,TRUE,"general";"via3",#N/A,TRUE,"general"}</definedName>
    <definedName name="_____x5" localSheetId="11" hidden="1">{"TAB1",#N/A,TRUE,"GENERAL";"TAB2",#N/A,TRUE,"GENERAL";"TAB3",#N/A,TRUE,"GENERAL";"TAB4",#N/A,TRUE,"GENERAL";"TAB5",#N/A,TRUE,"GENERAL"}</definedName>
    <definedName name="_____x5" localSheetId="8" hidden="1">{"TAB1",#N/A,TRUE,"GENERAL";"TAB2",#N/A,TRUE,"GENERAL";"TAB3",#N/A,TRUE,"GENERAL";"TAB4",#N/A,TRUE,"GENERAL";"TAB5",#N/A,TRUE,"GENERAL"}</definedName>
    <definedName name="_____x5" hidden="1">{"TAB1",#N/A,TRUE,"GENERAL";"TAB2",#N/A,TRUE,"GENERAL";"TAB3",#N/A,TRUE,"GENERAL";"TAB4",#N/A,TRUE,"GENERAL";"TAB5",#N/A,TRUE,"GENERAL"}</definedName>
    <definedName name="_____x6" localSheetId="11" hidden="1">{"TAB1",#N/A,TRUE,"GENERAL";"TAB2",#N/A,TRUE,"GENERAL";"TAB3",#N/A,TRUE,"GENERAL";"TAB4",#N/A,TRUE,"GENERAL";"TAB5",#N/A,TRUE,"GENERAL"}</definedName>
    <definedName name="_____x6" localSheetId="8" hidden="1">{"TAB1",#N/A,TRUE,"GENERAL";"TAB2",#N/A,TRUE,"GENERAL";"TAB3",#N/A,TRUE,"GENERAL";"TAB4",#N/A,TRUE,"GENERAL";"TAB5",#N/A,TRUE,"GENERAL"}</definedName>
    <definedName name="_____x6" hidden="1">{"TAB1",#N/A,TRUE,"GENERAL";"TAB2",#N/A,TRUE,"GENERAL";"TAB3",#N/A,TRUE,"GENERAL";"TAB4",#N/A,TRUE,"GENERAL";"TAB5",#N/A,TRUE,"GENERAL"}</definedName>
    <definedName name="_____x7" localSheetId="11" hidden="1">{"TAB1",#N/A,TRUE,"GENERAL";"TAB2",#N/A,TRUE,"GENERAL";"TAB3",#N/A,TRUE,"GENERAL";"TAB4",#N/A,TRUE,"GENERAL";"TAB5",#N/A,TRUE,"GENERAL"}</definedName>
    <definedName name="_____x7" localSheetId="8" hidden="1">{"TAB1",#N/A,TRUE,"GENERAL";"TAB2",#N/A,TRUE,"GENERAL";"TAB3",#N/A,TRUE,"GENERAL";"TAB4",#N/A,TRUE,"GENERAL";"TAB5",#N/A,TRUE,"GENERAL"}</definedName>
    <definedName name="_____x7" hidden="1">{"TAB1",#N/A,TRUE,"GENERAL";"TAB2",#N/A,TRUE,"GENERAL";"TAB3",#N/A,TRUE,"GENERAL";"TAB4",#N/A,TRUE,"GENERAL";"TAB5",#N/A,TRUE,"GENERAL"}</definedName>
    <definedName name="_____x8" localSheetId="11" hidden="1">{"via1",#N/A,TRUE,"general";"via2",#N/A,TRUE,"general";"via3",#N/A,TRUE,"general"}</definedName>
    <definedName name="_____x8" localSheetId="8" hidden="1">{"via1",#N/A,TRUE,"general";"via2",#N/A,TRUE,"general";"via3",#N/A,TRUE,"general"}</definedName>
    <definedName name="_____x8" hidden="1">{"via1",#N/A,TRUE,"general";"via2",#N/A,TRUE,"general";"via3",#N/A,TRUE,"general"}</definedName>
    <definedName name="_____x9" localSheetId="11" hidden="1">{"TAB1",#N/A,TRUE,"GENERAL";"TAB2",#N/A,TRUE,"GENERAL";"TAB3",#N/A,TRUE,"GENERAL";"TAB4",#N/A,TRUE,"GENERAL";"TAB5",#N/A,TRUE,"GENERAL"}</definedName>
    <definedName name="_____x9" localSheetId="8" hidden="1">{"TAB1",#N/A,TRUE,"GENERAL";"TAB2",#N/A,TRUE,"GENERAL";"TAB3",#N/A,TRUE,"GENERAL";"TAB4",#N/A,TRUE,"GENERAL";"TAB5",#N/A,TRUE,"GENERAL"}</definedName>
    <definedName name="_____x9" hidden="1">{"TAB1",#N/A,TRUE,"GENERAL";"TAB2",#N/A,TRUE,"GENERAL";"TAB3",#N/A,TRUE,"GENERAL";"TAB4",#N/A,TRUE,"GENERAL";"TAB5",#N/A,TRUE,"GENERAL"}</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#REF!</definedName>
    <definedName name="_____xlnm.Print_Titles_1">#REF!</definedName>
    <definedName name="_____y1">#N/A</definedName>
    <definedName name="_____y2" localSheetId="11" hidden="1">{"TAB1",#N/A,TRUE,"GENERAL";"TAB2",#N/A,TRUE,"GENERAL";"TAB3",#N/A,TRUE,"GENERAL";"TAB4",#N/A,TRUE,"GENERAL";"TAB5",#N/A,TRUE,"GENERAL"}</definedName>
    <definedName name="_____y2" localSheetId="8" hidden="1">{"TAB1",#N/A,TRUE,"GENERAL";"TAB2",#N/A,TRUE,"GENERAL";"TAB3",#N/A,TRUE,"GENERAL";"TAB4",#N/A,TRUE,"GENERAL";"TAB5",#N/A,TRUE,"GENERAL"}</definedName>
    <definedName name="_____y2" hidden="1">{"TAB1",#N/A,TRUE,"GENERAL";"TAB2",#N/A,TRUE,"GENERAL";"TAB3",#N/A,TRUE,"GENERAL";"TAB4",#N/A,TRUE,"GENERAL";"TAB5",#N/A,TRUE,"GENERAL"}</definedName>
    <definedName name="_____y3" localSheetId="11" hidden="1">{"via1",#N/A,TRUE,"general";"via2",#N/A,TRUE,"general";"via3",#N/A,TRUE,"general"}</definedName>
    <definedName name="_____y3" localSheetId="8" hidden="1">{"via1",#N/A,TRUE,"general";"via2",#N/A,TRUE,"general";"via3",#N/A,TRUE,"general"}</definedName>
    <definedName name="_____y3" hidden="1">{"via1",#N/A,TRUE,"general";"via2",#N/A,TRUE,"general";"via3",#N/A,TRUE,"general"}</definedName>
    <definedName name="_____y4" localSheetId="11" hidden="1">{"via1",#N/A,TRUE,"general";"via2",#N/A,TRUE,"general";"via3",#N/A,TRUE,"general"}</definedName>
    <definedName name="_____y4" localSheetId="8" hidden="1">{"via1",#N/A,TRUE,"general";"via2",#N/A,TRUE,"general";"via3",#N/A,TRUE,"general"}</definedName>
    <definedName name="_____y4" hidden="1">{"via1",#N/A,TRUE,"general";"via2",#N/A,TRUE,"general";"via3",#N/A,TRUE,"general"}</definedName>
    <definedName name="_____y5" localSheetId="11" hidden="1">{"TAB1",#N/A,TRUE,"GENERAL";"TAB2",#N/A,TRUE,"GENERAL";"TAB3",#N/A,TRUE,"GENERAL";"TAB4",#N/A,TRUE,"GENERAL";"TAB5",#N/A,TRUE,"GENERAL"}</definedName>
    <definedName name="_____y5" localSheetId="8" hidden="1">{"TAB1",#N/A,TRUE,"GENERAL";"TAB2",#N/A,TRUE,"GENERAL";"TAB3",#N/A,TRUE,"GENERAL";"TAB4",#N/A,TRUE,"GENERAL";"TAB5",#N/A,TRUE,"GENERAL"}</definedName>
    <definedName name="_____y5" hidden="1">{"TAB1",#N/A,TRUE,"GENERAL";"TAB2",#N/A,TRUE,"GENERAL";"TAB3",#N/A,TRUE,"GENERAL";"TAB4",#N/A,TRUE,"GENERAL";"TAB5",#N/A,TRUE,"GENERAL"}</definedName>
    <definedName name="_____y6" localSheetId="11" hidden="1">{"via1",#N/A,TRUE,"general";"via2",#N/A,TRUE,"general";"via3",#N/A,TRUE,"general"}</definedName>
    <definedName name="_____y6" localSheetId="8" hidden="1">{"via1",#N/A,TRUE,"general";"via2",#N/A,TRUE,"general";"via3",#N/A,TRUE,"general"}</definedName>
    <definedName name="_____y6" hidden="1">{"via1",#N/A,TRUE,"general";"via2",#N/A,TRUE,"general";"via3",#N/A,TRUE,"general"}</definedName>
    <definedName name="_____y7" localSheetId="11" hidden="1">{"via1",#N/A,TRUE,"general";"via2",#N/A,TRUE,"general";"via3",#N/A,TRUE,"general"}</definedName>
    <definedName name="_____y7" localSheetId="8" hidden="1">{"via1",#N/A,TRUE,"general";"via2",#N/A,TRUE,"general";"via3",#N/A,TRUE,"general"}</definedName>
    <definedName name="_____y7" hidden="1">{"via1",#N/A,TRUE,"general";"via2",#N/A,TRUE,"general";"via3",#N/A,TRUE,"general"}</definedName>
    <definedName name="_____y8" localSheetId="11" hidden="1">{"via1",#N/A,TRUE,"general";"via2",#N/A,TRUE,"general";"via3",#N/A,TRUE,"general"}</definedName>
    <definedName name="_____y8" localSheetId="8" hidden="1">{"via1",#N/A,TRUE,"general";"via2",#N/A,TRUE,"general";"via3",#N/A,TRUE,"general"}</definedName>
    <definedName name="_____y8" hidden="1">{"via1",#N/A,TRUE,"general";"via2",#N/A,TRUE,"general";"via3",#N/A,TRUE,"general"}</definedName>
    <definedName name="_____y9" localSheetId="11" hidden="1">{"TAB1",#N/A,TRUE,"GENERAL";"TAB2",#N/A,TRUE,"GENERAL";"TAB3",#N/A,TRUE,"GENERAL";"TAB4",#N/A,TRUE,"GENERAL";"TAB5",#N/A,TRUE,"GENERAL"}</definedName>
    <definedName name="_____y9" localSheetId="8" hidden="1">{"TAB1",#N/A,TRUE,"GENERAL";"TAB2",#N/A,TRUE,"GENERAL";"TAB3",#N/A,TRUE,"GENERAL";"TAB4",#N/A,TRUE,"GENERAL";"TAB5",#N/A,TRUE,"GENERAL"}</definedName>
    <definedName name="_____y9" hidden="1">{"TAB1",#N/A,TRUE,"GENERAL";"TAB2",#N/A,TRUE,"GENERAL";"TAB3",#N/A,TRUE,"GENERAL";"TAB4",#N/A,TRUE,"GENERAL";"TAB5",#N/A,TRUE,"GENERAL"}</definedName>
    <definedName name="_____z1" localSheetId="11" hidden="1">{"TAB1",#N/A,TRUE,"GENERAL";"TAB2",#N/A,TRUE,"GENERAL";"TAB3",#N/A,TRUE,"GENERAL";"TAB4",#N/A,TRUE,"GENERAL";"TAB5",#N/A,TRUE,"GENERAL"}</definedName>
    <definedName name="_____z1" localSheetId="8" hidden="1">{"TAB1",#N/A,TRUE,"GENERAL";"TAB2",#N/A,TRUE,"GENERAL";"TAB3",#N/A,TRUE,"GENERAL";"TAB4",#N/A,TRUE,"GENERAL";"TAB5",#N/A,TRUE,"GENERAL"}</definedName>
    <definedName name="_____z1" hidden="1">{"TAB1",#N/A,TRUE,"GENERAL";"TAB2",#N/A,TRUE,"GENERAL";"TAB3",#N/A,TRUE,"GENERAL";"TAB4",#N/A,TRUE,"GENERAL";"TAB5",#N/A,TRUE,"GENERAL"}</definedName>
    <definedName name="_____z2" localSheetId="11" hidden="1">{"via1",#N/A,TRUE,"general";"via2",#N/A,TRUE,"general";"via3",#N/A,TRUE,"general"}</definedName>
    <definedName name="_____z2" localSheetId="8" hidden="1">{"via1",#N/A,TRUE,"general";"via2",#N/A,TRUE,"general";"via3",#N/A,TRUE,"general"}</definedName>
    <definedName name="_____z2" hidden="1">{"via1",#N/A,TRUE,"general";"via2",#N/A,TRUE,"general";"via3",#N/A,TRUE,"general"}</definedName>
    <definedName name="_____z3" localSheetId="11" hidden="1">{"via1",#N/A,TRUE,"general";"via2",#N/A,TRUE,"general";"via3",#N/A,TRUE,"general"}</definedName>
    <definedName name="_____z3" localSheetId="8" hidden="1">{"via1",#N/A,TRUE,"general";"via2",#N/A,TRUE,"general";"via3",#N/A,TRUE,"general"}</definedName>
    <definedName name="_____z3" hidden="1">{"via1",#N/A,TRUE,"general";"via2",#N/A,TRUE,"general";"via3",#N/A,TRUE,"general"}</definedName>
    <definedName name="_____z4" localSheetId="11" hidden="1">{"TAB1",#N/A,TRUE,"GENERAL";"TAB2",#N/A,TRUE,"GENERAL";"TAB3",#N/A,TRUE,"GENERAL";"TAB4",#N/A,TRUE,"GENERAL";"TAB5",#N/A,TRUE,"GENERAL"}</definedName>
    <definedName name="_____z4" localSheetId="8" hidden="1">{"TAB1",#N/A,TRUE,"GENERAL";"TAB2",#N/A,TRUE,"GENERAL";"TAB3",#N/A,TRUE,"GENERAL";"TAB4",#N/A,TRUE,"GENERAL";"TAB5",#N/A,TRUE,"GENERAL"}</definedName>
    <definedName name="_____z4" hidden="1">{"TAB1",#N/A,TRUE,"GENERAL";"TAB2",#N/A,TRUE,"GENERAL";"TAB3",#N/A,TRUE,"GENERAL";"TAB4",#N/A,TRUE,"GENERAL";"TAB5",#N/A,TRUE,"GENERAL"}</definedName>
    <definedName name="_____z5" localSheetId="11" hidden="1">{"via1",#N/A,TRUE,"general";"via2",#N/A,TRUE,"general";"via3",#N/A,TRUE,"general"}</definedName>
    <definedName name="_____z5" localSheetId="8" hidden="1">{"via1",#N/A,TRUE,"general";"via2",#N/A,TRUE,"general";"via3",#N/A,TRUE,"general"}</definedName>
    <definedName name="_____z5" hidden="1">{"via1",#N/A,TRUE,"general";"via2",#N/A,TRUE,"general";"via3",#N/A,TRUE,"general"}</definedName>
    <definedName name="_____z6" localSheetId="11" hidden="1">{"TAB1",#N/A,TRUE,"GENERAL";"TAB2",#N/A,TRUE,"GENERAL";"TAB3",#N/A,TRUE,"GENERAL";"TAB4",#N/A,TRUE,"GENERAL";"TAB5",#N/A,TRUE,"GENERAL"}</definedName>
    <definedName name="_____z6" localSheetId="8"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11" hidden="1">{"TAB1",#N/A,TRUE,"GENERAL";"TAB2",#N/A,TRUE,"GENERAL";"TAB3",#N/A,TRUE,"GENERAL";"TAB4",#N/A,TRUE,"GENERAL";"TAB5",#N/A,TRUE,"GENERAL"}</definedName>
    <definedName name="____a1" localSheetId="8"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1" hidden="1">{"TAB1",#N/A,TRUE,"GENERAL";"TAB2",#N/A,TRUE,"GENERAL";"TAB3",#N/A,TRUE,"GENERAL";"TAB4",#N/A,TRUE,"GENERAL";"TAB5",#N/A,TRUE,"GENERAL"}</definedName>
    <definedName name="____a3" localSheetId="8"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1" hidden="1">{"via1",#N/A,TRUE,"general";"via2",#N/A,TRUE,"general";"via3",#N/A,TRUE,"general"}</definedName>
    <definedName name="____a4" localSheetId="8" hidden="1">{"via1",#N/A,TRUE,"general";"via2",#N/A,TRUE,"general";"via3",#N/A,TRUE,"general"}</definedName>
    <definedName name="____a4" hidden="1">{"via1",#N/A,TRUE,"general";"via2",#N/A,TRUE,"general";"via3",#N/A,TRUE,"general"}</definedName>
    <definedName name="____a5" localSheetId="11" hidden="1">{"TAB1",#N/A,TRUE,"GENERAL";"TAB2",#N/A,TRUE,"GENERAL";"TAB3",#N/A,TRUE,"GENERAL";"TAB4",#N/A,TRUE,"GENERAL";"TAB5",#N/A,TRUE,"GENERAL"}</definedName>
    <definedName name="____a5" localSheetId="8" hidden="1">{"TAB1",#N/A,TRUE,"GENERAL";"TAB2",#N/A,TRUE,"GENERAL";"TAB3",#N/A,TRUE,"GENERAL";"TAB4",#N/A,TRUE,"GENERAL";"TAB5",#N/A,TRUE,"GENERAL"}</definedName>
    <definedName name="____a5" hidden="1">{"TAB1",#N/A,TRUE,"GENERAL";"TAB2",#N/A,TRUE,"GENERAL";"TAB3",#N/A,TRUE,"GENERAL";"TAB4",#N/A,TRUE,"GENERAL";"TAB5",#N/A,TRUE,"GENERAL"}</definedName>
    <definedName name="____a6" localSheetId="11" hidden="1">{"TAB1",#N/A,TRUE,"GENERAL";"TAB2",#N/A,TRUE,"GENERAL";"TAB3",#N/A,TRUE,"GENERAL";"TAB4",#N/A,TRUE,"GENERAL";"TAB5",#N/A,TRUE,"GENERAL"}</definedName>
    <definedName name="____a6" localSheetId="8" hidden="1">{"TAB1",#N/A,TRUE,"GENERAL";"TAB2",#N/A,TRUE,"GENERAL";"TAB3",#N/A,TRUE,"GENERAL";"TAB4",#N/A,TRUE,"GENERAL";"TAB5",#N/A,TRUE,"GENERAL"}</definedName>
    <definedName name="____a6" hidden="1">{"TAB1",#N/A,TRUE,"GENERAL";"TAB2",#N/A,TRUE,"GENERAL";"TAB3",#N/A,TRUE,"GENERAL";"TAB4",#N/A,TRUE,"GENERAL";"TAB5",#N/A,TRUE,"GENERAL"}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#REF!</definedName>
    <definedName name="____adi2">#REF!</definedName>
    <definedName name="____ADM12">#REF!</definedName>
    <definedName name="____ADM2">#REF!</definedName>
    <definedName name="____ADM3">#REF!</definedName>
    <definedName name="____ADM4">#REF!</definedName>
    <definedName name="____ADP1">#REF!</definedName>
    <definedName name="____AFC1" localSheetId="11">#REF!</definedName>
    <definedName name="____AFC1" localSheetId="8">#REF!</definedName>
    <definedName name="____AFC1">#REF!</definedName>
    <definedName name="____AFC3" localSheetId="11">#REF!</definedName>
    <definedName name="____AFC3" localSheetId="8">#REF!</definedName>
    <definedName name="____AFC3">#REF!</definedName>
    <definedName name="____AFC5" localSheetId="11">#REF!</definedName>
    <definedName name="____AFC5" localSheetId="8">#REF!</definedName>
    <definedName name="____AFC5">#REF!</definedName>
    <definedName name="____Afo1">#REF!</definedName>
    <definedName name="____AIU1">#REF!</definedName>
    <definedName name="____aiu2" localSheetId="11">#REF!</definedName>
    <definedName name="____aiu2" localSheetId="8">#REF!</definedName>
    <definedName name="____aiu2">#REF!</definedName>
    <definedName name="____ane7" localSheetId="11">#REF!</definedName>
    <definedName name="____ane7" localSheetId="3">#REF!</definedName>
    <definedName name="____ane7" localSheetId="4">#REF!</definedName>
    <definedName name="____ane7" localSheetId="5">#REF!</definedName>
    <definedName name="____ane7" localSheetId="6">#REF!</definedName>
    <definedName name="____ane7" localSheetId="7">#REF!</definedName>
    <definedName name="____ane7" localSheetId="8">#REF!</definedName>
    <definedName name="____ane7">#REF!</definedName>
    <definedName name="____ane8" localSheetId="11">#REF!</definedName>
    <definedName name="____ane8" localSheetId="3">#REF!</definedName>
    <definedName name="____ane8" localSheetId="4">#REF!</definedName>
    <definedName name="____ane8" localSheetId="5">#REF!</definedName>
    <definedName name="____ane8" localSheetId="6">#REF!</definedName>
    <definedName name="____ane8" localSheetId="7">#REF!</definedName>
    <definedName name="____ane8" localSheetId="8">#REF!</definedName>
    <definedName name="____ane8">#REF!</definedName>
    <definedName name="____ApC1">#REF!</definedName>
    <definedName name="____APR2">#REF!</definedName>
    <definedName name="____apu1" localSheetId="11">#REF!</definedName>
    <definedName name="____apu1" localSheetId="8">#REF!</definedName>
    <definedName name="____apu1">#REF!</definedName>
    <definedName name="____APU221">#REF!</definedName>
    <definedName name="____APU465">#REF!</definedName>
    <definedName name="____Atp2" localSheetId="11">#REF!</definedName>
    <definedName name="____Atp2" localSheetId="8">#REF!</definedName>
    <definedName name="____Atp2">#REF!</definedName>
    <definedName name="____ATT2">#REF!</definedName>
    <definedName name="____b2" localSheetId="11" hidden="1">{"TAB1",#N/A,TRUE,"GENERAL";"TAB2",#N/A,TRUE,"GENERAL";"TAB3",#N/A,TRUE,"GENERAL";"TAB4",#N/A,TRUE,"GENERAL";"TAB5",#N/A,TRUE,"GENERAL"}</definedName>
    <definedName name="____b2" localSheetId="8" hidden="1">{"TAB1",#N/A,TRUE,"GENERAL";"TAB2",#N/A,TRUE,"GENERAL";"TAB3",#N/A,TRUE,"GENERAL";"TAB4",#N/A,TRUE,"GENERAL";"TAB5",#N/A,TRUE,"GENERAL"}</definedName>
    <definedName name="____b2" hidden="1">{"TAB1",#N/A,TRUE,"GENERAL";"TAB2",#N/A,TRUE,"GENERAL";"TAB3",#N/A,TRUE,"GENERAL";"TAB4",#N/A,TRUE,"GENERAL";"TAB5",#N/A,TRUE,"GENERAL"}</definedName>
    <definedName name="____b3" localSheetId="11" hidden="1">{"TAB1",#N/A,TRUE,"GENERAL";"TAB2",#N/A,TRUE,"GENERAL";"TAB3",#N/A,TRUE,"GENERAL";"TAB4",#N/A,TRUE,"GENERAL";"TAB5",#N/A,TRUE,"GENERAL"}</definedName>
    <definedName name="____b3" localSheetId="8" hidden="1">{"TAB1",#N/A,TRUE,"GENERAL";"TAB2",#N/A,TRUE,"GENERAL";"TAB3",#N/A,TRUE,"GENERAL";"TAB4",#N/A,TRUE,"GENERAL";"TAB5",#N/A,TRUE,"GENERAL"}</definedName>
    <definedName name="____b3" hidden="1">{"TAB1",#N/A,TRUE,"GENERAL";"TAB2",#N/A,TRUE,"GENERAL";"TAB3",#N/A,TRUE,"GENERAL";"TAB4",#N/A,TRUE,"GENERAL";"TAB5",#N/A,TRUE,"GENERAL"}</definedName>
    <definedName name="____b4" localSheetId="11" hidden="1">{"TAB1",#N/A,TRUE,"GENERAL";"TAB2",#N/A,TRUE,"GENERAL";"TAB3",#N/A,TRUE,"GENERAL";"TAB4",#N/A,TRUE,"GENERAL";"TAB5",#N/A,TRUE,"GENERAL"}</definedName>
    <definedName name="____b4" localSheetId="8" hidden="1">{"TAB1",#N/A,TRUE,"GENERAL";"TAB2",#N/A,TRUE,"GENERAL";"TAB3",#N/A,TRUE,"GENERAL";"TAB4",#N/A,TRUE,"GENERAL";"TAB5",#N/A,TRUE,"GENERAL"}</definedName>
    <definedName name="____b4" hidden="1">{"TAB1",#N/A,TRUE,"GENERAL";"TAB2",#N/A,TRUE,"GENERAL";"TAB3",#N/A,TRUE,"GENERAL";"TAB4",#N/A,TRUE,"GENERAL";"TAB5",#N/A,TRUE,"GENERAL"}</definedName>
    <definedName name="____b5" localSheetId="11" hidden="1">{"TAB1",#N/A,TRUE,"GENERAL";"TAB2",#N/A,TRUE,"GENERAL";"TAB3",#N/A,TRUE,"GENERAL";"TAB4",#N/A,TRUE,"GENERAL";"TAB5",#N/A,TRUE,"GENERAL"}</definedName>
    <definedName name="____b5" localSheetId="8" hidden="1">{"TAB1",#N/A,TRUE,"GENERAL";"TAB2",#N/A,TRUE,"GENERAL";"TAB3",#N/A,TRUE,"GENERAL";"TAB4",#N/A,TRUE,"GENERAL";"TAB5",#N/A,TRUE,"GENERAL"}</definedName>
    <definedName name="____b5" hidden="1">{"TAB1",#N/A,TRUE,"GENERAL";"TAB2",#N/A,TRUE,"GENERAL";"TAB3",#N/A,TRUE,"GENERAL";"TAB4",#N/A,TRUE,"GENERAL";"TAB5",#N/A,TRUE,"GENERAL"}</definedName>
    <definedName name="____b6" localSheetId="11" hidden="1">{"TAB1",#N/A,TRUE,"GENERAL";"TAB2",#N/A,TRUE,"GENERAL";"TAB3",#N/A,TRUE,"GENERAL";"TAB4",#N/A,TRUE,"GENERAL";"TAB5",#N/A,TRUE,"GENERAL"}</definedName>
    <definedName name="____b6" localSheetId="8" hidden="1">{"TAB1",#N/A,TRUE,"GENERAL";"TAB2",#N/A,TRUE,"GENERAL";"TAB3",#N/A,TRUE,"GENERAL";"TAB4",#N/A,TRUE,"GENERAL";"TAB5",#N/A,TRUE,"GENERAL"}</definedName>
    <definedName name="____b6" hidden="1">{"TAB1",#N/A,TRUE,"GENERAL";"TAB2",#N/A,TRUE,"GENERAL";"TAB3",#N/A,TRUE,"GENERAL";"TAB4",#N/A,TRUE,"GENERAL";"TAB5",#N/A,TRUE,"GENERAL"}</definedName>
    <definedName name="____b7" localSheetId="11" hidden="1">{"via1",#N/A,TRUE,"general";"via2",#N/A,TRUE,"general";"via3",#N/A,TRUE,"general"}</definedName>
    <definedName name="____b7" localSheetId="8" hidden="1">{"via1",#N/A,TRUE,"general";"via2",#N/A,TRUE,"general";"via3",#N/A,TRUE,"general"}</definedName>
    <definedName name="____b7" hidden="1">{"via1",#N/A,TRUE,"general";"via2",#N/A,TRUE,"general";"via3",#N/A,TRUE,"general"}</definedName>
    <definedName name="____b8" localSheetId="11" hidden="1">{"via1",#N/A,TRUE,"general";"via2",#N/A,TRUE,"general";"via3",#N/A,TRUE,"general"}</definedName>
    <definedName name="____b8" localSheetId="8" hidden="1">{"via1",#N/A,TRUE,"general";"via2",#N/A,TRUE,"general";"via3",#N/A,TRUE,"general"}</definedName>
    <definedName name="____b8" hidden="1">{"via1",#N/A,TRUE,"general";"via2",#N/A,TRUE,"general";"via3",#N/A,TRUE,"general"}</definedName>
    <definedName name="____BAZ10">#REF!</definedName>
    <definedName name="____bb9" localSheetId="11" hidden="1">{"TAB1",#N/A,TRUE,"GENERAL";"TAB2",#N/A,TRUE,"GENERAL";"TAB3",#N/A,TRUE,"GENERAL";"TAB4",#N/A,TRUE,"GENERAL";"TAB5",#N/A,TRUE,"GENERAL"}</definedName>
    <definedName name="____bb9" localSheetId="8" hidden="1">{"TAB1",#N/A,TRUE,"GENERAL";"TAB2",#N/A,TRUE,"GENERAL";"TAB3",#N/A,TRUE,"GENERAL";"TAB4",#N/A,TRUE,"GENERAL";"TAB5",#N/A,TRUE,"GENERAL"}</definedName>
    <definedName name="____bb9" hidden="1">{"TAB1",#N/A,TRUE,"GENERAL";"TAB2",#N/A,TRUE,"GENERAL";"TAB3",#N/A,TRUE,"GENERAL";"TAB4",#N/A,TRUE,"GENERAL";"TAB5",#N/A,TRUE,"GENERAL"}</definedName>
    <definedName name="____bgb5" localSheetId="11" hidden="1">{"TAB1",#N/A,TRUE,"GENERAL";"TAB2",#N/A,TRUE,"GENERAL";"TAB3",#N/A,TRUE,"GENERAL";"TAB4",#N/A,TRUE,"GENERAL";"TAB5",#N/A,TRUE,"GENERAL"}</definedName>
    <definedName name="____bgb5" localSheetId="8" hidden="1">{"TAB1",#N/A,TRUE,"GENERAL";"TAB2",#N/A,TRUE,"GENERAL";"TAB3",#N/A,TRUE,"GENERAL";"TAB4",#N/A,TRUE,"GENERAL";"TAB5",#N/A,TRUE,"GENERAL"}</definedName>
    <definedName name="____bgb5" hidden="1">{"TAB1",#N/A,TRUE,"GENERAL";"TAB2",#N/A,TRUE,"GENERAL";"TAB3",#N/A,TRUE,"GENERAL";"TAB4",#N/A,TRUE,"GENERAL";"TAB5",#N/A,TRUE,"GENERAL"}</definedName>
    <definedName name="____BGC1" localSheetId="11">#REF!</definedName>
    <definedName name="____BGC1" localSheetId="8">#REF!</definedName>
    <definedName name="____BGC1">#REF!</definedName>
    <definedName name="____BGC3" localSheetId="11">#REF!</definedName>
    <definedName name="____BGC3" localSheetId="8">#REF!</definedName>
    <definedName name="____BGC3">#REF!</definedName>
    <definedName name="____BGC5" localSheetId="11">#REF!</definedName>
    <definedName name="____BGC5" localSheetId="8">#REF!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11">#REF!</definedName>
    <definedName name="____CAC1" localSheetId="8">#REF!</definedName>
    <definedName name="____CAC1">#REF!</definedName>
    <definedName name="____CAC3" localSheetId="11">#REF!</definedName>
    <definedName name="____CAC3" localSheetId="8">#REF!</definedName>
    <definedName name="____CAC3">#REF!</definedName>
    <definedName name="____CAC5" localSheetId="11">#REF!</definedName>
    <definedName name="____CAC5" localSheetId="8">#REF!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47">#REF!</definedName>
    <definedName name="____DCI1" localSheetId="11">#REF!</definedName>
    <definedName name="____DCI1" localSheetId="8">#REF!</definedName>
    <definedName name="____DCI1">#REF!</definedName>
    <definedName name="____DDS1" localSheetId="11">#REF!</definedName>
    <definedName name="____DDS1" localSheetId="8">#REF!</definedName>
    <definedName name="____DDS1">#REF!</definedName>
    <definedName name="____DGO1" localSheetId="11">#REF!</definedName>
    <definedName name="____DGO1" localSheetId="8">#REF!</definedName>
    <definedName name="____DGO1">#REF!</definedName>
    <definedName name="____DGP1" localSheetId="11">#REF!</definedName>
    <definedName name="____DGP1" localSheetId="8">#REF!</definedName>
    <definedName name="____DGP1">#REF!</definedName>
    <definedName name="____DIJ1" localSheetId="11">#REF!</definedName>
    <definedName name="____DIJ1" localSheetId="8">#REF!</definedName>
    <definedName name="____DIJ1">#REF!</definedName>
    <definedName name="____DMD1">#REF!</definedName>
    <definedName name="____dot1">#REF!</definedName>
    <definedName name="____DPI1" localSheetId="11">#REF!</definedName>
    <definedName name="____DPI1" localSheetId="8">#REF!</definedName>
    <definedName name="____DPI1">#REF!</definedName>
    <definedName name="____DPR2">#REF!</definedName>
    <definedName name="____DPY1" localSheetId="11">#REF!</definedName>
    <definedName name="____DPY1" localSheetId="8">#REF!</definedName>
    <definedName name="____DPY1">#REF!</definedName>
    <definedName name="____DRI1" localSheetId="11">#REF!</definedName>
    <definedName name="____DRI1" localSheetId="8">#REF!</definedName>
    <definedName name="____DRI1">#REF!</definedName>
    <definedName name="____DRL1" localSheetId="11">#REF!</definedName>
    <definedName name="____DRL1" localSheetId="8">#REF!</definedName>
    <definedName name="____DRL1">#REF!</definedName>
    <definedName name="____DSP1" localSheetId="11">#REF!</definedName>
    <definedName name="____DSP1" localSheetId="8">#REF!</definedName>
    <definedName name="____DSP1">#REF!</definedName>
    <definedName name="____DTT2">#REF!</definedName>
    <definedName name="____ECP1" localSheetId="11">#REF!</definedName>
    <definedName name="____ECP1" localSheetId="8">#REF!</definedName>
    <definedName name="____ECP1">#REF!</definedName>
    <definedName name="____EEF110">#REF!</definedName>
    <definedName name="____EPR2">#REF!</definedName>
    <definedName name="____err2">#REF!</definedName>
    <definedName name="____err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C5">#REF!,#REF!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11" hidden="1">{"TAB1",#N/A,TRUE,"GENERAL";"TAB2",#N/A,TRUE,"GENERAL";"TAB3",#N/A,TRUE,"GENERAL";"TAB4",#N/A,TRUE,"GENERAL";"TAB5",#N/A,TRUE,"GENERAL"}</definedName>
    <definedName name="____g2" localSheetId="8" hidden="1">{"TAB1",#N/A,TRUE,"GENERAL";"TAB2",#N/A,TRUE,"GENERAL";"TAB3",#N/A,TRUE,"GENERAL";"TAB4",#N/A,TRUE,"GENERAL";"TAB5",#N/A,TRUE,"GENERAL"}</definedName>
    <definedName name="____g2" hidden="1">{"TAB1",#N/A,TRUE,"GENERAL";"TAB2",#N/A,TRUE,"GENERAL";"TAB3",#N/A,TRUE,"GENERAL";"TAB4",#N/A,TRUE,"GENERAL";"TAB5",#N/A,TRUE,"GENERAL"}</definedName>
    <definedName name="____g3" localSheetId="11" hidden="1">{"via1",#N/A,TRUE,"general";"via2",#N/A,TRUE,"general";"via3",#N/A,TRUE,"general"}</definedName>
    <definedName name="____g3" localSheetId="8" hidden="1">{"via1",#N/A,TRUE,"general";"via2",#N/A,TRUE,"general";"via3",#N/A,TRUE,"general"}</definedName>
    <definedName name="____g3" hidden="1">{"via1",#N/A,TRUE,"general";"via2",#N/A,TRUE,"general";"via3",#N/A,TRUE,"general"}</definedName>
    <definedName name="____g4" localSheetId="11" hidden="1">{"via1",#N/A,TRUE,"general";"via2",#N/A,TRUE,"general";"via3",#N/A,TRUE,"general"}</definedName>
    <definedName name="____g4" localSheetId="8" hidden="1">{"via1",#N/A,TRUE,"general";"via2",#N/A,TRUE,"general";"via3",#N/A,TRUE,"general"}</definedName>
    <definedName name="____g4" hidden="1">{"via1",#N/A,TRUE,"general";"via2",#N/A,TRUE,"general";"via3",#N/A,TRUE,"general"}</definedName>
    <definedName name="____g5" localSheetId="11" hidden="1">{"via1",#N/A,TRUE,"general";"via2",#N/A,TRUE,"general";"via3",#N/A,TRUE,"general"}</definedName>
    <definedName name="____g5" localSheetId="8" hidden="1">{"via1",#N/A,TRUE,"general";"via2",#N/A,TRUE,"general";"via3",#N/A,TRUE,"general"}</definedName>
    <definedName name="____g5" hidden="1">{"via1",#N/A,TRUE,"general";"via2",#N/A,TRUE,"general";"via3",#N/A,TRUE,"general"}</definedName>
    <definedName name="____g6" localSheetId="11" hidden="1">{"via1",#N/A,TRUE,"general";"via2",#N/A,TRUE,"general";"via3",#N/A,TRUE,"general"}</definedName>
    <definedName name="____g6" localSheetId="8" hidden="1">{"via1",#N/A,TRUE,"general";"via2",#N/A,TRUE,"general";"via3",#N/A,TRUE,"general"}</definedName>
    <definedName name="____g6" hidden="1">{"via1",#N/A,TRUE,"general";"via2",#N/A,TRUE,"general";"via3",#N/A,TRUE,"general"}</definedName>
    <definedName name="____g7" localSheetId="11" hidden="1">{"TAB1",#N/A,TRUE,"GENERAL";"TAB2",#N/A,TRUE,"GENERAL";"TAB3",#N/A,TRUE,"GENERAL";"TAB4",#N/A,TRUE,"GENERAL";"TAB5",#N/A,TRUE,"GENERAL"}</definedName>
    <definedName name="____g7" localSheetId="8" hidden="1">{"TAB1",#N/A,TRUE,"GENERAL";"TAB2",#N/A,TRUE,"GENERAL";"TAB3",#N/A,TRUE,"GENERAL";"TAB4",#N/A,TRUE,"GENERAL";"TAB5",#N/A,TRUE,"GENERAL"}</definedName>
    <definedName name="____g7" hidden="1">{"TAB1",#N/A,TRUE,"GENERAL";"TAB2",#N/A,TRUE,"GENERAL";"TAB3",#N/A,TRUE,"GENERAL";"TAB4",#N/A,TRUE,"GENERAL";"TAB5",#N/A,TRUE,"GENERAL"}</definedName>
    <definedName name="____GR1" localSheetId="11" hidden="1">{"TAB1",#N/A,TRUE,"GENERAL";"TAB2",#N/A,TRUE,"GENERAL";"TAB3",#N/A,TRUE,"GENERAL";"TAB4",#N/A,TRUE,"GENERAL";"TAB5",#N/A,TRUE,"GENERAL"}</definedName>
    <definedName name="____GR1" localSheetId="8" hidden="1">{"TAB1",#N/A,TRUE,"GENERAL";"TAB2",#N/A,TRUE,"GENERAL";"TAB3",#N/A,TRUE,"GENERAL";"TAB4",#N/A,TRUE,"GENERAL";"TAB5",#N/A,TRUE,"GENERAL"}</definedName>
    <definedName name="____GR1" hidden="1">{"TAB1",#N/A,TRUE,"GENERAL";"TAB2",#N/A,TRUE,"GENERAL";"TAB3",#N/A,TRUE,"GENERAL";"TAB4",#N/A,TRUE,"GENERAL";"TAB5",#N/A,TRUE,"GENERAL"}</definedName>
    <definedName name="____gtr4" localSheetId="11" hidden="1">{"via1",#N/A,TRUE,"general";"via2",#N/A,TRUE,"general";"via3",#N/A,TRUE,"general"}</definedName>
    <definedName name="____gtr4" localSheetId="8" hidden="1">{"via1",#N/A,TRUE,"general";"via2",#N/A,TRUE,"general";"via3",#N/A,TRUE,"general"}</definedName>
    <definedName name="____gtr4" hidden="1">{"via1",#N/A,TRUE,"general";"via2",#N/A,TRUE,"general";"via3",#N/A,TRUE,"general"}</definedName>
    <definedName name="____h2" localSheetId="11" hidden="1">{"via1",#N/A,TRUE,"general";"via2",#N/A,TRUE,"general";"via3",#N/A,TRUE,"general"}</definedName>
    <definedName name="____h2" localSheetId="8" hidden="1">{"via1",#N/A,TRUE,"general";"via2",#N/A,TRUE,"general";"via3",#N/A,TRUE,"general"}</definedName>
    <definedName name="____h2" hidden="1">{"via1",#N/A,TRUE,"general";"via2",#N/A,TRUE,"general";"via3",#N/A,TRUE,"general"}</definedName>
    <definedName name="____h3" localSheetId="11" hidden="1">{"via1",#N/A,TRUE,"general";"via2",#N/A,TRUE,"general";"via3",#N/A,TRUE,"general"}</definedName>
    <definedName name="____h3" localSheetId="8" hidden="1">{"via1",#N/A,TRUE,"general";"via2",#N/A,TRUE,"general";"via3",#N/A,TRUE,"general"}</definedName>
    <definedName name="____h3" hidden="1">{"via1",#N/A,TRUE,"general";"via2",#N/A,TRUE,"general";"via3",#N/A,TRUE,"general"}</definedName>
    <definedName name="____h4" localSheetId="11" hidden="1">{"TAB1",#N/A,TRUE,"GENERAL";"TAB2",#N/A,TRUE,"GENERAL";"TAB3",#N/A,TRUE,"GENERAL";"TAB4",#N/A,TRUE,"GENERAL";"TAB5",#N/A,TRUE,"GENERAL"}</definedName>
    <definedName name="____h4" localSheetId="8" hidden="1">{"TAB1",#N/A,TRUE,"GENERAL";"TAB2",#N/A,TRUE,"GENERAL";"TAB3",#N/A,TRUE,"GENERAL";"TAB4",#N/A,TRUE,"GENERAL";"TAB5",#N/A,TRUE,"GENERAL"}</definedName>
    <definedName name="____h4" hidden="1">{"TAB1",#N/A,TRUE,"GENERAL";"TAB2",#N/A,TRUE,"GENERAL";"TAB3",#N/A,TRUE,"GENERAL";"TAB4",#N/A,TRUE,"GENERAL";"TAB5",#N/A,TRUE,"GENERAL"}</definedName>
    <definedName name="____h5" localSheetId="11" hidden="1">{"TAB1",#N/A,TRUE,"GENERAL";"TAB2",#N/A,TRUE,"GENERAL";"TAB3",#N/A,TRUE,"GENERAL";"TAB4",#N/A,TRUE,"GENERAL";"TAB5",#N/A,TRUE,"GENERAL"}</definedName>
    <definedName name="____h5" localSheetId="8" hidden="1">{"TAB1",#N/A,TRUE,"GENERAL";"TAB2",#N/A,TRUE,"GENERAL";"TAB3",#N/A,TRUE,"GENERAL";"TAB4",#N/A,TRUE,"GENERAL";"TAB5",#N/A,TRUE,"GENERAL"}</definedName>
    <definedName name="____h5" hidden="1">{"TAB1",#N/A,TRUE,"GENERAL";"TAB2",#N/A,TRUE,"GENERAL";"TAB3",#N/A,TRUE,"GENERAL";"TAB4",#N/A,TRUE,"GENERAL";"TAB5",#N/A,TRUE,"GENERAL"}</definedName>
    <definedName name="____h6" localSheetId="11" hidden="1">{"via1",#N/A,TRUE,"general";"via2",#N/A,TRUE,"general";"via3",#N/A,TRUE,"general"}</definedName>
    <definedName name="____h6" localSheetId="8" hidden="1">{"via1",#N/A,TRUE,"general";"via2",#N/A,TRUE,"general";"via3",#N/A,TRUE,"general"}</definedName>
    <definedName name="____h6" hidden="1">{"via1",#N/A,TRUE,"general";"via2",#N/A,TRUE,"general";"via3",#N/A,TRUE,"general"}</definedName>
    <definedName name="____h7" localSheetId="11" hidden="1">{"TAB1",#N/A,TRUE,"GENERAL";"TAB2",#N/A,TRUE,"GENERAL";"TAB3",#N/A,TRUE,"GENERAL";"TAB4",#N/A,TRUE,"GENERAL";"TAB5",#N/A,TRUE,"GENERAL"}</definedName>
    <definedName name="____h7" localSheetId="8" hidden="1">{"TAB1",#N/A,TRUE,"GENERAL";"TAB2",#N/A,TRUE,"GENERAL";"TAB3",#N/A,TRUE,"GENERAL";"TAB4",#N/A,TRUE,"GENERAL";"TAB5",#N/A,TRUE,"GENERAL"}</definedName>
    <definedName name="____h7" hidden="1">{"TAB1",#N/A,TRUE,"GENERAL";"TAB2",#N/A,TRUE,"GENERAL";"TAB3",#N/A,TRUE,"GENERAL";"TAB4",#N/A,TRUE,"GENERAL";"TAB5",#N/A,TRUE,"GENERAL"}</definedName>
    <definedName name="____h8" localSheetId="11" hidden="1">{"via1",#N/A,TRUE,"general";"via2",#N/A,TRUE,"general";"via3",#N/A,TRUE,"general"}</definedName>
    <definedName name="____h8" localSheetId="8" hidden="1">{"via1",#N/A,TRUE,"general";"via2",#N/A,TRUE,"general";"via3",#N/A,TRUE,"general"}</definedName>
    <definedName name="____h8" hidden="1">{"via1",#N/A,TRUE,"general";"via2",#N/A,TRUE,"general";"via3",#N/A,TRUE,"general"}</definedName>
    <definedName name="____hfh7" localSheetId="11" hidden="1">{"via1",#N/A,TRUE,"general";"via2",#N/A,TRUE,"general";"via3",#N/A,TRUE,"general"}</definedName>
    <definedName name="____hfh7" localSheetId="8" hidden="1">{"via1",#N/A,TRUE,"general";"via2",#N/A,TRUE,"general";"via3",#N/A,TRUE,"general"}</definedName>
    <definedName name="____hfh7" hidden="1">{"via1",#N/A,TRUE,"general";"via2",#N/A,TRUE,"general";"via3",#N/A,TRUE,"general"}</definedName>
    <definedName name="____hpc6">#REF!</definedName>
    <definedName name="____htC1">#REF!</definedName>
    <definedName name="____HUM1">#REF!</definedName>
    <definedName name="____HUM2">#REF!</definedName>
    <definedName name="____i1">#REF!</definedName>
    <definedName name="____i4" localSheetId="11" hidden="1">{"via1",#N/A,TRUE,"general";"via2",#N/A,TRUE,"general";"via3",#N/A,TRUE,"general"}</definedName>
    <definedName name="____i4" localSheetId="8" hidden="1">{"via1",#N/A,TRUE,"general";"via2",#N/A,TRUE,"general";"via3",#N/A,TRUE,"general"}</definedName>
    <definedName name="____i4" hidden="1">{"via1",#N/A,TRUE,"general";"via2",#N/A,TRUE,"general";"via3",#N/A,TRUE,"general"}</definedName>
    <definedName name="____i5" localSheetId="11" hidden="1">{"TAB1",#N/A,TRUE,"GENERAL";"TAB2",#N/A,TRUE,"GENERAL";"TAB3",#N/A,TRUE,"GENERAL";"TAB4",#N/A,TRUE,"GENERAL";"TAB5",#N/A,TRUE,"GENERAL"}</definedName>
    <definedName name="____i5" localSheetId="8" hidden="1">{"TAB1",#N/A,TRUE,"GENERAL";"TAB2",#N/A,TRUE,"GENERAL";"TAB3",#N/A,TRUE,"GENERAL";"TAB4",#N/A,TRUE,"GENERAL";"TAB5",#N/A,TRUE,"GENERAL"}</definedName>
    <definedName name="____i5" hidden="1">{"TAB1",#N/A,TRUE,"GENERAL";"TAB2",#N/A,TRUE,"GENERAL";"TAB3",#N/A,TRUE,"GENERAL";"TAB4",#N/A,TRUE,"GENERAL";"TAB5",#N/A,TRUE,"GENERAL"}</definedName>
    <definedName name="____i6" localSheetId="11" hidden="1">{"TAB1",#N/A,TRUE,"GENERAL";"TAB2",#N/A,TRUE,"GENERAL";"TAB3",#N/A,TRUE,"GENERAL";"TAB4",#N/A,TRUE,"GENERAL";"TAB5",#N/A,TRUE,"GENERAL"}</definedName>
    <definedName name="____i6" localSheetId="8" hidden="1">{"TAB1",#N/A,TRUE,"GENERAL";"TAB2",#N/A,TRUE,"GENERAL";"TAB3",#N/A,TRUE,"GENERAL";"TAB4",#N/A,TRUE,"GENERAL";"TAB5",#N/A,TRUE,"GENERAL"}</definedName>
    <definedName name="____i6" hidden="1">{"TAB1",#N/A,TRUE,"GENERAL";"TAB2",#N/A,TRUE,"GENERAL";"TAB3",#N/A,TRUE,"GENERAL";"TAB4",#N/A,TRUE,"GENERAL";"TAB5",#N/A,TRUE,"GENERAL"}</definedName>
    <definedName name="____i7" localSheetId="11" hidden="1">{"via1",#N/A,TRUE,"general";"via2",#N/A,TRUE,"general";"via3",#N/A,TRUE,"general"}</definedName>
    <definedName name="____i7" localSheetId="8" hidden="1">{"via1",#N/A,TRUE,"general";"via2",#N/A,TRUE,"general";"via3",#N/A,TRUE,"general"}</definedName>
    <definedName name="____i7" hidden="1">{"via1",#N/A,TRUE,"general";"via2",#N/A,TRUE,"general";"via3",#N/A,TRUE,"general"}</definedName>
    <definedName name="____i77" localSheetId="11" hidden="1">{"TAB1",#N/A,TRUE,"GENERAL";"TAB2",#N/A,TRUE,"GENERAL";"TAB3",#N/A,TRUE,"GENERAL";"TAB4",#N/A,TRUE,"GENERAL";"TAB5",#N/A,TRUE,"GENERAL"}</definedName>
    <definedName name="____i77" localSheetId="8" hidden="1">{"TAB1",#N/A,TRUE,"GENERAL";"TAB2",#N/A,TRUE,"GENERAL";"TAB3",#N/A,TRUE,"GENERAL";"TAB4",#N/A,TRUE,"GENERAL";"TAB5",#N/A,TRUE,"GENERAL"}</definedName>
    <definedName name="____i77" hidden="1">{"TAB1",#N/A,TRUE,"GENERAL";"TAB2",#N/A,TRUE,"GENERAL";"TAB3",#N/A,TRUE,"GENERAL";"TAB4",#N/A,TRUE,"GENERAL";"TAB5",#N/A,TRUE,"GENERAL"}</definedName>
    <definedName name="____i8" localSheetId="11" hidden="1">{"via1",#N/A,TRUE,"general";"via2",#N/A,TRUE,"general";"via3",#N/A,TRUE,"general"}</definedName>
    <definedName name="____i8" localSheetId="8" hidden="1">{"via1",#N/A,TRUE,"general";"via2",#N/A,TRUE,"general";"via3",#N/A,TRUE,"general"}</definedName>
    <definedName name="____i8" hidden="1">{"via1",#N/A,TRUE,"general";"via2",#N/A,TRUE,"general";"via3",#N/A,TRUE,"general"}</definedName>
    <definedName name="____i9" localSheetId="11" hidden="1">{"TAB1",#N/A,TRUE,"GENERAL";"TAB2",#N/A,TRUE,"GENERAL";"TAB3",#N/A,TRUE,"GENERAL";"TAB4",#N/A,TRUE,"GENERAL";"TAB5",#N/A,TRUE,"GENERAL"}</definedName>
    <definedName name="____i9" localSheetId="8" hidden="1">{"TAB1",#N/A,TRUE,"GENERAL";"TAB2",#N/A,TRUE,"GENERAL";"TAB3",#N/A,TRUE,"GENERAL";"TAB4",#N/A,TRUE,"GENERAL";"TAB5",#N/A,TRUE,"GENERAL"}</definedName>
    <definedName name="____i9" hidden="1">{"TAB1",#N/A,TRUE,"GENERAL";"TAB2",#N/A,TRUE,"GENERAL";"TAB3",#N/A,TRUE,"GENERAL";"TAB4",#N/A,TRUE,"GENERAL";"TAB5",#N/A,TRUE,"GENERAL"}</definedName>
    <definedName name="____ICP1" localSheetId="11">#REF!</definedName>
    <definedName name="____ICP1" localSheetId="8">#REF!</definedName>
    <definedName name="____ICP1">#REF!</definedName>
    <definedName name="____INF1">#REF!</definedName>
    <definedName name="____inf2">#REF!</definedName>
    <definedName name="____IPC2002">#REF!</definedName>
    <definedName name="____ITM4">#REF!</definedName>
    <definedName name="____jdC1">#REF!</definedName>
    <definedName name="____k3" localSheetId="11" hidden="1">{"TAB1",#N/A,TRUE,"GENERAL";"TAB2",#N/A,TRUE,"GENERAL";"TAB3",#N/A,TRUE,"GENERAL";"TAB4",#N/A,TRUE,"GENERAL";"TAB5",#N/A,TRUE,"GENERAL"}</definedName>
    <definedName name="____k3" localSheetId="8" hidden="1">{"TAB1",#N/A,TRUE,"GENERAL";"TAB2",#N/A,TRUE,"GENERAL";"TAB3",#N/A,TRUE,"GENERAL";"TAB4",#N/A,TRUE,"GENERAL";"TAB5",#N/A,TRUE,"GENERAL"}</definedName>
    <definedName name="____k3" hidden="1">{"TAB1",#N/A,TRUE,"GENERAL";"TAB2",#N/A,TRUE,"GENERAL";"TAB3",#N/A,TRUE,"GENERAL";"TAB4",#N/A,TRUE,"GENERAL";"TAB5",#N/A,TRUE,"GENERAL"}</definedName>
    <definedName name="____k4" localSheetId="11" hidden="1">{"via1",#N/A,TRUE,"general";"via2",#N/A,TRUE,"general";"via3",#N/A,TRUE,"general"}</definedName>
    <definedName name="____k4" localSheetId="8" hidden="1">{"via1",#N/A,TRUE,"general";"via2",#N/A,TRUE,"general";"via3",#N/A,TRUE,"general"}</definedName>
    <definedName name="____k4" hidden="1">{"via1",#N/A,TRUE,"general";"via2",#N/A,TRUE,"general";"via3",#N/A,TRUE,"general"}</definedName>
    <definedName name="____k5" localSheetId="11" hidden="1">{"via1",#N/A,TRUE,"general";"via2",#N/A,TRUE,"general";"via3",#N/A,TRUE,"general"}</definedName>
    <definedName name="____k5" localSheetId="8" hidden="1">{"via1",#N/A,TRUE,"general";"via2",#N/A,TRUE,"general";"via3",#N/A,TRUE,"general"}</definedName>
    <definedName name="____k5" hidden="1">{"via1",#N/A,TRUE,"general";"via2",#N/A,TRUE,"general";"via3",#N/A,TRUE,"general"}</definedName>
    <definedName name="____k6" localSheetId="11" hidden="1">{"TAB1",#N/A,TRUE,"GENERAL";"TAB2",#N/A,TRUE,"GENERAL";"TAB3",#N/A,TRUE,"GENERAL";"TAB4",#N/A,TRUE,"GENERAL";"TAB5",#N/A,TRUE,"GENERAL"}</definedName>
    <definedName name="____k6" localSheetId="8" hidden="1">{"TAB1",#N/A,TRUE,"GENERAL";"TAB2",#N/A,TRUE,"GENERAL";"TAB3",#N/A,TRUE,"GENERAL";"TAB4",#N/A,TRUE,"GENERAL";"TAB5",#N/A,TRUE,"GENERAL"}</definedName>
    <definedName name="____k6" hidden="1">{"TAB1",#N/A,TRUE,"GENERAL";"TAB2",#N/A,TRUE,"GENERAL";"TAB3",#N/A,TRUE,"GENERAL";"TAB4",#N/A,TRUE,"GENERAL";"TAB5",#N/A,TRUE,"GENERAL"}</definedName>
    <definedName name="____k7" localSheetId="11" hidden="1">{"via1",#N/A,TRUE,"general";"via2",#N/A,TRUE,"general";"via3",#N/A,TRUE,"general"}</definedName>
    <definedName name="____k7" localSheetId="8" hidden="1">{"via1",#N/A,TRUE,"general";"via2",#N/A,TRUE,"general";"via3",#N/A,TRUE,"general"}</definedName>
    <definedName name="____k7" hidden="1">{"via1",#N/A,TRUE,"general";"via2",#N/A,TRUE,"general";"via3",#N/A,TRUE,"general"}</definedName>
    <definedName name="____k8" localSheetId="11" hidden="1">{"via1",#N/A,TRUE,"general";"via2",#N/A,TRUE,"general";"via3",#N/A,TRUE,"general"}</definedName>
    <definedName name="____k8" localSheetId="8" hidden="1">{"via1",#N/A,TRUE,"general";"via2",#N/A,TRUE,"general";"via3",#N/A,TRUE,"general"}</definedName>
    <definedName name="____k8" hidden="1">{"via1",#N/A,TRUE,"general";"via2",#N/A,TRUE,"general";"via3",#N/A,TRUE,"general"}</definedName>
    <definedName name="____k9" localSheetId="11" hidden="1">{"TAB1",#N/A,TRUE,"GENERAL";"TAB2",#N/A,TRUE,"GENERAL";"TAB3",#N/A,TRUE,"GENERAL";"TAB4",#N/A,TRUE,"GENERAL";"TAB5",#N/A,TRUE,"GENERAL"}</definedName>
    <definedName name="____k9" localSheetId="8" hidden="1">{"TAB1",#N/A,TRUE,"GENERAL";"TAB2",#N/A,TRUE,"GENERAL";"TAB3",#N/A,TRUE,"GENERAL";"TAB4",#N/A,TRUE,"GENERAL";"TAB5",#N/A,TRUE,"GENERAL"}</definedName>
    <definedName name="____k9" hidden="1">{"TAB1",#N/A,TRUE,"GENERAL";"TAB2",#N/A,TRUE,"GENERAL";"TAB3",#N/A,TRUE,"GENERAL";"TAB4",#N/A,TRUE,"GENERAL";"TAB5",#N/A,TRUE,"GENERAL"}</definedName>
    <definedName name="____kjk6" localSheetId="11" hidden="1">{"TAB1",#N/A,TRUE,"GENERAL";"TAB2",#N/A,TRUE,"GENERAL";"TAB3",#N/A,TRUE,"GENERAL";"TAB4",#N/A,TRUE,"GENERAL";"TAB5",#N/A,TRUE,"GENERAL"}</definedName>
    <definedName name="____kjk6" localSheetId="8" hidden="1">{"TAB1",#N/A,TRUE,"GENERAL";"TAB2",#N/A,TRUE,"GENERAL";"TAB3",#N/A,TRUE,"GENERAL";"TAB4",#N/A,TRUE,"GENERAL";"TAB5",#N/A,TRUE,"GENERAL"}</definedName>
    <definedName name="____kjk6" hidden="1">{"TAB1",#N/A,TRUE,"GENERAL";"TAB2",#N/A,TRUE,"GENERAL";"TAB3",#N/A,TRUE,"GENERAL";"TAB4",#N/A,TRUE,"GENERAL";"TAB5",#N/A,TRUE,"GENERAL"}</definedName>
    <definedName name="____l9001" localSheetId="11">#REF!</definedName>
    <definedName name="____l9001" localSheetId="8">#REF!</definedName>
    <definedName name="____l9001">#REF!</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M369582">#REF!</definedName>
    <definedName name="____LPR2">#REF!</definedName>
    <definedName name="____LTC60">#REF!</definedName>
    <definedName name="____LTT2">#REF!</definedName>
    <definedName name="____m3" localSheetId="11" hidden="1">{"via1",#N/A,TRUE,"general";"via2",#N/A,TRUE,"general";"via3",#N/A,TRUE,"general"}</definedName>
    <definedName name="____m3" localSheetId="8" hidden="1">{"via1",#N/A,TRUE,"general";"via2",#N/A,TRUE,"general";"via3",#N/A,TRUE,"general"}</definedName>
    <definedName name="____m3" hidden="1">{"via1",#N/A,TRUE,"general";"via2",#N/A,TRUE,"general";"via3",#N/A,TRUE,"general"}</definedName>
    <definedName name="____m4" localSheetId="11" hidden="1">{"TAB1",#N/A,TRUE,"GENERAL";"TAB2",#N/A,TRUE,"GENERAL";"TAB3",#N/A,TRUE,"GENERAL";"TAB4",#N/A,TRUE,"GENERAL";"TAB5",#N/A,TRUE,"GENERAL"}</definedName>
    <definedName name="____m4" localSheetId="8" hidden="1">{"TAB1",#N/A,TRUE,"GENERAL";"TAB2",#N/A,TRUE,"GENERAL";"TAB3",#N/A,TRUE,"GENERAL";"TAB4",#N/A,TRUE,"GENERAL";"TAB5",#N/A,TRUE,"GENERAL"}</definedName>
    <definedName name="____m4" hidden="1">{"TAB1",#N/A,TRUE,"GENERAL";"TAB2",#N/A,TRUE,"GENERAL";"TAB3",#N/A,TRUE,"GENERAL";"TAB4",#N/A,TRUE,"GENERAL";"TAB5",#N/A,TRUE,"GENERAL"}</definedName>
    <definedName name="____m5" localSheetId="11" hidden="1">{"via1",#N/A,TRUE,"general";"via2",#N/A,TRUE,"general";"via3",#N/A,TRUE,"general"}</definedName>
    <definedName name="____m5" localSheetId="8" hidden="1">{"via1",#N/A,TRUE,"general";"via2",#N/A,TRUE,"general";"via3",#N/A,TRUE,"general"}</definedName>
    <definedName name="____m5" hidden="1">{"via1",#N/A,TRUE,"general";"via2",#N/A,TRUE,"general";"via3",#N/A,TRUE,"general"}</definedName>
    <definedName name="____m6" localSheetId="11" hidden="1">{"TAB1",#N/A,TRUE,"GENERAL";"TAB2",#N/A,TRUE,"GENERAL";"TAB3",#N/A,TRUE,"GENERAL";"TAB4",#N/A,TRUE,"GENERAL";"TAB5",#N/A,TRUE,"GENERAL"}</definedName>
    <definedName name="____m6" localSheetId="8" hidden="1">{"TAB1",#N/A,TRUE,"GENERAL";"TAB2",#N/A,TRUE,"GENERAL";"TAB3",#N/A,TRUE,"GENERAL";"TAB4",#N/A,TRUE,"GENERAL";"TAB5",#N/A,TRUE,"GENERAL"}</definedName>
    <definedName name="____m6" hidden="1">{"TAB1",#N/A,TRUE,"GENERAL";"TAB2",#N/A,TRUE,"GENERAL";"TAB3",#N/A,TRUE,"GENERAL";"TAB4",#N/A,TRUE,"GENERAL";"TAB5",#N/A,TRUE,"GENERAL"}</definedName>
    <definedName name="____m7" localSheetId="11" hidden="1">{"TAB1",#N/A,TRUE,"GENERAL";"TAB2",#N/A,TRUE,"GENERAL";"TAB3",#N/A,TRUE,"GENERAL";"TAB4",#N/A,TRUE,"GENERAL";"TAB5",#N/A,TRUE,"GENERAL"}</definedName>
    <definedName name="____m7" localSheetId="8" hidden="1">{"TAB1",#N/A,TRUE,"GENERAL";"TAB2",#N/A,TRUE,"GENERAL";"TAB3",#N/A,TRUE,"GENERAL";"TAB4",#N/A,TRUE,"GENERAL";"TAB5",#N/A,TRUE,"GENERAL"}</definedName>
    <definedName name="____m7" hidden="1">{"TAB1",#N/A,TRUE,"GENERAL";"TAB2",#N/A,TRUE,"GENERAL";"TAB3",#N/A,TRUE,"GENERAL";"TAB4",#N/A,TRUE,"GENERAL";"TAB5",#N/A,TRUE,"GENERAL"}</definedName>
    <definedName name="____m8" localSheetId="11" hidden="1">{"via1",#N/A,TRUE,"general";"via2",#N/A,TRUE,"general";"via3",#N/A,TRUE,"general"}</definedName>
    <definedName name="____m8" localSheetId="8" hidden="1">{"via1",#N/A,TRUE,"general";"via2",#N/A,TRUE,"general";"via3",#N/A,TRUE,"general"}</definedName>
    <definedName name="____m8" hidden="1">{"via1",#N/A,TRUE,"general";"via2",#N/A,TRUE,"general";"via3",#N/A,TRUE,"general"}</definedName>
    <definedName name="____m9" localSheetId="11" hidden="1">{"via1",#N/A,TRUE,"general";"via2",#N/A,TRUE,"general";"via3",#N/A,TRUE,"general"}</definedName>
    <definedName name="____m9" localSheetId="8" hidden="1">{"via1",#N/A,TRUE,"general";"via2",#N/A,TRUE,"general";"via3",#N/A,TRUE,"general"}</definedName>
    <definedName name="____m9" hidden="1">{"via1",#N/A,TRUE,"general";"via2",#N/A,TRUE,"general";"via3",#N/A,TRUE,"general"}</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#REF!</definedName>
    <definedName name="____mes1">#REF!</definedName>
    <definedName name="____Mes2">#REF!</definedName>
    <definedName name="____Mes3">#REF!</definedName>
    <definedName name="____n3" localSheetId="11" hidden="1">{"TAB1",#N/A,TRUE,"GENERAL";"TAB2",#N/A,TRUE,"GENERAL";"TAB3",#N/A,TRUE,"GENERAL";"TAB4",#N/A,TRUE,"GENERAL";"TAB5",#N/A,TRUE,"GENERAL"}</definedName>
    <definedName name="____n3" localSheetId="8" hidden="1">{"TAB1",#N/A,TRUE,"GENERAL";"TAB2",#N/A,TRUE,"GENERAL";"TAB3",#N/A,TRUE,"GENERAL";"TAB4",#N/A,TRUE,"GENERAL";"TAB5",#N/A,TRUE,"GENERAL"}</definedName>
    <definedName name="____n3" hidden="1">{"TAB1",#N/A,TRUE,"GENERAL";"TAB2",#N/A,TRUE,"GENERAL";"TAB3",#N/A,TRUE,"GENERAL";"TAB4",#N/A,TRUE,"GENERAL";"TAB5",#N/A,TRUE,"GENERAL"}</definedName>
    <definedName name="____n4" localSheetId="11" hidden="1">{"via1",#N/A,TRUE,"general";"via2",#N/A,TRUE,"general";"via3",#N/A,TRUE,"general"}</definedName>
    <definedName name="____n4" localSheetId="8" hidden="1">{"via1",#N/A,TRUE,"general";"via2",#N/A,TRUE,"general";"via3",#N/A,TRUE,"general"}</definedName>
    <definedName name="____n4" hidden="1">{"via1",#N/A,TRUE,"general";"via2",#N/A,TRUE,"general";"via3",#N/A,TRUE,"general"}</definedName>
    <definedName name="____n5" localSheetId="11" hidden="1">{"TAB1",#N/A,TRUE,"GENERAL";"TAB2",#N/A,TRUE,"GENERAL";"TAB3",#N/A,TRUE,"GENERAL";"TAB4",#N/A,TRUE,"GENERAL";"TAB5",#N/A,TRUE,"GENERAL"}</definedName>
    <definedName name="____n5" localSheetId="8" hidden="1">{"TAB1",#N/A,TRUE,"GENERAL";"TAB2",#N/A,TRUE,"GENERAL";"TAB3",#N/A,TRUE,"GENERAL";"TAB4",#N/A,TRUE,"GENERAL";"TAB5",#N/A,TRUE,"GENERAL"}</definedName>
    <definedName name="____n5" hidden="1">{"TAB1",#N/A,TRUE,"GENERAL";"TAB2",#N/A,TRUE,"GENERAL";"TAB3",#N/A,TRUE,"GENERAL";"TAB4",#N/A,TRUE,"GENERAL";"TAB5",#N/A,TRUE,"GENERAL"}</definedName>
    <definedName name="____nyn7" localSheetId="11" hidden="1">{"via1",#N/A,TRUE,"general";"via2",#N/A,TRUE,"general";"via3",#N/A,TRUE,"general"}</definedName>
    <definedName name="____nyn7" localSheetId="8" hidden="1">{"via1",#N/A,TRUE,"general";"via2",#N/A,TRUE,"general";"via3",#N/A,TRUE,"general"}</definedName>
    <definedName name="____nyn7" hidden="1">{"via1",#N/A,TRUE,"general";"via2",#N/A,TRUE,"general";"via3",#N/A,TRUE,"general"}</definedName>
    <definedName name="____o4" localSheetId="11" hidden="1">{"via1",#N/A,TRUE,"general";"via2",#N/A,TRUE,"general";"via3",#N/A,TRUE,"general"}</definedName>
    <definedName name="____o4" localSheetId="8" hidden="1">{"via1",#N/A,TRUE,"general";"via2",#N/A,TRUE,"general";"via3",#N/A,TRUE,"general"}</definedName>
    <definedName name="____o4" hidden="1">{"via1",#N/A,TRUE,"general";"via2",#N/A,TRUE,"general";"via3",#N/A,TRUE,"general"}</definedName>
    <definedName name="____o5" localSheetId="11" hidden="1">{"TAB1",#N/A,TRUE,"GENERAL";"TAB2",#N/A,TRUE,"GENERAL";"TAB3",#N/A,TRUE,"GENERAL";"TAB4",#N/A,TRUE,"GENERAL";"TAB5",#N/A,TRUE,"GENERAL"}</definedName>
    <definedName name="____o5" localSheetId="8" hidden="1">{"TAB1",#N/A,TRUE,"GENERAL";"TAB2",#N/A,TRUE,"GENERAL";"TAB3",#N/A,TRUE,"GENERAL";"TAB4",#N/A,TRUE,"GENERAL";"TAB5",#N/A,TRUE,"GENERAL"}</definedName>
    <definedName name="____o5" hidden="1">{"TAB1",#N/A,TRUE,"GENERAL";"TAB2",#N/A,TRUE,"GENERAL";"TAB3",#N/A,TRUE,"GENERAL";"TAB4",#N/A,TRUE,"GENERAL";"TAB5",#N/A,TRUE,"GENERAL"}</definedName>
    <definedName name="____o6" localSheetId="11" hidden="1">{"TAB1",#N/A,TRUE,"GENERAL";"TAB2",#N/A,TRUE,"GENERAL";"TAB3",#N/A,TRUE,"GENERAL";"TAB4",#N/A,TRUE,"GENERAL";"TAB5",#N/A,TRUE,"GENERAL"}</definedName>
    <definedName name="____o6" localSheetId="8" hidden="1">{"TAB1",#N/A,TRUE,"GENERAL";"TAB2",#N/A,TRUE,"GENERAL";"TAB3",#N/A,TRUE,"GENERAL";"TAB4",#N/A,TRUE,"GENERAL";"TAB5",#N/A,TRUE,"GENERAL"}</definedName>
    <definedName name="____o6" hidden="1">{"TAB1",#N/A,TRUE,"GENERAL";"TAB2",#N/A,TRUE,"GENERAL";"TAB3",#N/A,TRUE,"GENERAL";"TAB4",#N/A,TRUE,"GENERAL";"TAB5",#N/A,TRUE,"GENERAL"}</definedName>
    <definedName name="____o7" localSheetId="11" hidden="1">{"TAB1",#N/A,TRUE,"GENERAL";"TAB2",#N/A,TRUE,"GENERAL";"TAB3",#N/A,TRUE,"GENERAL";"TAB4",#N/A,TRUE,"GENERAL";"TAB5",#N/A,TRUE,"GENERAL"}</definedName>
    <definedName name="____o7" localSheetId="8" hidden="1">{"TAB1",#N/A,TRUE,"GENERAL";"TAB2",#N/A,TRUE,"GENERAL";"TAB3",#N/A,TRUE,"GENERAL";"TAB4",#N/A,TRUE,"GENERAL";"TAB5",#N/A,TRUE,"GENERAL"}</definedName>
    <definedName name="____o7" hidden="1">{"TAB1",#N/A,TRUE,"GENERAL";"TAB2",#N/A,TRUE,"GENERAL";"TAB3",#N/A,TRUE,"GENERAL";"TAB4",#N/A,TRUE,"GENERAL";"TAB5",#N/A,TRUE,"GENERAL"}</definedName>
    <definedName name="____o8" localSheetId="11" hidden="1">{"via1",#N/A,TRUE,"general";"via2",#N/A,TRUE,"general";"via3",#N/A,TRUE,"general"}</definedName>
    <definedName name="____o8" localSheetId="8" hidden="1">{"via1",#N/A,TRUE,"general";"via2",#N/A,TRUE,"general";"via3",#N/A,TRUE,"general"}</definedName>
    <definedName name="____o8" hidden="1">{"via1",#N/A,TRUE,"general";"via2",#N/A,TRUE,"general";"via3",#N/A,TRUE,"general"}</definedName>
    <definedName name="____o9" localSheetId="11" hidden="1">{"TAB1",#N/A,TRUE,"GENERAL";"TAB2",#N/A,TRUE,"GENERAL";"TAB3",#N/A,TRUE,"GENERAL";"TAB4",#N/A,TRUE,"GENERAL";"TAB5",#N/A,TRUE,"GENERAL"}</definedName>
    <definedName name="____o9" localSheetId="8"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 localSheetId="11">#REF!</definedName>
    <definedName name="____OCD1" localSheetId="8">#REF!</definedName>
    <definedName name="____OCD1">#REF!</definedName>
    <definedName name="____OCI1" localSheetId="11">#REF!</definedName>
    <definedName name="____OCI1" localSheetId="8">#REF!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11" hidden="1">{"via1",#N/A,TRUE,"general";"via2",#N/A,TRUE,"general";"via3",#N/A,TRUE,"general"}</definedName>
    <definedName name="____p6" localSheetId="8" hidden="1">{"via1",#N/A,TRUE,"general";"via2",#N/A,TRUE,"general";"via3",#N/A,TRUE,"general"}</definedName>
    <definedName name="____p6" hidden="1">{"via1",#N/A,TRUE,"general";"via2",#N/A,TRUE,"general";"via3",#N/A,TRUE,"general"}</definedName>
    <definedName name="____p7" localSheetId="11" hidden="1">{"via1",#N/A,TRUE,"general";"via2",#N/A,TRUE,"general";"via3",#N/A,TRUE,"general"}</definedName>
    <definedName name="____p7" localSheetId="8" hidden="1">{"via1",#N/A,TRUE,"general";"via2",#N/A,TRUE,"general";"via3",#N/A,TRUE,"general"}</definedName>
    <definedName name="____p7" hidden="1">{"via1",#N/A,TRUE,"general";"via2",#N/A,TRUE,"general";"via3",#N/A,TRUE,"general"}</definedName>
    <definedName name="____p8" localSheetId="11" hidden="1">{"TAB1",#N/A,TRUE,"GENERAL";"TAB2",#N/A,TRUE,"GENERAL";"TAB3",#N/A,TRUE,"GENERAL";"TAB4",#N/A,TRUE,"GENERAL";"TAB5",#N/A,TRUE,"GENERAL"}</definedName>
    <definedName name="____p8" localSheetId="8"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#REF!</definedName>
    <definedName name="____pl1">#REF!</definedName>
    <definedName name="____pl2">#REF!</definedName>
    <definedName name="____PLA99" hidden="1">#REF!</definedName>
    <definedName name="____PLC1">#REF!</definedName>
    <definedName name="____PMT5671" localSheetId="11">#REF!</definedName>
    <definedName name="____PMT5671" localSheetId="8">#REF!</definedName>
    <definedName name="____PMT5671">#REF!</definedName>
    <definedName name="____PMT5805" localSheetId="11">#REF!</definedName>
    <definedName name="____PMT5805" localSheetId="8">#REF!</definedName>
    <definedName name="____PMT5805">#REF!</definedName>
    <definedName name="____PMT5806" localSheetId="11">#REF!</definedName>
    <definedName name="____PMT5806" localSheetId="8">#REF!</definedName>
    <definedName name="____PMT5806">#REF!</definedName>
    <definedName name="____PMT5815" localSheetId="11">#REF!</definedName>
    <definedName name="____PMT5815" localSheetId="8">#REF!</definedName>
    <definedName name="____PMT5815">#REF!</definedName>
    <definedName name="____PMT5820" localSheetId="11">#REF!</definedName>
    <definedName name="____PMT5820" localSheetId="8">#REF!</definedName>
    <definedName name="____PMT5820">#REF!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11" hidden="1">{"via1",#N/A,TRUE,"general";"via2",#N/A,TRUE,"general";"via3",#N/A,TRUE,"general"}</definedName>
    <definedName name="____r4r" localSheetId="8" hidden="1">{"via1",#N/A,TRUE,"general";"via2",#N/A,TRUE,"general";"via3",#N/A,TRUE,"general"}</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11" hidden="1">{"via1",#N/A,TRUE,"general";"via2",#N/A,TRUE,"general";"via3",#N/A,TRUE,"general"}</definedName>
    <definedName name="____rtu6" localSheetId="8" hidden="1">{"via1",#N/A,TRUE,"general";"via2",#N/A,TRUE,"general";"via3",#N/A,TRUE,"general"}</definedName>
    <definedName name="____rtu6" hidden="1">{"via1",#N/A,TRUE,"general";"via2",#N/A,TRUE,"general";"via3",#N/A,TRUE,"general"}</definedName>
    <definedName name="____s1" localSheetId="11" hidden="1">{"via1",#N/A,TRUE,"general";"via2",#N/A,TRUE,"general";"via3",#N/A,TRUE,"general"}</definedName>
    <definedName name="____s1" localSheetId="8" hidden="1">{"via1",#N/A,TRUE,"general";"via2",#N/A,TRUE,"general";"via3",#N/A,TRUE,"general"}</definedName>
    <definedName name="____s1" hidden="1">{"via1",#N/A,TRUE,"general";"via2",#N/A,TRUE,"general";"via3",#N/A,TRUE,"general"}</definedName>
    <definedName name="____s2" localSheetId="11" hidden="1">{"TAB1",#N/A,TRUE,"GENERAL";"TAB2",#N/A,TRUE,"GENERAL";"TAB3",#N/A,TRUE,"GENERAL";"TAB4",#N/A,TRUE,"GENERAL";"TAB5",#N/A,TRUE,"GENERAL"}</definedName>
    <definedName name="____s2" localSheetId="8" hidden="1">{"TAB1",#N/A,TRUE,"GENERAL";"TAB2",#N/A,TRUE,"GENERAL";"TAB3",#N/A,TRUE,"GENERAL";"TAB4",#N/A,TRUE,"GENERAL";"TAB5",#N/A,TRUE,"GENERAL"}</definedName>
    <definedName name="____s2" hidden="1">{"TAB1",#N/A,TRUE,"GENERAL";"TAB2",#N/A,TRUE,"GENERAL";"TAB3",#N/A,TRUE,"GENERAL";"TAB4",#N/A,TRUE,"GENERAL";"TAB5",#N/A,TRUE,"GENERAL"}</definedName>
    <definedName name="____s3" localSheetId="11" hidden="1">{"TAB1",#N/A,TRUE,"GENERAL";"TAB2",#N/A,TRUE,"GENERAL";"TAB3",#N/A,TRUE,"GENERAL";"TAB4",#N/A,TRUE,"GENERAL";"TAB5",#N/A,TRUE,"GENERAL"}</definedName>
    <definedName name="____s3" localSheetId="8" hidden="1">{"TAB1",#N/A,TRUE,"GENERAL";"TAB2",#N/A,TRUE,"GENERAL";"TAB3",#N/A,TRUE,"GENERAL";"TAB4",#N/A,TRUE,"GENERAL";"TAB5",#N/A,TRUE,"GENERAL"}</definedName>
    <definedName name="____s3" hidden="1">{"TAB1",#N/A,TRUE,"GENERAL";"TAB2",#N/A,TRUE,"GENERAL";"TAB3",#N/A,TRUE,"GENERAL";"TAB4",#N/A,TRUE,"GENERAL";"TAB5",#N/A,TRUE,"GENERAL"}</definedName>
    <definedName name="____s4" localSheetId="11" hidden="1">{"via1",#N/A,TRUE,"general";"via2",#N/A,TRUE,"general";"via3",#N/A,TRUE,"general"}</definedName>
    <definedName name="____s4" localSheetId="8" hidden="1">{"via1",#N/A,TRUE,"general";"via2",#N/A,TRUE,"general";"via3",#N/A,TRUE,"general"}</definedName>
    <definedName name="____s4" hidden="1">{"via1",#N/A,TRUE,"general";"via2",#N/A,TRUE,"general";"via3",#N/A,TRUE,"general"}</definedName>
    <definedName name="____s5" localSheetId="11" hidden="1">{"via1",#N/A,TRUE,"general";"via2",#N/A,TRUE,"general";"via3",#N/A,TRUE,"general"}</definedName>
    <definedName name="____s5" localSheetId="8" hidden="1">{"via1",#N/A,TRUE,"general";"via2",#N/A,TRUE,"general";"via3",#N/A,TRUE,"general"}</definedName>
    <definedName name="____s5" hidden="1">{"via1",#N/A,TRUE,"general";"via2",#N/A,TRUE,"general";"via3",#N/A,TRUE,"general"}</definedName>
    <definedName name="____s6" localSheetId="11" hidden="1">{"TAB1",#N/A,TRUE,"GENERAL";"TAB2",#N/A,TRUE,"GENERAL";"TAB3",#N/A,TRUE,"GENERAL";"TAB4",#N/A,TRUE,"GENERAL";"TAB5",#N/A,TRUE,"GENERAL"}</definedName>
    <definedName name="____s6" localSheetId="8" hidden="1">{"TAB1",#N/A,TRUE,"GENERAL";"TAB2",#N/A,TRUE,"GENERAL";"TAB3",#N/A,TRUE,"GENERAL";"TAB4",#N/A,TRUE,"GENERAL";"TAB5",#N/A,TRUE,"GENERAL"}</definedName>
    <definedName name="____s6" hidden="1">{"TAB1",#N/A,TRUE,"GENERAL";"TAB2",#N/A,TRUE,"GENERAL";"TAB3",#N/A,TRUE,"GENERAL";"TAB4",#N/A,TRUE,"GENERAL";"TAB5",#N/A,TRUE,"GENERAL"}</definedName>
    <definedName name="____s7" localSheetId="11" hidden="1">{"via1",#N/A,TRUE,"general";"via2",#N/A,TRUE,"general";"via3",#N/A,TRUE,"general"}</definedName>
    <definedName name="____s7" localSheetId="8" hidden="1">{"via1",#N/A,TRUE,"general";"via2",#N/A,TRUE,"general";"via3",#N/A,TRUE,"general"}</definedName>
    <definedName name="____s7" hidden="1">{"via1",#N/A,TRUE,"general";"via2",#N/A,TRUE,"general";"via3",#N/A,TRUE,"general"}</definedName>
    <definedName name="____SAL1">#REF!</definedName>
    <definedName name="____SBC1" localSheetId="11">#REF!</definedName>
    <definedName name="____SBC1" localSheetId="8">#REF!</definedName>
    <definedName name="____SBC1">#REF!</definedName>
    <definedName name="____SBC3" localSheetId="11">#REF!</definedName>
    <definedName name="____SBC3" localSheetId="8">#REF!</definedName>
    <definedName name="____SBC3">#REF!</definedName>
    <definedName name="____SBC5" localSheetId="11">#REF!</definedName>
    <definedName name="____SBC5" localSheetId="8">#REF!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11" hidden="1">{"TAB1",#N/A,TRUE,"GENERAL";"TAB2",#N/A,TRUE,"GENERAL";"TAB3",#N/A,TRUE,"GENERAL";"TAB4",#N/A,TRUE,"GENERAL";"TAB5",#N/A,TRUE,"GENERAL"}</definedName>
    <definedName name="____t3" localSheetId="8" hidden="1">{"TAB1",#N/A,TRUE,"GENERAL";"TAB2",#N/A,TRUE,"GENERAL";"TAB3",#N/A,TRUE,"GENERAL";"TAB4",#N/A,TRUE,"GENERAL";"TAB5",#N/A,TRUE,"GENERAL"}</definedName>
    <definedName name="____t3" hidden="1">{"TAB1",#N/A,TRUE,"GENERAL";"TAB2",#N/A,TRUE,"GENERAL";"TAB3",#N/A,TRUE,"GENERAL";"TAB4",#N/A,TRUE,"GENERAL";"TAB5",#N/A,TRUE,"GENERAL"}</definedName>
    <definedName name="____t4" localSheetId="11" hidden="1">{"via1",#N/A,TRUE,"general";"via2",#N/A,TRUE,"general";"via3",#N/A,TRUE,"general"}</definedName>
    <definedName name="____t4" localSheetId="8" hidden="1">{"via1",#N/A,TRUE,"general";"via2",#N/A,TRUE,"general";"via3",#N/A,TRUE,"general"}</definedName>
    <definedName name="____t4" hidden="1">{"via1",#N/A,TRUE,"general";"via2",#N/A,TRUE,"general";"via3",#N/A,TRUE,"general"}</definedName>
    <definedName name="____t5" localSheetId="11" hidden="1">{"TAB1",#N/A,TRUE,"GENERAL";"TAB2",#N/A,TRUE,"GENERAL";"TAB3",#N/A,TRUE,"GENERAL";"TAB4",#N/A,TRUE,"GENERAL";"TAB5",#N/A,TRUE,"GENERAL"}</definedName>
    <definedName name="____t5" localSheetId="8" hidden="1">{"TAB1",#N/A,TRUE,"GENERAL";"TAB2",#N/A,TRUE,"GENERAL";"TAB3",#N/A,TRUE,"GENERAL";"TAB4",#N/A,TRUE,"GENERAL";"TAB5",#N/A,TRUE,"GENERAL"}</definedName>
    <definedName name="____t5" hidden="1">{"TAB1",#N/A,TRUE,"GENERAL";"TAB2",#N/A,TRUE,"GENERAL";"TAB3",#N/A,TRUE,"GENERAL";"TAB4",#N/A,TRUE,"GENERAL";"TAB5",#N/A,TRUE,"GENERAL"}</definedName>
    <definedName name="____t6" localSheetId="11" hidden="1">{"via1",#N/A,TRUE,"general";"via2",#N/A,TRUE,"general";"via3",#N/A,TRUE,"general"}</definedName>
    <definedName name="____t6" localSheetId="8" hidden="1">{"via1",#N/A,TRUE,"general";"via2",#N/A,TRUE,"general";"via3",#N/A,TRUE,"general"}</definedName>
    <definedName name="____t6" hidden="1">{"via1",#N/A,TRUE,"general";"via2",#N/A,TRUE,"general";"via3",#N/A,TRUE,"general"}</definedName>
    <definedName name="____t66" localSheetId="11" hidden="1">{"TAB1",#N/A,TRUE,"GENERAL";"TAB2",#N/A,TRUE,"GENERAL";"TAB3",#N/A,TRUE,"GENERAL";"TAB4",#N/A,TRUE,"GENERAL";"TAB5",#N/A,TRUE,"GENERAL"}</definedName>
    <definedName name="____t66" localSheetId="8" hidden="1">{"TAB1",#N/A,TRUE,"GENERAL";"TAB2",#N/A,TRUE,"GENERAL";"TAB3",#N/A,TRUE,"GENERAL";"TAB4",#N/A,TRUE,"GENERAL";"TAB5",#N/A,TRUE,"GENERAL"}</definedName>
    <definedName name="____t66" hidden="1">{"TAB1",#N/A,TRUE,"GENERAL";"TAB2",#N/A,TRUE,"GENERAL";"TAB3",#N/A,TRUE,"GENERAL";"TAB4",#N/A,TRUE,"GENERAL";"TAB5",#N/A,TRUE,"GENERAL"}</definedName>
    <definedName name="____t7" localSheetId="11" hidden="1">{"via1",#N/A,TRUE,"general";"via2",#N/A,TRUE,"general";"via3",#N/A,TRUE,"general"}</definedName>
    <definedName name="____t7" localSheetId="8" hidden="1">{"via1",#N/A,TRUE,"general";"via2",#N/A,TRUE,"general";"via3",#N/A,TRUE,"general"}</definedName>
    <definedName name="____t7" hidden="1">{"via1",#N/A,TRUE,"general";"via2",#N/A,TRUE,"general";"via3",#N/A,TRUE,"general"}</definedName>
    <definedName name="____t77" localSheetId="11" hidden="1">{"TAB1",#N/A,TRUE,"GENERAL";"TAB2",#N/A,TRUE,"GENERAL";"TAB3",#N/A,TRUE,"GENERAL";"TAB4",#N/A,TRUE,"GENERAL";"TAB5",#N/A,TRUE,"GENERAL"}</definedName>
    <definedName name="____t77" localSheetId="8" hidden="1">{"TAB1",#N/A,TRUE,"GENERAL";"TAB2",#N/A,TRUE,"GENERAL";"TAB3",#N/A,TRUE,"GENERAL";"TAB4",#N/A,TRUE,"GENERAL";"TAB5",#N/A,TRUE,"GENERAL"}</definedName>
    <definedName name="____t77" hidden="1">{"TAB1",#N/A,TRUE,"GENERAL";"TAB2",#N/A,TRUE,"GENERAL";"TAB3",#N/A,TRUE,"GENERAL";"TAB4",#N/A,TRUE,"GENERAL";"TAB5",#N/A,TRUE,"GENERAL"}</definedName>
    <definedName name="____t8" localSheetId="11" hidden="1">{"TAB1",#N/A,TRUE,"GENERAL";"TAB2",#N/A,TRUE,"GENERAL";"TAB3",#N/A,TRUE,"GENERAL";"TAB4",#N/A,TRUE,"GENERAL";"TAB5",#N/A,TRUE,"GENERAL"}</definedName>
    <definedName name="____t8" localSheetId="8" hidden="1">{"TAB1",#N/A,TRUE,"GENERAL";"TAB2",#N/A,TRUE,"GENERAL";"TAB3",#N/A,TRUE,"GENERAL";"TAB4",#N/A,TRUE,"GENERAL";"TAB5",#N/A,TRUE,"GENERAL"}</definedName>
    <definedName name="____t8" hidden="1">{"TAB1",#N/A,TRUE,"GENERAL";"TAB2",#N/A,TRUE,"GENERAL";"TAB3",#N/A,TRUE,"GENERAL";"TAB4",#N/A,TRUE,"GENERAL";"TAB5",#N/A,TRUE,"GENERAL"}</definedName>
    <definedName name="____t88" localSheetId="11" hidden="1">{"via1",#N/A,TRUE,"general";"via2",#N/A,TRUE,"general";"via3",#N/A,TRUE,"general"}</definedName>
    <definedName name="____t88" localSheetId="8" hidden="1">{"via1",#N/A,TRUE,"general";"via2",#N/A,TRUE,"general";"via3",#N/A,TRUE,"general"}</definedName>
    <definedName name="____t88" hidden="1">{"via1",#N/A,TRUE,"general";"via2",#N/A,TRUE,"general";"via3",#N/A,TRUE,"general"}</definedName>
    <definedName name="____t9" localSheetId="11" hidden="1">{"TAB1",#N/A,TRUE,"GENERAL";"TAB2",#N/A,TRUE,"GENERAL";"TAB3",#N/A,TRUE,"GENERAL";"TAB4",#N/A,TRUE,"GENERAL";"TAB5",#N/A,TRUE,"GENERAL"}</definedName>
    <definedName name="____t9" localSheetId="8" hidden="1">{"TAB1",#N/A,TRUE,"GENERAL";"TAB2",#N/A,TRUE,"GENERAL";"TAB3",#N/A,TRUE,"GENERAL";"TAB4",#N/A,TRUE,"GENERAL";"TAB5",#N/A,TRUE,"GENERAL"}</definedName>
    <definedName name="____t9" hidden="1">{"TAB1",#N/A,TRUE,"GENERAL";"TAB2",#N/A,TRUE,"GENERAL";"TAB3",#N/A,TRUE,"GENERAL";"TAB4",#N/A,TRUE,"GENERAL";"TAB5",#N/A,TRUE,"GENERAL"}</definedName>
    <definedName name="____t99" localSheetId="11" hidden="1">{"via1",#N/A,TRUE,"general";"via2",#N/A,TRUE,"general";"via3",#N/A,TRUE,"general"}</definedName>
    <definedName name="____t99" localSheetId="8" hidden="1">{"via1",#N/A,TRUE,"general";"via2",#N/A,TRUE,"general";"via3",#N/A,TRUE,"general"}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#REF!</definedName>
    <definedName name="____tab2">#REF!</definedName>
    <definedName name="____tab3">#REF!</definedName>
    <definedName name="____TAB4">#REF!</definedName>
    <definedName name="____TAP2">#REF!</definedName>
    <definedName name="____TC21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11" hidden="1">{"TAB1",#N/A,TRUE,"GENERAL";"TAB2",#N/A,TRUE,"GENERAL";"TAB3",#N/A,TRUE,"GENERAL";"TAB4",#N/A,TRUE,"GENERAL";"TAB5",#N/A,TRUE,"GENERAL"}</definedName>
    <definedName name="____u4" localSheetId="8" hidden="1">{"TAB1",#N/A,TRUE,"GENERAL";"TAB2",#N/A,TRUE,"GENERAL";"TAB3",#N/A,TRUE,"GENERAL";"TAB4",#N/A,TRUE,"GENERAL";"TAB5",#N/A,TRUE,"GENERAL"}</definedName>
    <definedName name="____u4" hidden="1">{"TAB1",#N/A,TRUE,"GENERAL";"TAB2",#N/A,TRUE,"GENERAL";"TAB3",#N/A,TRUE,"GENERAL";"TAB4",#N/A,TRUE,"GENERAL";"TAB5",#N/A,TRUE,"GENERAL"}</definedName>
    <definedName name="____u5" localSheetId="11" hidden="1">{"TAB1",#N/A,TRUE,"GENERAL";"TAB2",#N/A,TRUE,"GENERAL";"TAB3",#N/A,TRUE,"GENERAL";"TAB4",#N/A,TRUE,"GENERAL";"TAB5",#N/A,TRUE,"GENERAL"}</definedName>
    <definedName name="____u5" localSheetId="8" hidden="1">{"TAB1",#N/A,TRUE,"GENERAL";"TAB2",#N/A,TRUE,"GENERAL";"TAB3",#N/A,TRUE,"GENERAL";"TAB4",#N/A,TRUE,"GENERAL";"TAB5",#N/A,TRUE,"GENERAL"}</definedName>
    <definedName name="____u5" hidden="1">{"TAB1",#N/A,TRUE,"GENERAL";"TAB2",#N/A,TRUE,"GENERAL";"TAB3",#N/A,TRUE,"GENERAL";"TAB4",#N/A,TRUE,"GENERAL";"TAB5",#N/A,TRUE,"GENERAL"}</definedName>
    <definedName name="____u6" localSheetId="11" hidden="1">{"TAB1",#N/A,TRUE,"GENERAL";"TAB2",#N/A,TRUE,"GENERAL";"TAB3",#N/A,TRUE,"GENERAL";"TAB4",#N/A,TRUE,"GENERAL";"TAB5",#N/A,TRUE,"GENERAL"}</definedName>
    <definedName name="____u6" localSheetId="8" hidden="1">{"TAB1",#N/A,TRUE,"GENERAL";"TAB2",#N/A,TRUE,"GENERAL";"TAB3",#N/A,TRUE,"GENERAL";"TAB4",#N/A,TRUE,"GENERAL";"TAB5",#N/A,TRUE,"GENERAL"}</definedName>
    <definedName name="____u6" hidden="1">{"TAB1",#N/A,TRUE,"GENERAL";"TAB2",#N/A,TRUE,"GENERAL";"TAB3",#N/A,TRUE,"GENERAL";"TAB4",#N/A,TRUE,"GENERAL";"TAB5",#N/A,TRUE,"GENERAL"}</definedName>
    <definedName name="____u7" localSheetId="11" hidden="1">{"via1",#N/A,TRUE,"general";"via2",#N/A,TRUE,"general";"via3",#N/A,TRUE,"general"}</definedName>
    <definedName name="____u7" localSheetId="8" hidden="1">{"via1",#N/A,TRUE,"general";"via2",#N/A,TRUE,"general";"via3",#N/A,TRUE,"general"}</definedName>
    <definedName name="____u7" hidden="1">{"via1",#N/A,TRUE,"general";"via2",#N/A,TRUE,"general";"via3",#N/A,TRUE,"general"}</definedName>
    <definedName name="____u8" localSheetId="11" hidden="1">{"TAB1",#N/A,TRUE,"GENERAL";"TAB2",#N/A,TRUE,"GENERAL";"TAB3",#N/A,TRUE,"GENERAL";"TAB4",#N/A,TRUE,"GENERAL";"TAB5",#N/A,TRUE,"GENERAL"}</definedName>
    <definedName name="____u8" localSheetId="8" hidden="1">{"TAB1",#N/A,TRUE,"GENERAL";"TAB2",#N/A,TRUE,"GENERAL";"TAB3",#N/A,TRUE,"GENERAL";"TAB4",#N/A,TRUE,"GENERAL";"TAB5",#N/A,TRUE,"GENERAL"}</definedName>
    <definedName name="____u8" hidden="1">{"TAB1",#N/A,TRUE,"GENERAL";"TAB2",#N/A,TRUE,"GENERAL";"TAB3",#N/A,TRUE,"GENERAL";"TAB4",#N/A,TRUE,"GENERAL";"TAB5",#N/A,TRUE,"GENERAL"}</definedName>
    <definedName name="____u9" localSheetId="11" hidden="1">{"TAB1",#N/A,TRUE,"GENERAL";"TAB2",#N/A,TRUE,"GENERAL";"TAB3",#N/A,TRUE,"GENERAL";"TAB4",#N/A,TRUE,"GENERAL";"TAB5",#N/A,TRUE,"GENERAL"}</definedName>
    <definedName name="____u9" localSheetId="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localSheetId="11" hidden="1">{"TAB1",#N/A,TRUE,"GENERAL";"TAB2",#N/A,TRUE,"GENERAL";"TAB3",#N/A,TRUE,"GENERAL";"TAB4",#N/A,TRUE,"GENERAL";"TAB5",#N/A,TRUE,"GENERAL"}</definedName>
    <definedName name="____ur7" localSheetId="8" hidden="1">{"TAB1",#N/A,TRUE,"GENERAL";"TAB2",#N/A,TRUE,"GENERAL";"TAB3",#N/A,TRUE,"GENERAL";"TAB4",#N/A,TRUE,"GENERAL";"TAB5",#N/A,TRUE,"GENERAL"}</definedName>
    <definedName name="____ur7" hidden="1">{"TAB1",#N/A,TRUE,"GENERAL";"TAB2",#N/A,TRUE,"GENERAL";"TAB3",#N/A,TRUE,"GENERAL";"TAB4",#N/A,TRUE,"GENERAL";"TAB5",#N/A,TRUE,"GENERAL"}</definedName>
    <definedName name="____V1" localSheetId="11">#REF!</definedName>
    <definedName name="____V1" localSheetId="8">#REF!</definedName>
    <definedName name="____v1">#N/A</definedName>
    <definedName name="____v2" localSheetId="11" hidden="1">{"via1",#N/A,TRUE,"general";"via2",#N/A,TRUE,"general";"via3",#N/A,TRUE,"general"}</definedName>
    <definedName name="____v2" localSheetId="8" hidden="1">{"via1",#N/A,TRUE,"general";"via2",#N/A,TRUE,"general";"via3",#N/A,TRUE,"general"}</definedName>
    <definedName name="____v2" hidden="1">{"via1",#N/A,TRUE,"general";"via2",#N/A,TRUE,"general";"via3",#N/A,TRUE,"general"}</definedName>
    <definedName name="____v3" localSheetId="11" hidden="1">{"TAB1",#N/A,TRUE,"GENERAL";"TAB2",#N/A,TRUE,"GENERAL";"TAB3",#N/A,TRUE,"GENERAL";"TAB4",#N/A,TRUE,"GENERAL";"TAB5",#N/A,TRUE,"GENERAL"}</definedName>
    <definedName name="____v3" localSheetId="8" hidden="1">{"TAB1",#N/A,TRUE,"GENERAL";"TAB2",#N/A,TRUE,"GENERAL";"TAB3",#N/A,TRUE,"GENERAL";"TAB4",#N/A,TRUE,"GENERAL";"TAB5",#N/A,TRUE,"GENERAL"}</definedName>
    <definedName name="____v3" hidden="1">{"TAB1",#N/A,TRUE,"GENERAL";"TAB2",#N/A,TRUE,"GENERAL";"TAB3",#N/A,TRUE,"GENERAL";"TAB4",#N/A,TRUE,"GENERAL";"TAB5",#N/A,TRUE,"GENERAL"}</definedName>
    <definedName name="____v4" localSheetId="11" hidden="1">{"TAB1",#N/A,TRUE,"GENERAL";"TAB2",#N/A,TRUE,"GENERAL";"TAB3",#N/A,TRUE,"GENERAL";"TAB4",#N/A,TRUE,"GENERAL";"TAB5",#N/A,TRUE,"GENERAL"}</definedName>
    <definedName name="____v4" localSheetId="8" hidden="1">{"TAB1",#N/A,TRUE,"GENERAL";"TAB2",#N/A,TRUE,"GENERAL";"TAB3",#N/A,TRUE,"GENERAL";"TAB4",#N/A,TRUE,"GENERAL";"TAB5",#N/A,TRUE,"GENERAL"}</definedName>
    <definedName name="____v4" hidden="1">{"TAB1",#N/A,TRUE,"GENERAL";"TAB2",#N/A,TRUE,"GENERAL";"TAB3",#N/A,TRUE,"GENERAL";"TAB4",#N/A,TRUE,"GENERAL";"TAB5",#N/A,TRUE,"GENERAL"}</definedName>
    <definedName name="____v5" localSheetId="11" hidden="1">{"TAB1",#N/A,TRUE,"GENERAL";"TAB2",#N/A,TRUE,"GENERAL";"TAB3",#N/A,TRUE,"GENERAL";"TAB4",#N/A,TRUE,"GENERAL";"TAB5",#N/A,TRUE,"GENERAL"}</definedName>
    <definedName name="____v5" localSheetId="8" hidden="1">{"TAB1",#N/A,TRUE,"GENERAL";"TAB2",#N/A,TRUE,"GENERAL";"TAB3",#N/A,TRUE,"GENERAL";"TAB4",#N/A,TRUE,"GENERAL";"TAB5",#N/A,TRUE,"GENERAL"}</definedName>
    <definedName name="____v5" hidden="1">{"TAB1",#N/A,TRUE,"GENERAL";"TAB2",#N/A,TRUE,"GENERAL";"TAB3",#N/A,TRUE,"GENERAL";"TAB4",#N/A,TRUE,"GENERAL";"TAB5",#N/A,TRUE,"GENERAL"}</definedName>
    <definedName name="____v6" localSheetId="11" hidden="1">{"TAB1",#N/A,TRUE,"GENERAL";"TAB2",#N/A,TRUE,"GENERAL";"TAB3",#N/A,TRUE,"GENERAL";"TAB4",#N/A,TRUE,"GENERAL";"TAB5",#N/A,TRUE,"GENERAL"}</definedName>
    <definedName name="____v6" localSheetId="8" hidden="1">{"TAB1",#N/A,TRUE,"GENERAL";"TAB2",#N/A,TRUE,"GENERAL";"TAB3",#N/A,TRUE,"GENERAL";"TAB4",#N/A,TRUE,"GENERAL";"TAB5",#N/A,TRUE,"GENERAL"}</definedName>
    <definedName name="____v6" hidden="1">{"TAB1",#N/A,TRUE,"GENERAL";"TAB2",#N/A,TRUE,"GENERAL";"TAB3",#N/A,TRUE,"GENERAL";"TAB4",#N/A,TRUE,"GENERAL";"TAB5",#N/A,TRUE,"GENERAL"}</definedName>
    <definedName name="____v7" localSheetId="11" hidden="1">{"via1",#N/A,TRUE,"general";"via2",#N/A,TRUE,"general";"via3",#N/A,TRUE,"general"}</definedName>
    <definedName name="____v7" localSheetId="8" hidden="1">{"via1",#N/A,TRUE,"general";"via2",#N/A,TRUE,"general";"via3",#N/A,TRUE,"general"}</definedName>
    <definedName name="____v7" hidden="1">{"via1",#N/A,TRUE,"general";"via2",#N/A,TRUE,"general";"via3",#N/A,TRUE,"general"}</definedName>
    <definedName name="____v8" localSheetId="11" hidden="1">{"TAB1",#N/A,TRUE,"GENERAL";"TAB2",#N/A,TRUE,"GENERAL";"TAB3",#N/A,TRUE,"GENERAL";"TAB4",#N/A,TRUE,"GENERAL";"TAB5",#N/A,TRUE,"GENERAL"}</definedName>
    <definedName name="____v8" localSheetId="8" hidden="1">{"TAB1",#N/A,TRUE,"GENERAL";"TAB2",#N/A,TRUE,"GENERAL";"TAB3",#N/A,TRUE,"GENERAL";"TAB4",#N/A,TRUE,"GENERAL";"TAB5",#N/A,TRUE,"GENERAL"}</definedName>
    <definedName name="____v8" hidden="1">{"TAB1",#N/A,TRUE,"GENERAL";"TAB2",#N/A,TRUE,"GENERAL";"TAB3",#N/A,TRUE,"GENERAL";"TAB4",#N/A,TRUE,"GENERAL";"TAB5",#N/A,TRUE,"GENERAL"}</definedName>
    <definedName name="____v9" localSheetId="11" hidden="1">{"TAB1",#N/A,TRUE,"GENERAL";"TAB2",#N/A,TRUE,"GENERAL";"TAB3",#N/A,TRUE,"GENERAL";"TAB4",#N/A,TRUE,"GENERAL";"TAB5",#N/A,TRUE,"GENERAL"}</definedName>
    <definedName name="____v9" localSheetId="8" hidden="1">{"TAB1",#N/A,TRUE,"GENERAL";"TAB2",#N/A,TRUE,"GENERAL";"TAB3",#N/A,TRUE,"GENERAL";"TAB4",#N/A,TRUE,"GENERAL";"TAB5",#N/A,TRUE,"GENERAL"}</definedName>
    <definedName name="____v9" hidden="1">{"TAB1",#N/A,TRUE,"GENERAL";"TAB2",#N/A,TRUE,"GENERAL";"TAB3",#N/A,TRUE,"GENERAL";"TAB4",#N/A,TRUE,"GENERAL";"TAB5",#N/A,TRUE,"GENERAL"}</definedName>
    <definedName name="____VEX1" localSheetId="11">#REF!</definedName>
    <definedName name="____VEX1" localSheetId="8">#REF!</definedName>
    <definedName name="____VEX1">#REF!</definedName>
    <definedName name="____VFA1" localSheetId="11">#REF!</definedName>
    <definedName name="____VFA1" localSheetId="8">#REF!</definedName>
    <definedName name="____VFA1">#REF!</definedName>
    <definedName name="____vfv4" localSheetId="11" hidden="1">{"via1",#N/A,TRUE,"general";"via2",#N/A,TRUE,"general";"via3",#N/A,TRUE,"general"}</definedName>
    <definedName name="____vfv4" localSheetId="8" hidden="1">{"via1",#N/A,TRUE,"general";"via2",#N/A,TRUE,"general";"via3",#N/A,TRUE,"general"}</definedName>
    <definedName name="____vfv4" hidden="1">{"via1",#N/A,TRUE,"general";"via2",#N/A,TRUE,"general";"via3",#N/A,TRUE,"general"}</definedName>
    <definedName name="____VIT1" localSheetId="11">#REF!</definedName>
    <definedName name="____VIT1" localSheetId="8">#REF!</definedName>
    <definedName name="____VIT1">#REF!</definedName>
    <definedName name="____Vol1" localSheetId="11">#REF!</definedName>
    <definedName name="____Vol1" localSheetId="8">#REF!</definedName>
    <definedName name="____Vol1">#REF!</definedName>
    <definedName name="____VPR1" localSheetId="11">#REF!</definedName>
    <definedName name="____VPR1" localSheetId="8">#REF!</definedName>
    <definedName name="____VPR1">#REF!</definedName>
    <definedName name="____VPR2">#REF!</definedName>
    <definedName name="____VRP1" localSheetId="11">#REF!</definedName>
    <definedName name="____VRP1" localSheetId="8">#REF!</definedName>
    <definedName name="____VRP1">#REF!</definedName>
    <definedName name="____VSM1" localSheetId="11">#REF!</definedName>
    <definedName name="____VSM1" localSheetId="8">#REF!</definedName>
    <definedName name="____VSM1">#REF!</definedName>
    <definedName name="____w1" localSheetId="11">IF(____w7,[0]!__AFC1+____w3,[0]!__AFC1)</definedName>
    <definedName name="____w1" localSheetId="8">IF(____w7,[0]!__AFC1+____w3,[0]!__AFC1)</definedName>
    <definedName name="____w1">IF(____w7,[0]!__AFC1+____w3,[0]!__AFC1)</definedName>
    <definedName name="____w2" localSheetId="11">IF(____w7,[0]!__AFC1+____w3,[0]!__AFC1)</definedName>
    <definedName name="____w2" localSheetId="8">IF(____w7,[0]!__AFC1+____w3,[0]!__AFC1)</definedName>
    <definedName name="____w2">IF(____w7,[0]!__AFC1+____w3,[0]!__AFC1)</definedName>
    <definedName name="____w3">#N/A</definedName>
    <definedName name="____w4">#N/A</definedName>
    <definedName name="____w5">#N/A</definedName>
    <definedName name="____w6" localSheetId="11">[0]!DIRECTO48+[0]!______s3</definedName>
    <definedName name="____w6" localSheetId="8">[0]!DIRECTO48+[0]!______s3</definedName>
    <definedName name="____w6">[0]!DIRECTO48+[0]!______s3</definedName>
    <definedName name="____w7">#N/A</definedName>
    <definedName name="____x1" localSheetId="11" hidden="1">{"TAB1",#N/A,TRUE,"GENERAL";"TAB2",#N/A,TRUE,"GENERAL";"TAB3",#N/A,TRUE,"GENERAL";"TAB4",#N/A,TRUE,"GENERAL";"TAB5",#N/A,TRUE,"GENERAL"}</definedName>
    <definedName name="____x1" localSheetId="8" hidden="1">{"TAB1",#N/A,TRUE,"GENERAL";"TAB2",#N/A,TRUE,"GENERAL";"TAB3",#N/A,TRUE,"GENERAL";"TAB4",#N/A,TRUE,"GENERAL";"TAB5",#N/A,TRUE,"GENERAL"}</definedName>
    <definedName name="____x1" hidden="1">{"TAB1",#N/A,TRUE,"GENERAL";"TAB2",#N/A,TRUE,"GENERAL";"TAB3",#N/A,TRUE,"GENERAL";"TAB4",#N/A,TRUE,"GENERAL";"TAB5",#N/A,TRUE,"GENERAL"}</definedName>
    <definedName name="____x2" localSheetId="11" hidden="1">{"via1",#N/A,TRUE,"general";"via2",#N/A,TRUE,"general";"via3",#N/A,TRUE,"general"}</definedName>
    <definedName name="____x2" localSheetId="8" hidden="1">{"via1",#N/A,TRUE,"general";"via2",#N/A,TRUE,"general";"via3",#N/A,TRUE,"general"}</definedName>
    <definedName name="____x2" hidden="1">{"via1",#N/A,TRUE,"general";"via2",#N/A,TRUE,"general";"via3",#N/A,TRUE,"general"}</definedName>
    <definedName name="____x3" localSheetId="11" hidden="1">{"via1",#N/A,TRUE,"general";"via2",#N/A,TRUE,"general";"via3",#N/A,TRUE,"general"}</definedName>
    <definedName name="____x3" localSheetId="8" hidden="1">{"via1",#N/A,TRUE,"general";"via2",#N/A,TRUE,"general";"via3",#N/A,TRUE,"general"}</definedName>
    <definedName name="____x3" hidden="1">{"via1",#N/A,TRUE,"general";"via2",#N/A,TRUE,"general";"via3",#N/A,TRUE,"general"}</definedName>
    <definedName name="____x4" localSheetId="11" hidden="1">{"via1",#N/A,TRUE,"general";"via2",#N/A,TRUE,"general";"via3",#N/A,TRUE,"general"}</definedName>
    <definedName name="____x4" localSheetId="8" hidden="1">{"via1",#N/A,TRUE,"general";"via2",#N/A,TRUE,"general";"via3",#N/A,TRUE,"general"}</definedName>
    <definedName name="____x4" hidden="1">{"via1",#N/A,TRUE,"general";"via2",#N/A,TRUE,"general";"via3",#N/A,TRUE,"general"}</definedName>
    <definedName name="____x5" localSheetId="11" hidden="1">{"TAB1",#N/A,TRUE,"GENERAL";"TAB2",#N/A,TRUE,"GENERAL";"TAB3",#N/A,TRUE,"GENERAL";"TAB4",#N/A,TRUE,"GENERAL";"TAB5",#N/A,TRUE,"GENERAL"}</definedName>
    <definedName name="____x5" localSheetId="8" hidden="1">{"TAB1",#N/A,TRUE,"GENERAL";"TAB2",#N/A,TRUE,"GENERAL";"TAB3",#N/A,TRUE,"GENERAL";"TAB4",#N/A,TRUE,"GENERAL";"TAB5",#N/A,TRUE,"GENERAL"}</definedName>
    <definedName name="____x5" hidden="1">{"TAB1",#N/A,TRUE,"GENERAL";"TAB2",#N/A,TRUE,"GENERAL";"TAB3",#N/A,TRUE,"GENERAL";"TAB4",#N/A,TRUE,"GENERAL";"TAB5",#N/A,TRUE,"GENERAL"}</definedName>
    <definedName name="____x6" localSheetId="11" hidden="1">{"TAB1",#N/A,TRUE,"GENERAL";"TAB2",#N/A,TRUE,"GENERAL";"TAB3",#N/A,TRUE,"GENERAL";"TAB4",#N/A,TRUE,"GENERAL";"TAB5",#N/A,TRUE,"GENERAL"}</definedName>
    <definedName name="____x6" localSheetId="8" hidden="1">{"TAB1",#N/A,TRUE,"GENERAL";"TAB2",#N/A,TRUE,"GENERAL";"TAB3",#N/A,TRUE,"GENERAL";"TAB4",#N/A,TRUE,"GENERAL";"TAB5",#N/A,TRUE,"GENERAL"}</definedName>
    <definedName name="____x6" hidden="1">{"TAB1",#N/A,TRUE,"GENERAL";"TAB2",#N/A,TRUE,"GENERAL";"TAB3",#N/A,TRUE,"GENERAL";"TAB4",#N/A,TRUE,"GENERAL";"TAB5",#N/A,TRUE,"GENERAL"}</definedName>
    <definedName name="____x7" localSheetId="11" hidden="1">{"TAB1",#N/A,TRUE,"GENERAL";"TAB2",#N/A,TRUE,"GENERAL";"TAB3",#N/A,TRUE,"GENERAL";"TAB4",#N/A,TRUE,"GENERAL";"TAB5",#N/A,TRUE,"GENERAL"}</definedName>
    <definedName name="____x7" localSheetId="8" hidden="1">{"TAB1",#N/A,TRUE,"GENERAL";"TAB2",#N/A,TRUE,"GENERAL";"TAB3",#N/A,TRUE,"GENERAL";"TAB4",#N/A,TRUE,"GENERAL";"TAB5",#N/A,TRUE,"GENERAL"}</definedName>
    <definedName name="____x7" hidden="1">{"TAB1",#N/A,TRUE,"GENERAL";"TAB2",#N/A,TRUE,"GENERAL";"TAB3",#N/A,TRUE,"GENERAL";"TAB4",#N/A,TRUE,"GENERAL";"TAB5",#N/A,TRUE,"GENERAL"}</definedName>
    <definedName name="____x8" localSheetId="11" hidden="1">{"via1",#N/A,TRUE,"general";"via2",#N/A,TRUE,"general";"via3",#N/A,TRUE,"general"}</definedName>
    <definedName name="____x8" localSheetId="8" hidden="1">{"via1",#N/A,TRUE,"general";"via2",#N/A,TRUE,"general";"via3",#N/A,TRUE,"general"}</definedName>
    <definedName name="____x8" hidden="1">{"via1",#N/A,TRUE,"general";"via2",#N/A,TRUE,"general";"via3",#N/A,TRUE,"general"}</definedName>
    <definedName name="____x9" localSheetId="11" hidden="1">{"TAB1",#N/A,TRUE,"GENERAL";"TAB2",#N/A,TRUE,"GENERAL";"TAB3",#N/A,TRUE,"GENERAL";"TAB4",#N/A,TRUE,"GENERAL";"TAB5",#N/A,TRUE,"GENERAL"}</definedName>
    <definedName name="____x9" localSheetId="8" hidden="1">{"TAB1",#N/A,TRUE,"GENERAL";"TAB2",#N/A,TRUE,"GENERAL";"TAB3",#N/A,TRUE,"GENERAL";"TAB4",#N/A,TRUE,"GENERAL";"TAB5",#N/A,TRUE,"GENERAL"}</definedName>
    <definedName name="____x9" hidden="1">{"TAB1",#N/A,TRUE,"GENERAL";"TAB2",#N/A,TRUE,"GENERAL";"TAB3",#N/A,TRUE,"GENERAL";"TAB4",#N/A,TRUE,"GENERAL";"TAB5",#N/A,TRUE,"GENERAL"}</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#REF!</definedName>
    <definedName name="____xlnm.Print_Titles_1">#REF!</definedName>
    <definedName name="____xz2">#REF!</definedName>
    <definedName name="____y1">#N/A</definedName>
    <definedName name="____y2" localSheetId="11" hidden="1">{"TAB1",#N/A,TRUE,"GENERAL";"TAB2",#N/A,TRUE,"GENERAL";"TAB3",#N/A,TRUE,"GENERAL";"TAB4",#N/A,TRUE,"GENERAL";"TAB5",#N/A,TRUE,"GENERAL"}</definedName>
    <definedName name="____y2" localSheetId="8" hidden="1">{"TAB1",#N/A,TRUE,"GENERAL";"TAB2",#N/A,TRUE,"GENERAL";"TAB3",#N/A,TRUE,"GENERAL";"TAB4",#N/A,TRUE,"GENERAL";"TAB5",#N/A,TRUE,"GENERAL"}</definedName>
    <definedName name="____y2" hidden="1">{"TAB1",#N/A,TRUE,"GENERAL";"TAB2",#N/A,TRUE,"GENERAL";"TAB3",#N/A,TRUE,"GENERAL";"TAB4",#N/A,TRUE,"GENERAL";"TAB5",#N/A,TRUE,"GENERAL"}</definedName>
    <definedName name="____y3" localSheetId="11" hidden="1">{"via1",#N/A,TRUE,"general";"via2",#N/A,TRUE,"general";"via3",#N/A,TRUE,"general"}</definedName>
    <definedName name="____y3" localSheetId="8" hidden="1">{"via1",#N/A,TRUE,"general";"via2",#N/A,TRUE,"general";"via3",#N/A,TRUE,"general"}</definedName>
    <definedName name="____y3" hidden="1">{"via1",#N/A,TRUE,"general";"via2",#N/A,TRUE,"general";"via3",#N/A,TRUE,"general"}</definedName>
    <definedName name="____y4" localSheetId="11" hidden="1">{"via1",#N/A,TRUE,"general";"via2",#N/A,TRUE,"general";"via3",#N/A,TRUE,"general"}</definedName>
    <definedName name="____y4" localSheetId="8" hidden="1">{"via1",#N/A,TRUE,"general";"via2",#N/A,TRUE,"general";"via3",#N/A,TRUE,"general"}</definedName>
    <definedName name="____y4" hidden="1">{"via1",#N/A,TRUE,"general";"via2",#N/A,TRUE,"general";"via3",#N/A,TRUE,"general"}</definedName>
    <definedName name="____y5" localSheetId="11" hidden="1">{"TAB1",#N/A,TRUE,"GENERAL";"TAB2",#N/A,TRUE,"GENERAL";"TAB3",#N/A,TRUE,"GENERAL";"TAB4",#N/A,TRUE,"GENERAL";"TAB5",#N/A,TRUE,"GENERAL"}</definedName>
    <definedName name="____y5" localSheetId="8" hidden="1">{"TAB1",#N/A,TRUE,"GENERAL";"TAB2",#N/A,TRUE,"GENERAL";"TAB3",#N/A,TRUE,"GENERAL";"TAB4",#N/A,TRUE,"GENERAL";"TAB5",#N/A,TRUE,"GENERAL"}</definedName>
    <definedName name="____y5" hidden="1">{"TAB1",#N/A,TRUE,"GENERAL";"TAB2",#N/A,TRUE,"GENERAL";"TAB3",#N/A,TRUE,"GENERAL";"TAB4",#N/A,TRUE,"GENERAL";"TAB5",#N/A,TRUE,"GENERAL"}</definedName>
    <definedName name="____y6" localSheetId="11" hidden="1">{"via1",#N/A,TRUE,"general";"via2",#N/A,TRUE,"general";"via3",#N/A,TRUE,"general"}</definedName>
    <definedName name="____y6" localSheetId="8" hidden="1">{"via1",#N/A,TRUE,"general";"via2",#N/A,TRUE,"general";"via3",#N/A,TRUE,"general"}</definedName>
    <definedName name="____y6" hidden="1">{"via1",#N/A,TRUE,"general";"via2",#N/A,TRUE,"general";"via3",#N/A,TRUE,"general"}</definedName>
    <definedName name="____y7" localSheetId="11" hidden="1">{"via1",#N/A,TRUE,"general";"via2",#N/A,TRUE,"general";"via3",#N/A,TRUE,"general"}</definedName>
    <definedName name="____y7" localSheetId="8" hidden="1">{"via1",#N/A,TRUE,"general";"via2",#N/A,TRUE,"general";"via3",#N/A,TRUE,"general"}</definedName>
    <definedName name="____y7" hidden="1">{"via1",#N/A,TRUE,"general";"via2",#N/A,TRUE,"general";"via3",#N/A,TRUE,"general"}</definedName>
    <definedName name="____y8" localSheetId="11" hidden="1">{"via1",#N/A,TRUE,"general";"via2",#N/A,TRUE,"general";"via3",#N/A,TRUE,"general"}</definedName>
    <definedName name="____y8" localSheetId="8" hidden="1">{"via1",#N/A,TRUE,"general";"via2",#N/A,TRUE,"general";"via3",#N/A,TRUE,"general"}</definedName>
    <definedName name="____y8" hidden="1">{"via1",#N/A,TRUE,"general";"via2",#N/A,TRUE,"general";"via3",#N/A,TRUE,"general"}</definedName>
    <definedName name="____y9" localSheetId="11" hidden="1">{"TAB1",#N/A,TRUE,"GENERAL";"TAB2",#N/A,TRUE,"GENERAL";"TAB3",#N/A,TRUE,"GENERAL";"TAB4",#N/A,TRUE,"GENERAL";"TAB5",#N/A,TRUE,"GENERAL"}</definedName>
    <definedName name="____y9" localSheetId="8" hidden="1">{"TAB1",#N/A,TRUE,"GENERAL";"TAB2",#N/A,TRUE,"GENERAL";"TAB3",#N/A,TRUE,"GENERAL";"TAB4",#N/A,TRUE,"GENERAL";"TAB5",#N/A,TRUE,"GENERAL"}</definedName>
    <definedName name="____y9" hidden="1">{"TAB1",#N/A,TRUE,"GENERAL";"TAB2",#N/A,TRUE,"GENERAL";"TAB3",#N/A,TRUE,"GENERAL";"TAB4",#N/A,TRUE,"GENERAL";"TAB5",#N/A,TRUE,"GENERAL"}</definedName>
    <definedName name="____z1" localSheetId="11" hidden="1">{"TAB1",#N/A,TRUE,"GENERAL";"TAB2",#N/A,TRUE,"GENERAL";"TAB3",#N/A,TRUE,"GENERAL";"TAB4",#N/A,TRUE,"GENERAL";"TAB5",#N/A,TRUE,"GENERAL"}</definedName>
    <definedName name="____z1" localSheetId="8" hidden="1">{"TAB1",#N/A,TRUE,"GENERAL";"TAB2",#N/A,TRUE,"GENERAL";"TAB3",#N/A,TRUE,"GENERAL";"TAB4",#N/A,TRUE,"GENERAL";"TAB5",#N/A,TRUE,"GENERAL"}</definedName>
    <definedName name="____z1" hidden="1">{"TAB1",#N/A,TRUE,"GENERAL";"TAB2",#N/A,TRUE,"GENERAL";"TAB3",#N/A,TRUE,"GENERAL";"TAB4",#N/A,TRUE,"GENERAL";"TAB5",#N/A,TRUE,"GENERAL"}</definedName>
    <definedName name="____z2" localSheetId="11" hidden="1">{"via1",#N/A,TRUE,"general";"via2",#N/A,TRUE,"general";"via3",#N/A,TRUE,"general"}</definedName>
    <definedName name="____z2" localSheetId="8" hidden="1">{"via1",#N/A,TRUE,"general";"via2",#N/A,TRUE,"general";"via3",#N/A,TRUE,"general"}</definedName>
    <definedName name="____z2" hidden="1">{"via1",#N/A,TRUE,"general";"via2",#N/A,TRUE,"general";"via3",#N/A,TRUE,"general"}</definedName>
    <definedName name="____z3" localSheetId="11" hidden="1">{"via1",#N/A,TRUE,"general";"via2",#N/A,TRUE,"general";"via3",#N/A,TRUE,"general"}</definedName>
    <definedName name="____z3" localSheetId="8" hidden="1">{"via1",#N/A,TRUE,"general";"via2",#N/A,TRUE,"general";"via3",#N/A,TRUE,"general"}</definedName>
    <definedName name="____z3" hidden="1">{"via1",#N/A,TRUE,"general";"via2",#N/A,TRUE,"general";"via3",#N/A,TRUE,"general"}</definedName>
    <definedName name="____z4" localSheetId="11" hidden="1">{"TAB1",#N/A,TRUE,"GENERAL";"TAB2",#N/A,TRUE,"GENERAL";"TAB3",#N/A,TRUE,"GENERAL";"TAB4",#N/A,TRUE,"GENERAL";"TAB5",#N/A,TRUE,"GENERAL"}</definedName>
    <definedName name="____z4" localSheetId="8" hidden="1">{"TAB1",#N/A,TRUE,"GENERAL";"TAB2",#N/A,TRUE,"GENERAL";"TAB3",#N/A,TRUE,"GENERAL";"TAB4",#N/A,TRUE,"GENERAL";"TAB5",#N/A,TRUE,"GENERAL"}</definedName>
    <definedName name="____z4" hidden="1">{"TAB1",#N/A,TRUE,"GENERAL";"TAB2",#N/A,TRUE,"GENERAL";"TAB3",#N/A,TRUE,"GENERAL";"TAB4",#N/A,TRUE,"GENERAL";"TAB5",#N/A,TRUE,"GENERAL"}</definedName>
    <definedName name="____z5" localSheetId="11" hidden="1">{"via1",#N/A,TRUE,"general";"via2",#N/A,TRUE,"general";"via3",#N/A,TRUE,"general"}</definedName>
    <definedName name="____z5" localSheetId="8" hidden="1">{"via1",#N/A,TRUE,"general";"via2",#N/A,TRUE,"general";"via3",#N/A,TRUE,"general"}</definedName>
    <definedName name="____z5" hidden="1">{"via1",#N/A,TRUE,"general";"via2",#N/A,TRUE,"general";"via3",#N/A,TRUE,"general"}</definedName>
    <definedName name="____z6" localSheetId="11" hidden="1">{"TAB1",#N/A,TRUE,"GENERAL";"TAB2",#N/A,TRUE,"GENERAL";"TAB3",#N/A,TRUE,"GENERAL";"TAB4",#N/A,TRUE,"GENERAL";"TAB5",#N/A,TRUE,"GENERAL"}</definedName>
    <definedName name="____z6" localSheetId="8"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11" hidden="1">{"TAB1",#N/A,TRUE,"GENERAL";"TAB2",#N/A,TRUE,"GENERAL";"TAB3",#N/A,TRUE,"GENERAL";"TAB4",#N/A,TRUE,"GENERAL";"TAB5",#N/A,TRUE,"GENERAL"}</definedName>
    <definedName name="___a1" localSheetId="8"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1" hidden="1">{"TAB1",#N/A,TRUE,"GENERAL";"TAB2",#N/A,TRUE,"GENERAL";"TAB3",#N/A,TRUE,"GENERAL";"TAB4",#N/A,TRUE,"GENERAL";"TAB5",#N/A,TRUE,"GENERAL"}</definedName>
    <definedName name="___a3" localSheetId="8"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1" hidden="1">{"via1",#N/A,TRUE,"general";"via2",#N/A,TRUE,"general";"via3",#N/A,TRUE,"general"}</definedName>
    <definedName name="___a4" localSheetId="8" hidden="1">{"via1",#N/A,TRUE,"general";"via2",#N/A,TRUE,"general";"via3",#N/A,TRUE,"general"}</definedName>
    <definedName name="___a4" hidden="1">{"via1",#N/A,TRUE,"general";"via2",#N/A,TRUE,"general";"via3",#N/A,TRUE,"general"}</definedName>
    <definedName name="___a5" localSheetId="11" hidden="1">{"TAB1",#N/A,TRUE,"GENERAL";"TAB2",#N/A,TRUE,"GENERAL";"TAB3",#N/A,TRUE,"GENERAL";"TAB4",#N/A,TRUE,"GENERAL";"TAB5",#N/A,TRUE,"GENERAL"}</definedName>
    <definedName name="___a5" localSheetId="8" hidden="1">{"TAB1",#N/A,TRUE,"GENERAL";"TAB2",#N/A,TRUE,"GENERAL";"TAB3",#N/A,TRUE,"GENERAL";"TAB4",#N/A,TRUE,"GENERAL";"TAB5",#N/A,TRUE,"GENERAL"}</definedName>
    <definedName name="___a5" hidden="1">{"TAB1",#N/A,TRUE,"GENERAL";"TAB2",#N/A,TRUE,"GENERAL";"TAB3",#N/A,TRUE,"GENERAL";"TAB4",#N/A,TRUE,"GENERAL";"TAB5",#N/A,TRUE,"GENERAL"}</definedName>
    <definedName name="___a6" localSheetId="11" hidden="1">{"TAB1",#N/A,TRUE,"GENERAL";"TAB2",#N/A,TRUE,"GENERAL";"TAB3",#N/A,TRUE,"GENERAL";"TAB4",#N/A,TRUE,"GENERAL";"TAB5",#N/A,TRUE,"GENERAL"}</definedName>
    <definedName name="___a6" localSheetId="8" hidden="1">{"TAB1",#N/A,TRUE,"GENERAL";"TAB2",#N/A,TRUE,"GENERAL";"TAB3",#N/A,TRUE,"GENERAL";"TAB4",#N/A,TRUE,"GENERAL";"TAB5",#N/A,TRUE,"GENERAL"}</definedName>
    <definedName name="___a6" hidden="1">{"TAB1",#N/A,TRUE,"GENERAL";"TAB2",#N/A,TRUE,"GENERAL";"TAB3",#N/A,TRUE,"GENERAL";"TAB4",#N/A,TRUE,"GENERAL";"TAB5",#N/A,TRUE,"GENERAL"}</definedName>
    <definedName name="___Abd2">#REF!</definedName>
    <definedName name="___Abd4">#REF!</definedName>
    <definedName name="___Abd6">#REF!</definedName>
    <definedName name="___AcC1">#REF!</definedName>
    <definedName name="___Act1">#REF!</definedName>
    <definedName name="___ADH12">#REF!</definedName>
    <definedName name="___adi1">#REF!</definedName>
    <definedName name="___Adi2" localSheetId="11">#REF!</definedName>
    <definedName name="___Adi2" localSheetId="8">#REF!</definedName>
    <definedName name="___Adi2">#REF!</definedName>
    <definedName name="___Adi3" localSheetId="11">#REF!</definedName>
    <definedName name="___Adi3" localSheetId="8">#REF!</definedName>
    <definedName name="___Adi3">#REF!</definedName>
    <definedName name="___ADM12">#REF!</definedName>
    <definedName name="___ADM2">#REF!</definedName>
    <definedName name="___ADM3">#REF!</definedName>
    <definedName name="___ADM4">#REF!</definedName>
    <definedName name="___ADP1">#REF!</definedName>
    <definedName name="___Ady1" localSheetId="11">#REF!</definedName>
    <definedName name="___Ady1" localSheetId="8">#REF!</definedName>
    <definedName name="___Ady1">#REF!</definedName>
    <definedName name="___Ady2" localSheetId="11">#REF!</definedName>
    <definedName name="___Ady2" localSheetId="8">#REF!</definedName>
    <definedName name="___Ady2">#REF!</definedName>
    <definedName name="___Ady3" localSheetId="11">#REF!</definedName>
    <definedName name="___Ady3" localSheetId="8">#REF!</definedName>
    <definedName name="___Ady3">#REF!</definedName>
    <definedName name="___AFC1" localSheetId="11">#REF!</definedName>
    <definedName name="___AFC1" localSheetId="8">#REF!</definedName>
    <definedName name="___AFC1">#REF!</definedName>
    <definedName name="___AFC3" localSheetId="11">#REF!</definedName>
    <definedName name="___AFC3" localSheetId="8">#REF!</definedName>
    <definedName name="___AFC3">#REF!</definedName>
    <definedName name="___AFC5" localSheetId="11">#REF!</definedName>
    <definedName name="___AFC5" localSheetId="8">#REF!</definedName>
    <definedName name="___AFC5">#REF!</definedName>
    <definedName name="___Afo1">#REF!</definedName>
    <definedName name="___AIU1">#REF!</definedName>
    <definedName name="___aiu2" localSheetId="11">#REF!</definedName>
    <definedName name="___aiu2" localSheetId="8">#REF!</definedName>
    <definedName name="___aiu2">#REF!</definedName>
    <definedName name="___Alt2" localSheetId="11">#REF!</definedName>
    <definedName name="___Alt2" localSheetId="8">#REF!</definedName>
    <definedName name="___Alt2">#REF!</definedName>
    <definedName name="___Alt3" localSheetId="11">#REF!</definedName>
    <definedName name="___Alt3" localSheetId="8">#REF!</definedName>
    <definedName name="___Alt3">#REF!</definedName>
    <definedName name="___And1" localSheetId="11">#REF!</definedName>
    <definedName name="___And1" localSheetId="8">#REF!</definedName>
    <definedName name="___And1">#REF!</definedName>
    <definedName name="___And2" localSheetId="11">#REF!</definedName>
    <definedName name="___And2" localSheetId="8">#REF!</definedName>
    <definedName name="___And2">#REF!</definedName>
    <definedName name="___And3" localSheetId="11">#REF!</definedName>
    <definedName name="___And3" localSheetId="8">#REF!</definedName>
    <definedName name="___And3">#REF!</definedName>
    <definedName name="___ane7" localSheetId="11">#REF!</definedName>
    <definedName name="___ane7" localSheetId="3">#REF!</definedName>
    <definedName name="___ane7" localSheetId="4">#REF!</definedName>
    <definedName name="___ane7" localSheetId="5">#REF!</definedName>
    <definedName name="___ane7" localSheetId="6">#REF!</definedName>
    <definedName name="___ane7" localSheetId="7">#REF!</definedName>
    <definedName name="___ane7" localSheetId="8">#REF!</definedName>
    <definedName name="___ane7">#REF!</definedName>
    <definedName name="___ane8" localSheetId="11">#REF!</definedName>
    <definedName name="___ane8" localSheetId="3">#REF!</definedName>
    <definedName name="___ane8" localSheetId="4">#REF!</definedName>
    <definedName name="___ane8" localSheetId="5">#REF!</definedName>
    <definedName name="___ane8" localSheetId="6">#REF!</definedName>
    <definedName name="___ane8" localSheetId="7">#REF!</definedName>
    <definedName name="___ane8" localSheetId="8">#REF!</definedName>
    <definedName name="___ane8">#REF!</definedName>
    <definedName name="___Ant2" localSheetId="11">#REF!</definedName>
    <definedName name="___Ant2" localSheetId="8">#REF!</definedName>
    <definedName name="___Ant2">#REF!</definedName>
    <definedName name="___Ant3" localSheetId="11">#REF!</definedName>
    <definedName name="___Ant3" localSheetId="8">#REF!</definedName>
    <definedName name="___Ant3">#REF!</definedName>
    <definedName name="___ApC1">#REF!</definedName>
    <definedName name="___APR2">#REF!</definedName>
    <definedName name="___apu1" localSheetId="11">#REF!</definedName>
    <definedName name="___apu1" localSheetId="8">#REF!</definedName>
    <definedName name="___apu1">#REF!</definedName>
    <definedName name="___APU221">#REF!</definedName>
    <definedName name="___APU465">#REF!</definedName>
    <definedName name="___Atp2" localSheetId="11">#REF!</definedName>
    <definedName name="___Atp2" localSheetId="8">#REF!</definedName>
    <definedName name="___Atp2">#REF!</definedName>
    <definedName name="___ATT2">#REF!</definedName>
    <definedName name="___b2" localSheetId="11" hidden="1">{"TAB1",#N/A,TRUE,"GENERAL";"TAB2",#N/A,TRUE,"GENERAL";"TAB3",#N/A,TRUE,"GENERAL";"TAB4",#N/A,TRUE,"GENERAL";"TAB5",#N/A,TRUE,"GENERAL"}</definedName>
    <definedName name="___b2" localSheetId="8" hidden="1">{"TAB1",#N/A,TRUE,"GENERAL";"TAB2",#N/A,TRUE,"GENERAL";"TAB3",#N/A,TRUE,"GENERAL";"TAB4",#N/A,TRUE,"GENERAL";"TAB5",#N/A,TRUE,"GENERAL"}</definedName>
    <definedName name="___b2" hidden="1">{"TAB1",#N/A,TRUE,"GENERAL";"TAB2",#N/A,TRUE,"GENERAL";"TAB3",#N/A,TRUE,"GENERAL";"TAB4",#N/A,TRUE,"GENERAL";"TAB5",#N/A,TRUE,"GENERAL"}</definedName>
    <definedName name="___b3" localSheetId="11" hidden="1">{"TAB1",#N/A,TRUE,"GENERAL";"TAB2",#N/A,TRUE,"GENERAL";"TAB3",#N/A,TRUE,"GENERAL";"TAB4",#N/A,TRUE,"GENERAL";"TAB5",#N/A,TRUE,"GENERAL"}</definedName>
    <definedName name="___b3" localSheetId="8" hidden="1">{"TAB1",#N/A,TRUE,"GENERAL";"TAB2",#N/A,TRUE,"GENERAL";"TAB3",#N/A,TRUE,"GENERAL";"TAB4",#N/A,TRUE,"GENERAL";"TAB5",#N/A,TRUE,"GENERAL"}</definedName>
    <definedName name="___b3" hidden="1">{"TAB1",#N/A,TRUE,"GENERAL";"TAB2",#N/A,TRUE,"GENERAL";"TAB3",#N/A,TRUE,"GENERAL";"TAB4",#N/A,TRUE,"GENERAL";"TAB5",#N/A,TRUE,"GENERAL"}</definedName>
    <definedName name="___b4" localSheetId="11" hidden="1">{"TAB1",#N/A,TRUE,"GENERAL";"TAB2",#N/A,TRUE,"GENERAL";"TAB3",#N/A,TRUE,"GENERAL";"TAB4",#N/A,TRUE,"GENERAL";"TAB5",#N/A,TRUE,"GENERAL"}</definedName>
    <definedName name="___b4" localSheetId="8" hidden="1">{"TAB1",#N/A,TRUE,"GENERAL";"TAB2",#N/A,TRUE,"GENERAL";"TAB3",#N/A,TRUE,"GENERAL";"TAB4",#N/A,TRUE,"GENERAL";"TAB5",#N/A,TRUE,"GENERAL"}</definedName>
    <definedName name="___b4" hidden="1">{"TAB1",#N/A,TRUE,"GENERAL";"TAB2",#N/A,TRUE,"GENERAL";"TAB3",#N/A,TRUE,"GENERAL";"TAB4",#N/A,TRUE,"GENERAL";"TAB5",#N/A,TRUE,"GENERAL"}</definedName>
    <definedName name="___b5" localSheetId="11" hidden="1">{"TAB1",#N/A,TRUE,"GENERAL";"TAB2",#N/A,TRUE,"GENERAL";"TAB3",#N/A,TRUE,"GENERAL";"TAB4",#N/A,TRUE,"GENERAL";"TAB5",#N/A,TRUE,"GENERAL"}</definedName>
    <definedName name="___b5" localSheetId="8" hidden="1">{"TAB1",#N/A,TRUE,"GENERAL";"TAB2",#N/A,TRUE,"GENERAL";"TAB3",#N/A,TRUE,"GENERAL";"TAB4",#N/A,TRUE,"GENERAL";"TAB5",#N/A,TRUE,"GENERAL"}</definedName>
    <definedName name="___b5" hidden="1">{"TAB1",#N/A,TRUE,"GENERAL";"TAB2",#N/A,TRUE,"GENERAL";"TAB3",#N/A,TRUE,"GENERAL";"TAB4",#N/A,TRUE,"GENERAL";"TAB5",#N/A,TRUE,"GENERAL"}</definedName>
    <definedName name="___b6" localSheetId="11" hidden="1">{"TAB1",#N/A,TRUE,"GENERAL";"TAB2",#N/A,TRUE,"GENERAL";"TAB3",#N/A,TRUE,"GENERAL";"TAB4",#N/A,TRUE,"GENERAL";"TAB5",#N/A,TRUE,"GENERAL"}</definedName>
    <definedName name="___b6" localSheetId="8" hidden="1">{"TAB1",#N/A,TRUE,"GENERAL";"TAB2",#N/A,TRUE,"GENERAL";"TAB3",#N/A,TRUE,"GENERAL";"TAB4",#N/A,TRUE,"GENERAL";"TAB5",#N/A,TRUE,"GENERAL"}</definedName>
    <definedName name="___b6" hidden="1">{"TAB1",#N/A,TRUE,"GENERAL";"TAB2",#N/A,TRUE,"GENERAL";"TAB3",#N/A,TRUE,"GENERAL";"TAB4",#N/A,TRUE,"GENERAL";"TAB5",#N/A,TRUE,"GENERAL"}</definedName>
    <definedName name="___b7" localSheetId="11" hidden="1">{"via1",#N/A,TRUE,"general";"via2",#N/A,TRUE,"general";"via3",#N/A,TRUE,"general"}</definedName>
    <definedName name="___b7" localSheetId="8" hidden="1">{"via1",#N/A,TRUE,"general";"via2",#N/A,TRUE,"general";"via3",#N/A,TRUE,"general"}</definedName>
    <definedName name="___b7" hidden="1">{"via1",#N/A,TRUE,"general";"via2",#N/A,TRUE,"general";"via3",#N/A,TRUE,"general"}</definedName>
    <definedName name="___b8" localSheetId="11" hidden="1">{"via1",#N/A,TRUE,"general";"via2",#N/A,TRUE,"general";"via3",#N/A,TRUE,"general"}</definedName>
    <definedName name="___b8" localSheetId="8" hidden="1">{"via1",#N/A,TRUE,"general";"via2",#N/A,TRUE,"general";"via3",#N/A,TRUE,"general"}</definedName>
    <definedName name="___b8" hidden="1">{"via1",#N/A,TRUE,"general";"via2",#N/A,TRUE,"general";"via3",#N/A,TRUE,"general"}</definedName>
    <definedName name="___BAZ10">#REF!</definedName>
    <definedName name="___bb9" localSheetId="11" hidden="1">{"TAB1",#N/A,TRUE,"GENERAL";"TAB2",#N/A,TRUE,"GENERAL";"TAB3",#N/A,TRUE,"GENERAL";"TAB4",#N/A,TRUE,"GENERAL";"TAB5",#N/A,TRUE,"GENERAL"}</definedName>
    <definedName name="___bb9" localSheetId="8" hidden="1">{"TAB1",#N/A,TRUE,"GENERAL";"TAB2",#N/A,TRUE,"GENERAL";"TAB3",#N/A,TRUE,"GENERAL";"TAB4",#N/A,TRUE,"GENERAL";"TAB5",#N/A,TRUE,"GENERAL"}</definedName>
    <definedName name="___bb9" hidden="1">{"TAB1",#N/A,TRUE,"GENERAL";"TAB2",#N/A,TRUE,"GENERAL";"TAB3",#N/A,TRUE,"GENERAL";"TAB4",#N/A,TRUE,"GENERAL";"TAB5",#N/A,TRUE,"GENERAL"}</definedName>
    <definedName name="___bgb5" localSheetId="11" hidden="1">{"TAB1",#N/A,TRUE,"GENERAL";"TAB2",#N/A,TRUE,"GENERAL";"TAB3",#N/A,TRUE,"GENERAL";"TAB4",#N/A,TRUE,"GENERAL";"TAB5",#N/A,TRUE,"GENERAL"}</definedName>
    <definedName name="___bgb5" localSheetId="8" hidden="1">{"TAB1",#N/A,TRUE,"GENERAL";"TAB2",#N/A,TRUE,"GENERAL";"TAB3",#N/A,TRUE,"GENERAL";"TAB4",#N/A,TRUE,"GENERAL";"TAB5",#N/A,TRUE,"GENERAL"}</definedName>
    <definedName name="___bgb5" hidden="1">{"TAB1",#N/A,TRUE,"GENERAL";"TAB2",#N/A,TRUE,"GENERAL";"TAB3",#N/A,TRUE,"GENERAL";"TAB4",#N/A,TRUE,"GENERAL";"TAB5",#N/A,TRUE,"GENERAL"}</definedName>
    <definedName name="___BGC1" localSheetId="11">#REF!</definedName>
    <definedName name="___BGC1" localSheetId="8">#REF!</definedName>
    <definedName name="___BGC1">#REF!</definedName>
    <definedName name="___BGC3" localSheetId="11">#REF!</definedName>
    <definedName name="___BGC3" localSheetId="8">#REF!</definedName>
    <definedName name="___BGC3">#REF!</definedName>
    <definedName name="___BGC5" localSheetId="11">#REF!</definedName>
    <definedName name="___BGC5" localSheetId="8">#REF!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11">#REF!</definedName>
    <definedName name="___CAC1" localSheetId="8">#REF!</definedName>
    <definedName name="___CAC1">#REF!</definedName>
    <definedName name="___CAC3" localSheetId="11">#REF!</definedName>
    <definedName name="___CAC3" localSheetId="8">#REF!</definedName>
    <definedName name="___CAC3">#REF!</definedName>
    <definedName name="___CAC5" localSheetId="11">#REF!</definedName>
    <definedName name="___CAC5" localSheetId="8">#REF!</definedName>
    <definedName name="___CAC5">#REF!</definedName>
    <definedName name="___CAN28">#REF!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 localSheetId="11">#REF!</definedName>
    <definedName name="___Con1" localSheetId="8">#REF!</definedName>
    <definedName name="___Con1">#REF!</definedName>
    <definedName name="___Con2" localSheetId="11">#REF!</definedName>
    <definedName name="___Con2" localSheetId="8">#REF!</definedName>
    <definedName name="___Con2">#REF!</definedName>
    <definedName name="___Con3" localSheetId="11">#REF!</definedName>
    <definedName name="___Con3" localSheetId="8">#REF!</definedName>
    <definedName name="___Con3">#REF!</definedName>
    <definedName name="___CUA44">#REF!</definedName>
    <definedName name="___D47">#REF!</definedName>
    <definedName name="___DAT1">#REF!</definedName>
    <definedName name="___DAT2">#REF!</definedName>
    <definedName name="___DAT3">#REF!</definedName>
    <definedName name="___DAT4">#REF!</definedName>
    <definedName name="___DCI1" localSheetId="11">#REF!</definedName>
    <definedName name="___DCI1" localSheetId="8">#REF!</definedName>
    <definedName name="___DCI1">#REF!</definedName>
    <definedName name="___DDS1" localSheetId="11">#REF!</definedName>
    <definedName name="___DDS1" localSheetId="8">#REF!</definedName>
    <definedName name="___DDS1">#REF!</definedName>
    <definedName name="___DGO1" localSheetId="11">#REF!</definedName>
    <definedName name="___DGO1" localSheetId="8">#REF!</definedName>
    <definedName name="___DGO1">#REF!</definedName>
    <definedName name="___DGP1" localSheetId="11">#REF!</definedName>
    <definedName name="___DGP1" localSheetId="8">#REF!</definedName>
    <definedName name="___DGP1">#REF!</definedName>
    <definedName name="___DIJ1" localSheetId="11">#REF!</definedName>
    <definedName name="___DIJ1" localSheetId="8">#REF!</definedName>
    <definedName name="___DIJ1">#REF!</definedName>
    <definedName name="___DMD1">#REF!</definedName>
    <definedName name="___dot1">#REF!</definedName>
    <definedName name="___DPI1" localSheetId="11">#REF!</definedName>
    <definedName name="___DPI1" localSheetId="8">#REF!</definedName>
    <definedName name="___DPI1">#REF!</definedName>
    <definedName name="___DPR2">#REF!</definedName>
    <definedName name="___DPY1" localSheetId="11">#REF!</definedName>
    <definedName name="___DPY1" localSheetId="8">#REF!</definedName>
    <definedName name="___DPY1">#REF!</definedName>
    <definedName name="___DRI1" localSheetId="11">#REF!</definedName>
    <definedName name="___DRI1" localSheetId="8">#REF!</definedName>
    <definedName name="___DRI1">#REF!</definedName>
    <definedName name="___DRL1" localSheetId="11">#REF!</definedName>
    <definedName name="___DRL1" localSheetId="8">#REF!</definedName>
    <definedName name="___DRL1">#REF!</definedName>
    <definedName name="___DSP1" localSheetId="11">#REF!</definedName>
    <definedName name="___DSP1" localSheetId="8">#REF!</definedName>
    <definedName name="___DSP1">#REF!</definedName>
    <definedName name="___DTT2">#REF!</definedName>
    <definedName name="___ECP1" localSheetId="11">#REF!</definedName>
    <definedName name="___ECP1" localSheetId="8">#REF!</definedName>
    <definedName name="___ECP1">#REF!</definedName>
    <definedName name="___EEF110">#REF!</definedName>
    <definedName name="___Ega2" localSheetId="11">#REF!</definedName>
    <definedName name="___Ega2" localSheetId="8">#REF!</definedName>
    <definedName name="___Ega2">#REF!</definedName>
    <definedName name="___Ega3" localSheetId="11">#REF!</definedName>
    <definedName name="___Ega3" localSheetId="8">#REF!</definedName>
    <definedName name="___Ega3">#REF!</definedName>
    <definedName name="___Ele2" localSheetId="11">#REF!</definedName>
    <definedName name="___Ele2" localSheetId="8">#REF!</definedName>
    <definedName name="___Ele2">#REF!</definedName>
    <definedName name="___Ele3" localSheetId="11">#REF!</definedName>
    <definedName name="___Ele3" localSheetId="8">#REF!</definedName>
    <definedName name="___Ele3">#REF!</definedName>
    <definedName name="___Epm2" localSheetId="11">#REF!</definedName>
    <definedName name="___Epm2" localSheetId="8">#REF!</definedName>
    <definedName name="___Epm2">#REF!</definedName>
    <definedName name="___Epm3" localSheetId="11">#REF!</definedName>
    <definedName name="___Epm3" localSheetId="8">#REF!</definedName>
    <definedName name="___Epm3">#REF!</definedName>
    <definedName name="___EPR2">#REF!</definedName>
    <definedName name="___err2">#REF!</definedName>
    <definedName name="___err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R13">#REF!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EC5">#REF!,#REF!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G1">#N/A</definedName>
    <definedName name="___g2" localSheetId="11" hidden="1">{"TAB1",#N/A,TRUE,"GENERAL";"TAB2",#N/A,TRUE,"GENERAL";"TAB3",#N/A,TRUE,"GENERAL";"TAB4",#N/A,TRUE,"GENERAL";"TAB5",#N/A,TRUE,"GENERAL"}</definedName>
    <definedName name="___g2" localSheetId="8" hidden="1">{"TAB1",#N/A,TRUE,"GENERAL";"TAB2",#N/A,TRUE,"GENERAL";"TAB3",#N/A,TRUE,"GENERAL";"TAB4",#N/A,TRUE,"GENERAL";"TAB5",#N/A,TRUE,"GENERAL"}</definedName>
    <definedName name="___g2" hidden="1">{"TAB1",#N/A,TRUE,"GENERAL";"TAB2",#N/A,TRUE,"GENERAL";"TAB3",#N/A,TRUE,"GENERAL";"TAB4",#N/A,TRUE,"GENERAL";"TAB5",#N/A,TRUE,"GENERAL"}</definedName>
    <definedName name="___g3" localSheetId="11" hidden="1">{"via1",#N/A,TRUE,"general";"via2",#N/A,TRUE,"general";"via3",#N/A,TRUE,"general"}</definedName>
    <definedName name="___g3" localSheetId="8" hidden="1">{"via1",#N/A,TRUE,"general";"via2",#N/A,TRUE,"general";"via3",#N/A,TRUE,"general"}</definedName>
    <definedName name="___g3" hidden="1">{"via1",#N/A,TRUE,"general";"via2",#N/A,TRUE,"general";"via3",#N/A,TRUE,"general"}</definedName>
    <definedName name="___g4" localSheetId="11" hidden="1">{"via1",#N/A,TRUE,"general";"via2",#N/A,TRUE,"general";"via3",#N/A,TRUE,"general"}</definedName>
    <definedName name="___g4" localSheetId="8" hidden="1">{"via1",#N/A,TRUE,"general";"via2",#N/A,TRUE,"general";"via3",#N/A,TRUE,"general"}</definedName>
    <definedName name="___g4" hidden="1">{"via1",#N/A,TRUE,"general";"via2",#N/A,TRUE,"general";"via3",#N/A,TRUE,"general"}</definedName>
    <definedName name="___g5" localSheetId="11" hidden="1">{"via1",#N/A,TRUE,"general";"via2",#N/A,TRUE,"general";"via3",#N/A,TRUE,"general"}</definedName>
    <definedName name="___g5" localSheetId="8" hidden="1">{"via1",#N/A,TRUE,"general";"via2",#N/A,TRUE,"general";"via3",#N/A,TRUE,"general"}</definedName>
    <definedName name="___g5" hidden="1">{"via1",#N/A,TRUE,"general";"via2",#N/A,TRUE,"general";"via3",#N/A,TRUE,"general"}</definedName>
    <definedName name="___g6" localSheetId="11" hidden="1">{"via1",#N/A,TRUE,"general";"via2",#N/A,TRUE,"general";"via3",#N/A,TRUE,"general"}</definedName>
    <definedName name="___g6" localSheetId="8" hidden="1">{"via1",#N/A,TRUE,"general";"via2",#N/A,TRUE,"general";"via3",#N/A,TRUE,"general"}</definedName>
    <definedName name="___g6" hidden="1">{"via1",#N/A,TRUE,"general";"via2",#N/A,TRUE,"general";"via3",#N/A,TRUE,"general"}</definedName>
    <definedName name="___g7" localSheetId="11" hidden="1">{"TAB1",#N/A,TRUE,"GENERAL";"TAB2",#N/A,TRUE,"GENERAL";"TAB3",#N/A,TRUE,"GENERAL";"TAB4",#N/A,TRUE,"GENERAL";"TAB5",#N/A,TRUE,"GENERAL"}</definedName>
    <definedName name="___g7" localSheetId="8" hidden="1">{"TAB1",#N/A,TRUE,"GENERAL";"TAB2",#N/A,TRUE,"GENERAL";"TAB3",#N/A,TRUE,"GENERAL";"TAB4",#N/A,TRUE,"GENERAL";"TAB5",#N/A,TRUE,"GENERAL"}</definedName>
    <definedName name="___g7" hidden="1">{"TAB1",#N/A,TRUE,"GENERAL";"TAB2",#N/A,TRUE,"GENERAL";"TAB3",#N/A,TRUE,"GENERAL";"TAB4",#N/A,TRUE,"GENERAL";"TAB5",#N/A,TRUE,"GENERAL"}</definedName>
    <definedName name="___GR1" localSheetId="11" hidden="1">{"TAB1",#N/A,TRUE,"GENERAL";"TAB2",#N/A,TRUE,"GENERAL";"TAB3",#N/A,TRUE,"GENERAL";"TAB4",#N/A,TRUE,"GENERAL";"TAB5",#N/A,TRUE,"GENERAL"}</definedName>
    <definedName name="___GR1" localSheetId="8" hidden="1">{"TAB1",#N/A,TRUE,"GENERAL";"TAB2",#N/A,TRUE,"GENERAL";"TAB3",#N/A,TRUE,"GENERAL";"TAB4",#N/A,TRUE,"GENERAL";"TAB5",#N/A,TRUE,"GENERAL"}</definedName>
    <definedName name="___GR1" hidden="1">{"TAB1",#N/A,TRUE,"GENERAL";"TAB2",#N/A,TRUE,"GENERAL";"TAB3",#N/A,TRUE,"GENERAL";"TAB4",#N/A,TRUE,"GENERAL";"TAB5",#N/A,TRUE,"GENERAL"}</definedName>
    <definedName name="___gtr4" localSheetId="11" hidden="1">{"via1",#N/A,TRUE,"general";"via2",#N/A,TRUE,"general";"via3",#N/A,TRUE,"general"}</definedName>
    <definedName name="___gtr4" localSheetId="8" hidden="1">{"via1",#N/A,TRUE,"general";"via2",#N/A,TRUE,"general";"via3",#N/A,TRUE,"general"}</definedName>
    <definedName name="___gtr4" hidden="1">{"via1",#N/A,TRUE,"general";"via2",#N/A,TRUE,"general";"via3",#N/A,TRUE,"general"}</definedName>
    <definedName name="___h2" localSheetId="11" hidden="1">{"via1",#N/A,TRUE,"general";"via2",#N/A,TRUE,"general";"via3",#N/A,TRUE,"general"}</definedName>
    <definedName name="___h2" localSheetId="8" hidden="1">{"via1",#N/A,TRUE,"general";"via2",#N/A,TRUE,"general";"via3",#N/A,TRUE,"general"}</definedName>
    <definedName name="___h2" hidden="1">{"via1",#N/A,TRUE,"general";"via2",#N/A,TRUE,"general";"via3",#N/A,TRUE,"general"}</definedName>
    <definedName name="___h3" localSheetId="11" hidden="1">{"via1",#N/A,TRUE,"general";"via2",#N/A,TRUE,"general";"via3",#N/A,TRUE,"general"}</definedName>
    <definedName name="___h3" localSheetId="8" hidden="1">{"via1",#N/A,TRUE,"general";"via2",#N/A,TRUE,"general";"via3",#N/A,TRUE,"general"}</definedName>
    <definedName name="___h3" hidden="1">{"via1",#N/A,TRUE,"general";"via2",#N/A,TRUE,"general";"via3",#N/A,TRUE,"general"}</definedName>
    <definedName name="___h4" localSheetId="11" hidden="1">{"TAB1",#N/A,TRUE,"GENERAL";"TAB2",#N/A,TRUE,"GENERAL";"TAB3",#N/A,TRUE,"GENERAL";"TAB4",#N/A,TRUE,"GENERAL";"TAB5",#N/A,TRUE,"GENERAL"}</definedName>
    <definedName name="___h4" localSheetId="8" hidden="1">{"TAB1",#N/A,TRUE,"GENERAL";"TAB2",#N/A,TRUE,"GENERAL";"TAB3",#N/A,TRUE,"GENERAL";"TAB4",#N/A,TRUE,"GENERAL";"TAB5",#N/A,TRUE,"GENERAL"}</definedName>
    <definedName name="___h4" hidden="1">{"TAB1",#N/A,TRUE,"GENERAL";"TAB2",#N/A,TRUE,"GENERAL";"TAB3",#N/A,TRUE,"GENERAL";"TAB4",#N/A,TRUE,"GENERAL";"TAB5",#N/A,TRUE,"GENERAL"}</definedName>
    <definedName name="___h5" localSheetId="11" hidden="1">{"TAB1",#N/A,TRUE,"GENERAL";"TAB2",#N/A,TRUE,"GENERAL";"TAB3",#N/A,TRUE,"GENERAL";"TAB4",#N/A,TRUE,"GENERAL";"TAB5",#N/A,TRUE,"GENERAL"}</definedName>
    <definedName name="___h5" localSheetId="8" hidden="1">{"TAB1",#N/A,TRUE,"GENERAL";"TAB2",#N/A,TRUE,"GENERAL";"TAB3",#N/A,TRUE,"GENERAL";"TAB4",#N/A,TRUE,"GENERAL";"TAB5",#N/A,TRUE,"GENERAL"}</definedName>
    <definedName name="___h5" hidden="1">{"TAB1",#N/A,TRUE,"GENERAL";"TAB2",#N/A,TRUE,"GENERAL";"TAB3",#N/A,TRUE,"GENERAL";"TAB4",#N/A,TRUE,"GENERAL";"TAB5",#N/A,TRUE,"GENERAL"}</definedName>
    <definedName name="___h6" localSheetId="11" hidden="1">{"via1",#N/A,TRUE,"general";"via2",#N/A,TRUE,"general";"via3",#N/A,TRUE,"general"}</definedName>
    <definedName name="___h6" localSheetId="8" hidden="1">{"via1",#N/A,TRUE,"general";"via2",#N/A,TRUE,"general";"via3",#N/A,TRUE,"general"}</definedName>
    <definedName name="___h6" hidden="1">{"via1",#N/A,TRUE,"general";"via2",#N/A,TRUE,"general";"via3",#N/A,TRUE,"general"}</definedName>
    <definedName name="___h7" localSheetId="11" hidden="1">{"TAB1",#N/A,TRUE,"GENERAL";"TAB2",#N/A,TRUE,"GENERAL";"TAB3",#N/A,TRUE,"GENERAL";"TAB4",#N/A,TRUE,"GENERAL";"TAB5",#N/A,TRUE,"GENERAL"}</definedName>
    <definedName name="___h7" localSheetId="8" hidden="1">{"TAB1",#N/A,TRUE,"GENERAL";"TAB2",#N/A,TRUE,"GENERAL";"TAB3",#N/A,TRUE,"GENERAL";"TAB4",#N/A,TRUE,"GENERAL";"TAB5",#N/A,TRUE,"GENERAL"}</definedName>
    <definedName name="___h7" hidden="1">{"TAB1",#N/A,TRUE,"GENERAL";"TAB2",#N/A,TRUE,"GENERAL";"TAB3",#N/A,TRUE,"GENERAL";"TAB4",#N/A,TRUE,"GENERAL";"TAB5",#N/A,TRUE,"GENERAL"}</definedName>
    <definedName name="___h8" localSheetId="11" hidden="1">{"via1",#N/A,TRUE,"general";"via2",#N/A,TRUE,"general";"via3",#N/A,TRUE,"general"}</definedName>
    <definedName name="___h8" localSheetId="8"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11" hidden="1">{"via1",#N/A,TRUE,"general";"via2",#N/A,TRUE,"general";"via3",#N/A,TRUE,"general"}</definedName>
    <definedName name="___hfh7" localSheetId="8" hidden="1">{"via1",#N/A,TRUE,"general";"via2",#N/A,TRUE,"general";"via3",#N/A,TRUE,"general"}</definedName>
    <definedName name="___hfh7" hidden="1">{"via1",#N/A,TRUE,"general";"via2",#N/A,TRUE,"general";"via3",#N/A,TRUE,"general"}</definedName>
    <definedName name="___HOJ66">#REF!</definedName>
    <definedName name="___HOJ88">#REF!</definedName>
    <definedName name="___hpc6">#REF!</definedName>
    <definedName name="___htC1">#REF!</definedName>
    <definedName name="___HUM1">#REF!</definedName>
    <definedName name="___HUM2">#REF!</definedName>
    <definedName name="___i1">#REF!</definedName>
    <definedName name="___i4" localSheetId="11" hidden="1">{"via1",#N/A,TRUE,"general";"via2",#N/A,TRUE,"general";"via3",#N/A,TRUE,"general"}</definedName>
    <definedName name="___i4" localSheetId="8" hidden="1">{"via1",#N/A,TRUE,"general";"via2",#N/A,TRUE,"general";"via3",#N/A,TRUE,"general"}</definedName>
    <definedName name="___i4" hidden="1">{"via1",#N/A,TRUE,"general";"via2",#N/A,TRUE,"general";"via3",#N/A,TRUE,"general"}</definedName>
    <definedName name="___i5" localSheetId="11" hidden="1">{"TAB1",#N/A,TRUE,"GENERAL";"TAB2",#N/A,TRUE,"GENERAL";"TAB3",#N/A,TRUE,"GENERAL";"TAB4",#N/A,TRUE,"GENERAL";"TAB5",#N/A,TRUE,"GENERAL"}</definedName>
    <definedName name="___i5" localSheetId="8" hidden="1">{"TAB1",#N/A,TRUE,"GENERAL";"TAB2",#N/A,TRUE,"GENERAL";"TAB3",#N/A,TRUE,"GENERAL";"TAB4",#N/A,TRUE,"GENERAL";"TAB5",#N/A,TRUE,"GENERAL"}</definedName>
    <definedName name="___i5" hidden="1">{"TAB1",#N/A,TRUE,"GENERAL";"TAB2",#N/A,TRUE,"GENERAL";"TAB3",#N/A,TRUE,"GENERAL";"TAB4",#N/A,TRUE,"GENERAL";"TAB5",#N/A,TRUE,"GENERAL"}</definedName>
    <definedName name="___i6" localSheetId="11" hidden="1">{"TAB1",#N/A,TRUE,"GENERAL";"TAB2",#N/A,TRUE,"GENERAL";"TAB3",#N/A,TRUE,"GENERAL";"TAB4",#N/A,TRUE,"GENERAL";"TAB5",#N/A,TRUE,"GENERAL"}</definedName>
    <definedName name="___i6" localSheetId="8" hidden="1">{"TAB1",#N/A,TRUE,"GENERAL";"TAB2",#N/A,TRUE,"GENERAL";"TAB3",#N/A,TRUE,"GENERAL";"TAB4",#N/A,TRUE,"GENERAL";"TAB5",#N/A,TRUE,"GENERAL"}</definedName>
    <definedName name="___i6" hidden="1">{"TAB1",#N/A,TRUE,"GENERAL";"TAB2",#N/A,TRUE,"GENERAL";"TAB3",#N/A,TRUE,"GENERAL";"TAB4",#N/A,TRUE,"GENERAL";"TAB5",#N/A,TRUE,"GENERAL"}</definedName>
    <definedName name="___i7" localSheetId="11" hidden="1">{"via1",#N/A,TRUE,"general";"via2",#N/A,TRUE,"general";"via3",#N/A,TRUE,"general"}</definedName>
    <definedName name="___i7" localSheetId="8" hidden="1">{"via1",#N/A,TRUE,"general";"via2",#N/A,TRUE,"general";"via3",#N/A,TRUE,"general"}</definedName>
    <definedName name="___i7" hidden="1">{"via1",#N/A,TRUE,"general";"via2",#N/A,TRUE,"general";"via3",#N/A,TRUE,"general"}</definedName>
    <definedName name="___i77" localSheetId="11" hidden="1">{"TAB1",#N/A,TRUE,"GENERAL";"TAB2",#N/A,TRUE,"GENERAL";"TAB3",#N/A,TRUE,"GENERAL";"TAB4",#N/A,TRUE,"GENERAL";"TAB5",#N/A,TRUE,"GENERAL"}</definedName>
    <definedName name="___i77" localSheetId="8" hidden="1">{"TAB1",#N/A,TRUE,"GENERAL";"TAB2",#N/A,TRUE,"GENERAL";"TAB3",#N/A,TRUE,"GENERAL";"TAB4",#N/A,TRUE,"GENERAL";"TAB5",#N/A,TRUE,"GENERAL"}</definedName>
    <definedName name="___i77" hidden="1">{"TAB1",#N/A,TRUE,"GENERAL";"TAB2",#N/A,TRUE,"GENERAL";"TAB3",#N/A,TRUE,"GENERAL";"TAB4",#N/A,TRUE,"GENERAL";"TAB5",#N/A,TRUE,"GENERAL"}</definedName>
    <definedName name="___i8" localSheetId="11" hidden="1">{"via1",#N/A,TRUE,"general";"via2",#N/A,TRUE,"general";"via3",#N/A,TRUE,"general"}</definedName>
    <definedName name="___i8" localSheetId="8" hidden="1">{"via1",#N/A,TRUE,"general";"via2",#N/A,TRUE,"general";"via3",#N/A,TRUE,"general"}</definedName>
    <definedName name="___i8" hidden="1">{"via1",#N/A,TRUE,"general";"via2",#N/A,TRUE,"general";"via3",#N/A,TRUE,"general"}</definedName>
    <definedName name="___i9" localSheetId="11" hidden="1">{"TAB1",#N/A,TRUE,"GENERAL";"TAB2",#N/A,TRUE,"GENERAL";"TAB3",#N/A,TRUE,"GENERAL";"TAB4",#N/A,TRUE,"GENERAL";"TAB5",#N/A,TRUE,"GENERAL"}</definedName>
    <definedName name="___i9" localSheetId="8" hidden="1">{"TAB1",#N/A,TRUE,"GENERAL";"TAB2",#N/A,TRUE,"GENERAL";"TAB3",#N/A,TRUE,"GENERAL";"TAB4",#N/A,TRUE,"GENERAL";"TAB5",#N/A,TRUE,"GENERAL"}</definedName>
    <definedName name="___i9" hidden="1">{"TAB1",#N/A,TRUE,"GENERAL";"TAB2",#N/A,TRUE,"GENERAL";"TAB3",#N/A,TRUE,"GENERAL";"TAB4",#N/A,TRUE,"GENERAL";"TAB5",#N/A,TRUE,"GENERAL"}</definedName>
    <definedName name="___ICP1" localSheetId="11">#REF!</definedName>
    <definedName name="___ICP1" localSheetId="8">#REF!</definedName>
    <definedName name="___ICP1">#REF!</definedName>
    <definedName name="___Inc1" localSheetId="11">#REF!</definedName>
    <definedName name="___Inc1" localSheetId="8">#REF!</definedName>
    <definedName name="___Inc1">#REF!</definedName>
    <definedName name="___Inc2" localSheetId="11">#REF!</definedName>
    <definedName name="___Inc2" localSheetId="8">#REF!</definedName>
    <definedName name="___Inc2">#REF!</definedName>
    <definedName name="___Inc3" localSheetId="11">#REF!</definedName>
    <definedName name="___Inc3" localSheetId="8">#REF!</definedName>
    <definedName name="___Inc3">#REF!</definedName>
    <definedName name="___INDEX_SHEET___ASAP_Utilities">#REF!</definedName>
    <definedName name="___INF1">#REF!</definedName>
    <definedName name="___inf2">#REF!</definedName>
    <definedName name="___Ing1" localSheetId="11">#REF!</definedName>
    <definedName name="___Ing1" localSheetId="8">#REF!</definedName>
    <definedName name="___Ing1">#REF!</definedName>
    <definedName name="___Ing2" localSheetId="11">#REF!</definedName>
    <definedName name="___Ing2" localSheetId="8">#REF!</definedName>
    <definedName name="___Ing2">#REF!</definedName>
    <definedName name="___Ing3" localSheetId="11">#REF!</definedName>
    <definedName name="___Ing3" localSheetId="8">#REF!</definedName>
    <definedName name="___Ing3">#REF!</definedName>
    <definedName name="___IPC2002">#REF!</definedName>
    <definedName name="___ITM4">#REF!</definedName>
    <definedName name="___Jai1" localSheetId="11">#REF!</definedName>
    <definedName name="___Jai1" localSheetId="8">#REF!</definedName>
    <definedName name="___Jai1">#REF!</definedName>
    <definedName name="___Jai2" localSheetId="11">#REF!</definedName>
    <definedName name="___Jai2" localSheetId="8">#REF!</definedName>
    <definedName name="___Jai2">#REF!</definedName>
    <definedName name="___Jai3" localSheetId="11">#REF!</definedName>
    <definedName name="___Jai3" localSheetId="8">#REF!</definedName>
    <definedName name="___Jai3">#REF!</definedName>
    <definedName name="___jdC1">#REF!</definedName>
    <definedName name="___k3" localSheetId="11" hidden="1">{"TAB1",#N/A,TRUE,"GENERAL";"TAB2",#N/A,TRUE,"GENERAL";"TAB3",#N/A,TRUE,"GENERAL";"TAB4",#N/A,TRUE,"GENERAL";"TAB5",#N/A,TRUE,"GENERAL"}</definedName>
    <definedName name="___k3" localSheetId="8" hidden="1">{"TAB1",#N/A,TRUE,"GENERAL";"TAB2",#N/A,TRUE,"GENERAL";"TAB3",#N/A,TRUE,"GENERAL";"TAB4",#N/A,TRUE,"GENERAL";"TAB5",#N/A,TRUE,"GENERAL"}</definedName>
    <definedName name="___k3" hidden="1">{"TAB1",#N/A,TRUE,"GENERAL";"TAB2",#N/A,TRUE,"GENERAL";"TAB3",#N/A,TRUE,"GENERAL";"TAB4",#N/A,TRUE,"GENERAL";"TAB5",#N/A,TRUE,"GENERAL"}</definedName>
    <definedName name="___k4" localSheetId="11" hidden="1">{"via1",#N/A,TRUE,"general";"via2",#N/A,TRUE,"general";"via3",#N/A,TRUE,"general"}</definedName>
    <definedName name="___k4" localSheetId="8" hidden="1">{"via1",#N/A,TRUE,"general";"via2",#N/A,TRUE,"general";"via3",#N/A,TRUE,"general"}</definedName>
    <definedName name="___k4" hidden="1">{"via1",#N/A,TRUE,"general";"via2",#N/A,TRUE,"general";"via3",#N/A,TRUE,"general"}</definedName>
    <definedName name="___k5" localSheetId="11" hidden="1">{"via1",#N/A,TRUE,"general";"via2",#N/A,TRUE,"general";"via3",#N/A,TRUE,"general"}</definedName>
    <definedName name="___k5" localSheetId="8" hidden="1">{"via1",#N/A,TRUE,"general";"via2",#N/A,TRUE,"general";"via3",#N/A,TRUE,"general"}</definedName>
    <definedName name="___k5" hidden="1">{"via1",#N/A,TRUE,"general";"via2",#N/A,TRUE,"general";"via3",#N/A,TRUE,"general"}</definedName>
    <definedName name="___k6" localSheetId="11" hidden="1">{"TAB1",#N/A,TRUE,"GENERAL";"TAB2",#N/A,TRUE,"GENERAL";"TAB3",#N/A,TRUE,"GENERAL";"TAB4",#N/A,TRUE,"GENERAL";"TAB5",#N/A,TRUE,"GENERAL"}</definedName>
    <definedName name="___k6" localSheetId="8" hidden="1">{"TAB1",#N/A,TRUE,"GENERAL";"TAB2",#N/A,TRUE,"GENERAL";"TAB3",#N/A,TRUE,"GENERAL";"TAB4",#N/A,TRUE,"GENERAL";"TAB5",#N/A,TRUE,"GENERAL"}</definedName>
    <definedName name="___k6" hidden="1">{"TAB1",#N/A,TRUE,"GENERAL";"TAB2",#N/A,TRUE,"GENERAL";"TAB3",#N/A,TRUE,"GENERAL";"TAB4",#N/A,TRUE,"GENERAL";"TAB5",#N/A,TRUE,"GENERAL"}</definedName>
    <definedName name="___k7" localSheetId="11" hidden="1">{"via1",#N/A,TRUE,"general";"via2",#N/A,TRUE,"general";"via3",#N/A,TRUE,"general"}</definedName>
    <definedName name="___k7" localSheetId="8" hidden="1">{"via1",#N/A,TRUE,"general";"via2",#N/A,TRUE,"general";"via3",#N/A,TRUE,"general"}</definedName>
    <definedName name="___k7" hidden="1">{"via1",#N/A,TRUE,"general";"via2",#N/A,TRUE,"general";"via3",#N/A,TRUE,"general"}</definedName>
    <definedName name="___k8" localSheetId="11" hidden="1">{"via1",#N/A,TRUE,"general";"via2",#N/A,TRUE,"general";"via3",#N/A,TRUE,"general"}</definedName>
    <definedName name="___k8" localSheetId="8" hidden="1">{"via1",#N/A,TRUE,"general";"via2",#N/A,TRUE,"general";"via3",#N/A,TRUE,"general"}</definedName>
    <definedName name="___k8" hidden="1">{"via1",#N/A,TRUE,"general";"via2",#N/A,TRUE,"general";"via3",#N/A,TRUE,"general"}</definedName>
    <definedName name="___k9" localSheetId="11" hidden="1">{"TAB1",#N/A,TRUE,"GENERAL";"TAB2",#N/A,TRUE,"GENERAL";"TAB3",#N/A,TRUE,"GENERAL";"TAB4",#N/A,TRUE,"GENERAL";"TAB5",#N/A,TRUE,"GENERAL"}</definedName>
    <definedName name="___k9" localSheetId="8" hidden="1">{"TAB1",#N/A,TRUE,"GENERAL";"TAB2",#N/A,TRUE,"GENERAL";"TAB3",#N/A,TRUE,"GENERAL";"TAB4",#N/A,TRUE,"GENERAL";"TAB5",#N/A,TRUE,"GENERAL"}</definedName>
    <definedName name="___k9" hidden="1">{"TAB1",#N/A,TRUE,"GENERAL";"TAB2",#N/A,TRUE,"GENERAL";"TAB3",#N/A,TRUE,"GENERAL";"TAB4",#N/A,TRUE,"GENERAL";"TAB5",#N/A,TRUE,"GENERAL"}</definedName>
    <definedName name="___key2" localSheetId="11" hidden="1">#REF!</definedName>
    <definedName name="___key2" localSheetId="8" hidden="1">#REF!</definedName>
    <definedName name="___key2" hidden="1">#REF!</definedName>
    <definedName name="___key3" hidden="1">#REF!</definedName>
    <definedName name="___key31" hidden="1">#REF!</definedName>
    <definedName name="___kjk6" localSheetId="11" hidden="1">{"TAB1",#N/A,TRUE,"GENERAL";"TAB2",#N/A,TRUE,"GENERAL";"TAB3",#N/A,TRUE,"GENERAL";"TAB4",#N/A,TRUE,"GENERAL";"TAB5",#N/A,TRUE,"GENERAL"}</definedName>
    <definedName name="___kjk6" localSheetId="8" hidden="1">{"TAB1",#N/A,TRUE,"GENERAL";"TAB2",#N/A,TRUE,"GENERAL";"TAB3",#N/A,TRUE,"GENERAL";"TAB4",#N/A,TRUE,"GENERAL";"TAB5",#N/A,TRUE,"GENERAL"}</definedName>
    <definedName name="___kjk6" hidden="1">{"TAB1",#N/A,TRUE,"GENERAL";"TAB2",#N/A,TRUE,"GENERAL";"TAB3",#N/A,TRUE,"GENERAL";"TAB4",#N/A,TRUE,"GENERAL";"TAB5",#N/A,TRUE,"GENERAL"}</definedName>
    <definedName name="___l9001" localSheetId="11">#REF!</definedName>
    <definedName name="___l9001" localSheetId="8">#REF!</definedName>
    <definedName name="___l9001">#REF!</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O1">#REF!</definedName>
    <definedName name="___LEO11">#REF!</definedName>
    <definedName name="___LEO12">#REF!</definedName>
    <definedName name="___LEO13">#REF!</definedName>
    <definedName name="___LEO14">#REF!</definedName>
    <definedName name="___LEO15">#REF!</definedName>
    <definedName name="___LEO16">#REF!</definedName>
    <definedName name="___LEO17">#REF!</definedName>
    <definedName name="___LEO2">#REF!</definedName>
    <definedName name="___LEO3">#REF!</definedName>
    <definedName name="___LEO4">#N/A</definedName>
    <definedName name="___LEO5">#REF!</definedName>
    <definedName name="___LEO7">#REF!</definedName>
    <definedName name="___LEO8">#REF!</definedName>
    <definedName name="___LEO9">#REF!</definedName>
    <definedName name="___LEY80">#REF!</definedName>
    <definedName name="___lfo1">#REF!</definedName>
    <definedName name="___LM369582">#REF!</definedName>
    <definedName name="___LPR2">#REF!</definedName>
    <definedName name="___LTC60">#REF!</definedName>
    <definedName name="___LTT2">#REF!</definedName>
    <definedName name="___m3" localSheetId="11" hidden="1">{"via1",#N/A,TRUE,"general";"via2",#N/A,TRUE,"general";"via3",#N/A,TRUE,"general"}</definedName>
    <definedName name="___m3" localSheetId="8" hidden="1">{"via1",#N/A,TRUE,"general";"via2",#N/A,TRUE,"general";"via3",#N/A,TRUE,"general"}</definedName>
    <definedName name="___m3" hidden="1">{"via1",#N/A,TRUE,"general";"via2",#N/A,TRUE,"general";"via3",#N/A,TRUE,"general"}</definedName>
    <definedName name="___m4" localSheetId="11" hidden="1">{"TAB1",#N/A,TRUE,"GENERAL";"TAB2",#N/A,TRUE,"GENERAL";"TAB3",#N/A,TRUE,"GENERAL";"TAB4",#N/A,TRUE,"GENERAL";"TAB5",#N/A,TRUE,"GENERAL"}</definedName>
    <definedName name="___m4" localSheetId="8" hidden="1">{"TAB1",#N/A,TRUE,"GENERAL";"TAB2",#N/A,TRUE,"GENERAL";"TAB3",#N/A,TRUE,"GENERAL";"TAB4",#N/A,TRUE,"GENERAL";"TAB5",#N/A,TRUE,"GENERAL"}</definedName>
    <definedName name="___m4" hidden="1">{"TAB1",#N/A,TRUE,"GENERAL";"TAB2",#N/A,TRUE,"GENERAL";"TAB3",#N/A,TRUE,"GENERAL";"TAB4",#N/A,TRUE,"GENERAL";"TAB5",#N/A,TRUE,"GENERAL"}</definedName>
    <definedName name="___m5" localSheetId="11" hidden="1">{"via1",#N/A,TRUE,"general";"via2",#N/A,TRUE,"general";"via3",#N/A,TRUE,"general"}</definedName>
    <definedName name="___m5" localSheetId="8" hidden="1">{"via1",#N/A,TRUE,"general";"via2",#N/A,TRUE,"general";"via3",#N/A,TRUE,"general"}</definedName>
    <definedName name="___m5" hidden="1">{"via1",#N/A,TRUE,"general";"via2",#N/A,TRUE,"general";"via3",#N/A,TRUE,"general"}</definedName>
    <definedName name="___m6" localSheetId="11" hidden="1">{"TAB1",#N/A,TRUE,"GENERAL";"TAB2",#N/A,TRUE,"GENERAL";"TAB3",#N/A,TRUE,"GENERAL";"TAB4",#N/A,TRUE,"GENERAL";"TAB5",#N/A,TRUE,"GENERAL"}</definedName>
    <definedName name="___m6" localSheetId="8" hidden="1">{"TAB1",#N/A,TRUE,"GENERAL";"TAB2",#N/A,TRUE,"GENERAL";"TAB3",#N/A,TRUE,"GENERAL";"TAB4",#N/A,TRUE,"GENERAL";"TAB5",#N/A,TRUE,"GENERAL"}</definedName>
    <definedName name="___m6" hidden="1">{"TAB1",#N/A,TRUE,"GENERAL";"TAB2",#N/A,TRUE,"GENERAL";"TAB3",#N/A,TRUE,"GENERAL";"TAB4",#N/A,TRUE,"GENERAL";"TAB5",#N/A,TRUE,"GENERAL"}</definedName>
    <definedName name="___m7" localSheetId="11" hidden="1">{"TAB1",#N/A,TRUE,"GENERAL";"TAB2",#N/A,TRUE,"GENERAL";"TAB3",#N/A,TRUE,"GENERAL";"TAB4",#N/A,TRUE,"GENERAL";"TAB5",#N/A,TRUE,"GENERAL"}</definedName>
    <definedName name="___m7" localSheetId="8" hidden="1">{"TAB1",#N/A,TRUE,"GENERAL";"TAB2",#N/A,TRUE,"GENERAL";"TAB3",#N/A,TRUE,"GENERAL";"TAB4",#N/A,TRUE,"GENERAL";"TAB5",#N/A,TRUE,"GENERAL"}</definedName>
    <definedName name="___m7" hidden="1">{"TAB1",#N/A,TRUE,"GENERAL";"TAB2",#N/A,TRUE,"GENERAL";"TAB3",#N/A,TRUE,"GENERAL";"TAB4",#N/A,TRUE,"GENERAL";"TAB5",#N/A,TRUE,"GENERAL"}</definedName>
    <definedName name="___m8" localSheetId="11" hidden="1">{"via1",#N/A,TRUE,"general";"via2",#N/A,TRUE,"general";"via3",#N/A,TRUE,"general"}</definedName>
    <definedName name="___m8" localSheetId="8" hidden="1">{"via1",#N/A,TRUE,"general";"via2",#N/A,TRUE,"general";"via3",#N/A,TRUE,"general"}</definedName>
    <definedName name="___m8" hidden="1">{"via1",#N/A,TRUE,"general";"via2",#N/A,TRUE,"general";"via3",#N/A,TRUE,"general"}</definedName>
    <definedName name="___m9" localSheetId="11" hidden="1">{"via1",#N/A,TRUE,"general";"via2",#N/A,TRUE,"general";"via3",#N/A,TRUE,"general"}</definedName>
    <definedName name="___m9" localSheetId="8" hidden="1">{"via1",#N/A,TRUE,"general";"via2",#N/A,TRUE,"general";"via3",#N/A,TRUE,"general"}</definedName>
    <definedName name="___m9" hidden="1">{"via1",#N/A,TRUE,"general";"via2",#N/A,TRUE,"general";"via3",#N/A,TRUE,"general"}</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#REF!</definedName>
    <definedName name="___MB1" localSheetId="11">#REF!</definedName>
    <definedName name="___MB1" localSheetId="8">#REF!</definedName>
    <definedName name="___MB1">#REF!</definedName>
    <definedName name="___MB2" localSheetId="11">#REF!</definedName>
    <definedName name="___MB2" localSheetId="8">#REF!</definedName>
    <definedName name="___MB2">#REF!</definedName>
    <definedName name="___MB3" localSheetId="11">#REF!</definedName>
    <definedName name="___MB3" localSheetId="8">#REF!</definedName>
    <definedName name="___MB3">#REF!</definedName>
    <definedName name="___mes1">#REF!</definedName>
    <definedName name="___Mes2">#REF!</definedName>
    <definedName name="___Mes3">#REF!</definedName>
    <definedName name="___MSC1">#REF!</definedName>
    <definedName name="___n3" localSheetId="11" hidden="1">{"TAB1",#N/A,TRUE,"GENERAL";"TAB2",#N/A,TRUE,"GENERAL";"TAB3",#N/A,TRUE,"GENERAL";"TAB4",#N/A,TRUE,"GENERAL";"TAB5",#N/A,TRUE,"GENERAL"}</definedName>
    <definedName name="___n3" localSheetId="8" hidden="1">{"TAB1",#N/A,TRUE,"GENERAL";"TAB2",#N/A,TRUE,"GENERAL";"TAB3",#N/A,TRUE,"GENERAL";"TAB4",#N/A,TRUE,"GENERAL";"TAB5",#N/A,TRUE,"GENERAL"}</definedName>
    <definedName name="___n3" hidden="1">{"TAB1",#N/A,TRUE,"GENERAL";"TAB2",#N/A,TRUE,"GENERAL";"TAB3",#N/A,TRUE,"GENERAL";"TAB4",#N/A,TRUE,"GENERAL";"TAB5",#N/A,TRUE,"GENERAL"}</definedName>
    <definedName name="___n4" localSheetId="11" hidden="1">{"via1",#N/A,TRUE,"general";"via2",#N/A,TRUE,"general";"via3",#N/A,TRUE,"general"}</definedName>
    <definedName name="___n4" localSheetId="8" hidden="1">{"via1",#N/A,TRUE,"general";"via2",#N/A,TRUE,"general";"via3",#N/A,TRUE,"general"}</definedName>
    <definedName name="___n4" hidden="1">{"via1",#N/A,TRUE,"general";"via2",#N/A,TRUE,"general";"via3",#N/A,TRUE,"general"}</definedName>
    <definedName name="___n5" localSheetId="11" hidden="1">{"TAB1",#N/A,TRUE,"GENERAL";"TAB2",#N/A,TRUE,"GENERAL";"TAB3",#N/A,TRUE,"GENERAL";"TAB4",#N/A,TRUE,"GENERAL";"TAB5",#N/A,TRUE,"GENERAL"}</definedName>
    <definedName name="___n5" localSheetId="8" hidden="1">{"TAB1",#N/A,TRUE,"GENERAL";"TAB2",#N/A,TRUE,"GENERAL";"TAB3",#N/A,TRUE,"GENERAL";"TAB4",#N/A,TRUE,"GENERAL";"TAB5",#N/A,TRUE,"GENERAL"}</definedName>
    <definedName name="___n5" hidden="1">{"TAB1",#N/A,TRUE,"GENERAL";"TAB2",#N/A,TRUE,"GENERAL";"TAB3",#N/A,TRUE,"GENERAL";"TAB4",#N/A,TRUE,"GENERAL";"TAB5",#N/A,TRUE,"GENERAL"}</definedName>
    <definedName name="___nyn7" localSheetId="11" hidden="1">{"via1",#N/A,TRUE,"general";"via2",#N/A,TRUE,"general";"via3",#N/A,TRUE,"general"}</definedName>
    <definedName name="___nyn7" localSheetId="8" hidden="1">{"via1",#N/A,TRUE,"general";"via2",#N/A,TRUE,"general";"via3",#N/A,TRUE,"general"}</definedName>
    <definedName name="___nyn7" hidden="1">{"via1",#N/A,TRUE,"general";"via2",#N/A,TRUE,"general";"via3",#N/A,TRUE,"general"}</definedName>
    <definedName name="___o4" localSheetId="11" hidden="1">{"via1",#N/A,TRUE,"general";"via2",#N/A,TRUE,"general";"via3",#N/A,TRUE,"general"}</definedName>
    <definedName name="___o4" localSheetId="8" hidden="1">{"via1",#N/A,TRUE,"general";"via2",#N/A,TRUE,"general";"via3",#N/A,TRUE,"general"}</definedName>
    <definedName name="___o4" hidden="1">{"via1",#N/A,TRUE,"general";"via2",#N/A,TRUE,"general";"via3",#N/A,TRUE,"general"}</definedName>
    <definedName name="___o5" localSheetId="11" hidden="1">{"TAB1",#N/A,TRUE,"GENERAL";"TAB2",#N/A,TRUE,"GENERAL";"TAB3",#N/A,TRUE,"GENERAL";"TAB4",#N/A,TRUE,"GENERAL";"TAB5",#N/A,TRUE,"GENERAL"}</definedName>
    <definedName name="___o5" localSheetId="8" hidden="1">{"TAB1",#N/A,TRUE,"GENERAL";"TAB2",#N/A,TRUE,"GENERAL";"TAB3",#N/A,TRUE,"GENERAL";"TAB4",#N/A,TRUE,"GENERAL";"TAB5",#N/A,TRUE,"GENERAL"}</definedName>
    <definedName name="___o5" hidden="1">{"TAB1",#N/A,TRUE,"GENERAL";"TAB2",#N/A,TRUE,"GENERAL";"TAB3",#N/A,TRUE,"GENERAL";"TAB4",#N/A,TRUE,"GENERAL";"TAB5",#N/A,TRUE,"GENERAL"}</definedName>
    <definedName name="___o6" localSheetId="11" hidden="1">{"TAB1",#N/A,TRUE,"GENERAL";"TAB2",#N/A,TRUE,"GENERAL";"TAB3",#N/A,TRUE,"GENERAL";"TAB4",#N/A,TRUE,"GENERAL";"TAB5",#N/A,TRUE,"GENERAL"}</definedName>
    <definedName name="___o6" localSheetId="8" hidden="1">{"TAB1",#N/A,TRUE,"GENERAL";"TAB2",#N/A,TRUE,"GENERAL";"TAB3",#N/A,TRUE,"GENERAL";"TAB4",#N/A,TRUE,"GENERAL";"TAB5",#N/A,TRUE,"GENERAL"}</definedName>
    <definedName name="___o6" hidden="1">{"TAB1",#N/A,TRUE,"GENERAL";"TAB2",#N/A,TRUE,"GENERAL";"TAB3",#N/A,TRUE,"GENERAL";"TAB4",#N/A,TRUE,"GENERAL";"TAB5",#N/A,TRUE,"GENERAL"}</definedName>
    <definedName name="___o7" localSheetId="11" hidden="1">{"TAB1",#N/A,TRUE,"GENERAL";"TAB2",#N/A,TRUE,"GENERAL";"TAB3",#N/A,TRUE,"GENERAL";"TAB4",#N/A,TRUE,"GENERAL";"TAB5",#N/A,TRUE,"GENERAL"}</definedName>
    <definedName name="___o7" localSheetId="8" hidden="1">{"TAB1",#N/A,TRUE,"GENERAL";"TAB2",#N/A,TRUE,"GENERAL";"TAB3",#N/A,TRUE,"GENERAL";"TAB4",#N/A,TRUE,"GENERAL";"TAB5",#N/A,TRUE,"GENERAL"}</definedName>
    <definedName name="___o7" hidden="1">{"TAB1",#N/A,TRUE,"GENERAL";"TAB2",#N/A,TRUE,"GENERAL";"TAB3",#N/A,TRUE,"GENERAL";"TAB4",#N/A,TRUE,"GENERAL";"TAB5",#N/A,TRUE,"GENERAL"}</definedName>
    <definedName name="___o8" localSheetId="11" hidden="1">{"via1",#N/A,TRUE,"general";"via2",#N/A,TRUE,"general";"via3",#N/A,TRUE,"general"}</definedName>
    <definedName name="___o8" localSheetId="8" hidden="1">{"via1",#N/A,TRUE,"general";"via2",#N/A,TRUE,"general";"via3",#N/A,TRUE,"general"}</definedName>
    <definedName name="___o8" hidden="1">{"via1",#N/A,TRUE,"general";"via2",#N/A,TRUE,"general";"via3",#N/A,TRUE,"general"}</definedName>
    <definedName name="___o9" localSheetId="11" hidden="1">{"TAB1",#N/A,TRUE,"GENERAL";"TAB2",#N/A,TRUE,"GENERAL";"TAB3",#N/A,TRUE,"GENERAL";"TAB4",#N/A,TRUE,"GENERAL";"TAB5",#N/A,TRUE,"GENERAL"}</definedName>
    <definedName name="___o9" localSheetId="8"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 localSheetId="11">#REF!</definedName>
    <definedName name="___OCD1" localSheetId="8">#REF!</definedName>
    <definedName name="___OCD1">#REF!</definedName>
    <definedName name="___OCI1" localSheetId="11">#REF!</definedName>
    <definedName name="___OCI1" localSheetId="8">#REF!</definedName>
    <definedName name="___OCI1">#REF!</definedName>
    <definedName name="___OCT2">#REF!</definedName>
    <definedName name="___OPC1">#REF!</definedName>
    <definedName name="___Ope1" localSheetId="11">#REF!</definedName>
    <definedName name="___Ope1" localSheetId="8">#REF!</definedName>
    <definedName name="___Ope1">#REF!</definedName>
    <definedName name="___Ope2" localSheetId="11">#REF!</definedName>
    <definedName name="___Ope2" localSheetId="8">#REF!</definedName>
    <definedName name="___Ope2">#REF!</definedName>
    <definedName name="___Ope3" localSheetId="11">#REF!</definedName>
    <definedName name="___Ope3" localSheetId="8">#REF!</definedName>
    <definedName name="___Ope3">#REF!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11" hidden="1">{"via1",#N/A,TRUE,"general";"via2",#N/A,TRUE,"general";"via3",#N/A,TRUE,"general"}</definedName>
    <definedName name="___p6" localSheetId="8" hidden="1">{"via1",#N/A,TRUE,"general";"via2",#N/A,TRUE,"general";"via3",#N/A,TRUE,"general"}</definedName>
    <definedName name="___p6" hidden="1">{"via1",#N/A,TRUE,"general";"via2",#N/A,TRUE,"general";"via3",#N/A,TRUE,"general"}</definedName>
    <definedName name="___p7" localSheetId="11" hidden="1">{"via1",#N/A,TRUE,"general";"via2",#N/A,TRUE,"general";"via3",#N/A,TRUE,"general"}</definedName>
    <definedName name="___p7" localSheetId="8" hidden="1">{"via1",#N/A,TRUE,"general";"via2",#N/A,TRUE,"general";"via3",#N/A,TRUE,"general"}</definedName>
    <definedName name="___p7" hidden="1">{"via1",#N/A,TRUE,"general";"via2",#N/A,TRUE,"general";"via3",#N/A,TRUE,"general"}</definedName>
    <definedName name="___p8" localSheetId="11" hidden="1">{"TAB1",#N/A,TRUE,"GENERAL";"TAB2",#N/A,TRUE,"GENERAL";"TAB3",#N/A,TRUE,"GENERAL";"TAB4",#N/A,TRUE,"GENERAL";"TAB5",#N/A,TRUE,"GENERAL"}</definedName>
    <definedName name="___p8" localSheetId="8"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e1" localSheetId="11">#REF!</definedName>
    <definedName name="___Pae1" localSheetId="8">#REF!</definedName>
    <definedName name="___Pae1">#REF!</definedName>
    <definedName name="___Pae2" localSheetId="11">#REF!</definedName>
    <definedName name="___Pae2" localSheetId="8">#REF!</definedName>
    <definedName name="___Pae2">#REF!</definedName>
    <definedName name="___Pae3" localSheetId="11">#REF!</definedName>
    <definedName name="___Pae3" localSheetId="8">#REF!</definedName>
    <definedName name="___Pae3">#REF!</definedName>
    <definedName name="___par1">#REF!</definedName>
    <definedName name="___par2">#REF!</definedName>
    <definedName name="___par3">#REF!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#REF!</definedName>
    <definedName name="___pl1">#REF!</definedName>
    <definedName name="___pl2">#REF!</definedName>
    <definedName name="___PLA99" hidden="1">#REF!</definedName>
    <definedName name="___PLC1">#REF!</definedName>
    <definedName name="___PMT5671" localSheetId="11">#REF!</definedName>
    <definedName name="___PMT5671" localSheetId="8">#REF!</definedName>
    <definedName name="___PMT5671">#REF!</definedName>
    <definedName name="___PMT5805" localSheetId="11">#REF!</definedName>
    <definedName name="___PMT5805" localSheetId="8">#REF!</definedName>
    <definedName name="___PMT5805">#REF!</definedName>
    <definedName name="___PMT5806" localSheetId="11">#REF!</definedName>
    <definedName name="___PMT5806" localSheetId="8">#REF!</definedName>
    <definedName name="___PMT5806">#REF!</definedName>
    <definedName name="___PMT5815" localSheetId="11">#REF!</definedName>
    <definedName name="___PMT5815" localSheetId="8">#REF!</definedName>
    <definedName name="___PMT5815">#REF!</definedName>
    <definedName name="___PMT5820" localSheetId="11">#REF!</definedName>
    <definedName name="___PMT5820" localSheetId="8">#REF!</definedName>
    <definedName name="___PMT5820">#REF!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4r" localSheetId="11" hidden="1">{"via1",#N/A,TRUE,"general";"via2",#N/A,TRUE,"general";"via3",#N/A,TRUE,"general"}</definedName>
    <definedName name="___r4r" localSheetId="8"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1" localSheetId="11">#REF!</definedName>
    <definedName name="___Red1" localSheetId="8">#REF!</definedName>
    <definedName name="___Red1">#REF!</definedName>
    <definedName name="___Red2" localSheetId="11">#REF!</definedName>
    <definedName name="___Red2" localSheetId="8">#REF!</definedName>
    <definedName name="___Red2">#REF!</definedName>
    <definedName name="___Red3" localSheetId="11">#REF!</definedName>
    <definedName name="___Red3" localSheetId="8">#REF!</definedName>
    <definedName name="___Red3">#REF!</definedName>
    <definedName name="___RED32">#REF!</definedName>
    <definedName name="___REP21">#REF!</definedName>
    <definedName name="___REP42">#REF!</definedName>
    <definedName name="___REP43">#REF!</definedName>
    <definedName name="___RES64">#REF!</definedName>
    <definedName name="___rtu6" localSheetId="11" hidden="1">{"via1",#N/A,TRUE,"general";"via2",#N/A,TRUE,"general";"via3",#N/A,TRUE,"general"}</definedName>
    <definedName name="___rtu6" localSheetId="8" hidden="1">{"via1",#N/A,TRUE,"general";"via2",#N/A,TRUE,"general";"via3",#N/A,TRUE,"general"}</definedName>
    <definedName name="___rtu6" hidden="1">{"via1",#N/A,TRUE,"general";"via2",#N/A,TRUE,"general";"via3",#N/A,TRUE,"general"}</definedName>
    <definedName name="___s1" localSheetId="11" hidden="1">{"via1",#N/A,TRUE,"general";"via2",#N/A,TRUE,"general";"via3",#N/A,TRUE,"general"}</definedName>
    <definedName name="___s1" localSheetId="8" hidden="1">{"via1",#N/A,TRUE,"general";"via2",#N/A,TRUE,"general";"via3",#N/A,TRUE,"general"}</definedName>
    <definedName name="___s1" hidden="1">{"via1",#N/A,TRUE,"general";"via2",#N/A,TRUE,"general";"via3",#N/A,TRUE,"general"}</definedName>
    <definedName name="___s2" localSheetId="11" hidden="1">{"TAB1",#N/A,TRUE,"GENERAL";"TAB2",#N/A,TRUE,"GENERAL";"TAB3",#N/A,TRUE,"GENERAL";"TAB4",#N/A,TRUE,"GENERAL";"TAB5",#N/A,TRUE,"GENERAL"}</definedName>
    <definedName name="___s2" localSheetId="8" hidden="1">{"TAB1",#N/A,TRUE,"GENERAL";"TAB2",#N/A,TRUE,"GENERAL";"TAB3",#N/A,TRUE,"GENERAL";"TAB4",#N/A,TRUE,"GENERAL";"TAB5",#N/A,TRUE,"GENERAL"}</definedName>
    <definedName name="___s2" hidden="1">{"TAB1",#N/A,TRUE,"GENERAL";"TAB2",#N/A,TRUE,"GENERAL";"TAB3",#N/A,TRUE,"GENERAL";"TAB4",#N/A,TRUE,"GENERAL";"TAB5",#N/A,TRUE,"GENERAL"}</definedName>
    <definedName name="___s3" localSheetId="11" hidden="1">{"TAB1",#N/A,TRUE,"GENERAL";"TAB2",#N/A,TRUE,"GENERAL";"TAB3",#N/A,TRUE,"GENERAL";"TAB4",#N/A,TRUE,"GENERAL";"TAB5",#N/A,TRUE,"GENERAL"}</definedName>
    <definedName name="___s3" localSheetId="8" hidden="1">{"TAB1",#N/A,TRUE,"GENERAL";"TAB2",#N/A,TRUE,"GENERAL";"TAB3",#N/A,TRUE,"GENERAL";"TAB4",#N/A,TRUE,"GENERAL";"TAB5",#N/A,TRUE,"GENERAL"}</definedName>
    <definedName name="___s3" hidden="1">{"TAB1",#N/A,TRUE,"GENERAL";"TAB2",#N/A,TRUE,"GENERAL";"TAB3",#N/A,TRUE,"GENERAL";"TAB4",#N/A,TRUE,"GENERAL";"TAB5",#N/A,TRUE,"GENERAL"}</definedName>
    <definedName name="___s4" localSheetId="11" hidden="1">{"via1",#N/A,TRUE,"general";"via2",#N/A,TRUE,"general";"via3",#N/A,TRUE,"general"}</definedName>
    <definedName name="___s4" localSheetId="8" hidden="1">{"via1",#N/A,TRUE,"general";"via2",#N/A,TRUE,"general";"via3",#N/A,TRUE,"general"}</definedName>
    <definedName name="___s4" hidden="1">{"via1",#N/A,TRUE,"general";"via2",#N/A,TRUE,"general";"via3",#N/A,TRUE,"general"}</definedName>
    <definedName name="___s5" localSheetId="11" hidden="1">{"via1",#N/A,TRUE,"general";"via2",#N/A,TRUE,"general";"via3",#N/A,TRUE,"general"}</definedName>
    <definedName name="___s5" localSheetId="8" hidden="1">{"via1",#N/A,TRUE,"general";"via2",#N/A,TRUE,"general";"via3",#N/A,TRUE,"general"}</definedName>
    <definedName name="___s5" hidden="1">{"via1",#N/A,TRUE,"general";"via2",#N/A,TRUE,"general";"via3",#N/A,TRUE,"general"}</definedName>
    <definedName name="___s6" localSheetId="11" hidden="1">{"TAB1",#N/A,TRUE,"GENERAL";"TAB2",#N/A,TRUE,"GENERAL";"TAB3",#N/A,TRUE,"GENERAL";"TAB4",#N/A,TRUE,"GENERAL";"TAB5",#N/A,TRUE,"GENERAL"}</definedName>
    <definedName name="___s6" localSheetId="8" hidden="1">{"TAB1",#N/A,TRUE,"GENERAL";"TAB2",#N/A,TRUE,"GENERAL";"TAB3",#N/A,TRUE,"GENERAL";"TAB4",#N/A,TRUE,"GENERAL";"TAB5",#N/A,TRUE,"GENERAL"}</definedName>
    <definedName name="___s6" hidden="1">{"TAB1",#N/A,TRUE,"GENERAL";"TAB2",#N/A,TRUE,"GENERAL";"TAB3",#N/A,TRUE,"GENERAL";"TAB4",#N/A,TRUE,"GENERAL";"TAB5",#N/A,TRUE,"GENERAL"}</definedName>
    <definedName name="___s7" localSheetId="11" hidden="1">{"via1",#N/A,TRUE,"general";"via2",#N/A,TRUE,"general";"via3",#N/A,TRUE,"general"}</definedName>
    <definedName name="___s7" localSheetId="8" hidden="1">{"via1",#N/A,TRUE,"general";"via2",#N/A,TRUE,"general";"via3",#N/A,TRUE,"general"}</definedName>
    <definedName name="___s7" hidden="1">{"via1",#N/A,TRUE,"general";"via2",#N/A,TRUE,"general";"via3",#N/A,TRUE,"general"}</definedName>
    <definedName name="___SBC1" localSheetId="11">#REF!</definedName>
    <definedName name="___SBC1" localSheetId="8">#REF!</definedName>
    <definedName name="___SBC1">#REF!</definedName>
    <definedName name="___SBC3" localSheetId="11">#REF!</definedName>
    <definedName name="___SBC3" localSheetId="8">#REF!</definedName>
    <definedName name="___SBC3">#REF!</definedName>
    <definedName name="___SBC5" localSheetId="11">#REF!</definedName>
    <definedName name="___SBC5" localSheetId="8">#REF!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Sum3" localSheetId="11">#REF!</definedName>
    <definedName name="___Sum3" localSheetId="8">#REF!</definedName>
    <definedName name="___Sum3">#REF!</definedName>
    <definedName name="___t3" localSheetId="11" hidden="1">{"TAB1",#N/A,TRUE,"GENERAL";"TAB2",#N/A,TRUE,"GENERAL";"TAB3",#N/A,TRUE,"GENERAL";"TAB4",#N/A,TRUE,"GENERAL";"TAB5",#N/A,TRUE,"GENERAL"}</definedName>
    <definedName name="___t3" localSheetId="8" hidden="1">{"TAB1",#N/A,TRUE,"GENERAL";"TAB2",#N/A,TRUE,"GENERAL";"TAB3",#N/A,TRUE,"GENERAL";"TAB4",#N/A,TRUE,"GENERAL";"TAB5",#N/A,TRUE,"GENERAL"}</definedName>
    <definedName name="___t3" hidden="1">{"TAB1",#N/A,TRUE,"GENERAL";"TAB2",#N/A,TRUE,"GENERAL";"TAB3",#N/A,TRUE,"GENERAL";"TAB4",#N/A,TRUE,"GENERAL";"TAB5",#N/A,TRUE,"GENERAL"}</definedName>
    <definedName name="___t4" localSheetId="11" hidden="1">{"via1",#N/A,TRUE,"general";"via2",#N/A,TRUE,"general";"via3",#N/A,TRUE,"general"}</definedName>
    <definedName name="___t4" localSheetId="8" hidden="1">{"via1",#N/A,TRUE,"general";"via2",#N/A,TRUE,"general";"via3",#N/A,TRUE,"general"}</definedName>
    <definedName name="___t4" hidden="1">{"via1",#N/A,TRUE,"general";"via2",#N/A,TRUE,"general";"via3",#N/A,TRUE,"general"}</definedName>
    <definedName name="___t5" localSheetId="11" hidden="1">{"TAB1",#N/A,TRUE,"GENERAL";"TAB2",#N/A,TRUE,"GENERAL";"TAB3",#N/A,TRUE,"GENERAL";"TAB4",#N/A,TRUE,"GENERAL";"TAB5",#N/A,TRUE,"GENERAL"}</definedName>
    <definedName name="___t5" localSheetId="8" hidden="1">{"TAB1",#N/A,TRUE,"GENERAL";"TAB2",#N/A,TRUE,"GENERAL";"TAB3",#N/A,TRUE,"GENERAL";"TAB4",#N/A,TRUE,"GENERAL";"TAB5",#N/A,TRUE,"GENERAL"}</definedName>
    <definedName name="___t5" hidden="1">{"TAB1",#N/A,TRUE,"GENERAL";"TAB2",#N/A,TRUE,"GENERAL";"TAB3",#N/A,TRUE,"GENERAL";"TAB4",#N/A,TRUE,"GENERAL";"TAB5",#N/A,TRUE,"GENERAL"}</definedName>
    <definedName name="___t6" localSheetId="11" hidden="1">{"via1",#N/A,TRUE,"general";"via2",#N/A,TRUE,"general";"via3",#N/A,TRUE,"general"}</definedName>
    <definedName name="___t6" localSheetId="8" hidden="1">{"via1",#N/A,TRUE,"general";"via2",#N/A,TRUE,"general";"via3",#N/A,TRUE,"general"}</definedName>
    <definedName name="___t6" hidden="1">{"via1",#N/A,TRUE,"general";"via2",#N/A,TRUE,"general";"via3",#N/A,TRUE,"general"}</definedName>
    <definedName name="___t66" localSheetId="11" hidden="1">{"TAB1",#N/A,TRUE,"GENERAL";"TAB2",#N/A,TRUE,"GENERAL";"TAB3",#N/A,TRUE,"GENERAL";"TAB4",#N/A,TRUE,"GENERAL";"TAB5",#N/A,TRUE,"GENERAL"}</definedName>
    <definedName name="___t66" localSheetId="8" hidden="1">{"TAB1",#N/A,TRUE,"GENERAL";"TAB2",#N/A,TRUE,"GENERAL";"TAB3",#N/A,TRUE,"GENERAL";"TAB4",#N/A,TRUE,"GENERAL";"TAB5",#N/A,TRUE,"GENERAL"}</definedName>
    <definedName name="___t66" hidden="1">{"TAB1",#N/A,TRUE,"GENERAL";"TAB2",#N/A,TRUE,"GENERAL";"TAB3",#N/A,TRUE,"GENERAL";"TAB4",#N/A,TRUE,"GENERAL";"TAB5",#N/A,TRUE,"GENERAL"}</definedName>
    <definedName name="___t7" localSheetId="11" hidden="1">{"via1",#N/A,TRUE,"general";"via2",#N/A,TRUE,"general";"via3",#N/A,TRUE,"general"}</definedName>
    <definedName name="___t7" localSheetId="8" hidden="1">{"via1",#N/A,TRUE,"general";"via2",#N/A,TRUE,"general";"via3",#N/A,TRUE,"general"}</definedName>
    <definedName name="___t7" hidden="1">{"via1",#N/A,TRUE,"general";"via2",#N/A,TRUE,"general";"via3",#N/A,TRUE,"general"}</definedName>
    <definedName name="___t77" localSheetId="11" hidden="1">{"TAB1",#N/A,TRUE,"GENERAL";"TAB2",#N/A,TRUE,"GENERAL";"TAB3",#N/A,TRUE,"GENERAL";"TAB4",#N/A,TRUE,"GENERAL";"TAB5",#N/A,TRUE,"GENERAL"}</definedName>
    <definedName name="___t77" localSheetId="8" hidden="1">{"TAB1",#N/A,TRUE,"GENERAL";"TAB2",#N/A,TRUE,"GENERAL";"TAB3",#N/A,TRUE,"GENERAL";"TAB4",#N/A,TRUE,"GENERAL";"TAB5",#N/A,TRUE,"GENERAL"}</definedName>
    <definedName name="___t77" hidden="1">{"TAB1",#N/A,TRUE,"GENERAL";"TAB2",#N/A,TRUE,"GENERAL";"TAB3",#N/A,TRUE,"GENERAL";"TAB4",#N/A,TRUE,"GENERAL";"TAB5",#N/A,TRUE,"GENERAL"}</definedName>
    <definedName name="___t8" localSheetId="11" hidden="1">{"TAB1",#N/A,TRUE,"GENERAL";"TAB2",#N/A,TRUE,"GENERAL";"TAB3",#N/A,TRUE,"GENERAL";"TAB4",#N/A,TRUE,"GENERAL";"TAB5",#N/A,TRUE,"GENERAL"}</definedName>
    <definedName name="___t8" localSheetId="8" hidden="1">{"TAB1",#N/A,TRUE,"GENERAL";"TAB2",#N/A,TRUE,"GENERAL";"TAB3",#N/A,TRUE,"GENERAL";"TAB4",#N/A,TRUE,"GENERAL";"TAB5",#N/A,TRUE,"GENERAL"}</definedName>
    <definedName name="___t8" hidden="1">{"TAB1",#N/A,TRUE,"GENERAL";"TAB2",#N/A,TRUE,"GENERAL";"TAB3",#N/A,TRUE,"GENERAL";"TAB4",#N/A,TRUE,"GENERAL";"TAB5",#N/A,TRUE,"GENERAL"}</definedName>
    <definedName name="___t88" localSheetId="11" hidden="1">{"via1",#N/A,TRUE,"general";"via2",#N/A,TRUE,"general";"via3",#N/A,TRUE,"general"}</definedName>
    <definedName name="___t88" localSheetId="8" hidden="1">{"via1",#N/A,TRUE,"general";"via2",#N/A,TRUE,"general";"via3",#N/A,TRUE,"general"}</definedName>
    <definedName name="___t88" hidden="1">{"via1",#N/A,TRUE,"general";"via2",#N/A,TRUE,"general";"via3",#N/A,TRUE,"general"}</definedName>
    <definedName name="___t9" localSheetId="11" hidden="1">{"TAB1",#N/A,TRUE,"GENERAL";"TAB2",#N/A,TRUE,"GENERAL";"TAB3",#N/A,TRUE,"GENERAL";"TAB4",#N/A,TRUE,"GENERAL";"TAB5",#N/A,TRUE,"GENERAL"}</definedName>
    <definedName name="___t9" localSheetId="8" hidden="1">{"TAB1",#N/A,TRUE,"GENERAL";"TAB2",#N/A,TRUE,"GENERAL";"TAB3",#N/A,TRUE,"GENERAL";"TAB4",#N/A,TRUE,"GENERAL";"TAB5",#N/A,TRUE,"GENERAL"}</definedName>
    <definedName name="___t9" hidden="1">{"TAB1",#N/A,TRUE,"GENERAL";"TAB2",#N/A,TRUE,"GENERAL";"TAB3",#N/A,TRUE,"GENERAL";"TAB4",#N/A,TRUE,"GENERAL";"TAB5",#N/A,TRUE,"GENERAL"}</definedName>
    <definedName name="___t99" localSheetId="11" hidden="1">{"via1",#N/A,TRUE,"general";"via2",#N/A,TRUE,"general";"via3",#N/A,TRUE,"general"}</definedName>
    <definedName name="___t99" localSheetId="8" hidden="1">{"via1",#N/A,TRUE,"general";"via2",#N/A,TRUE,"general";"via3",#N/A,TRUE,"general"}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ra1" localSheetId="11">#REF!</definedName>
    <definedName name="___Tra1" localSheetId="8">#REF!</definedName>
    <definedName name="___Tra1">#REF!</definedName>
    <definedName name="___Tra2" localSheetId="11">#REF!</definedName>
    <definedName name="___Tra2" localSheetId="8">#REF!</definedName>
    <definedName name="___Tra2">#REF!</definedName>
    <definedName name="___Tra3" localSheetId="11">#REF!</definedName>
    <definedName name="___Tra3" localSheetId="8">#REF!</definedName>
    <definedName name="___Tra3">#REF!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11" hidden="1">{"TAB1",#N/A,TRUE,"GENERAL";"TAB2",#N/A,TRUE,"GENERAL";"TAB3",#N/A,TRUE,"GENERAL";"TAB4",#N/A,TRUE,"GENERAL";"TAB5",#N/A,TRUE,"GENERAL"}</definedName>
    <definedName name="___u4" localSheetId="8" hidden="1">{"TAB1",#N/A,TRUE,"GENERAL";"TAB2",#N/A,TRUE,"GENERAL";"TAB3",#N/A,TRUE,"GENERAL";"TAB4",#N/A,TRUE,"GENERAL";"TAB5",#N/A,TRUE,"GENERAL"}</definedName>
    <definedName name="___u4" hidden="1">{"TAB1",#N/A,TRUE,"GENERAL";"TAB2",#N/A,TRUE,"GENERAL";"TAB3",#N/A,TRUE,"GENERAL";"TAB4",#N/A,TRUE,"GENERAL";"TAB5",#N/A,TRUE,"GENERAL"}</definedName>
    <definedName name="___u5" localSheetId="11" hidden="1">{"TAB1",#N/A,TRUE,"GENERAL";"TAB2",#N/A,TRUE,"GENERAL";"TAB3",#N/A,TRUE,"GENERAL";"TAB4",#N/A,TRUE,"GENERAL";"TAB5",#N/A,TRUE,"GENERAL"}</definedName>
    <definedName name="___u5" localSheetId="8" hidden="1">{"TAB1",#N/A,TRUE,"GENERAL";"TAB2",#N/A,TRUE,"GENERAL";"TAB3",#N/A,TRUE,"GENERAL";"TAB4",#N/A,TRUE,"GENERAL";"TAB5",#N/A,TRUE,"GENERAL"}</definedName>
    <definedName name="___u5" hidden="1">{"TAB1",#N/A,TRUE,"GENERAL";"TAB2",#N/A,TRUE,"GENERAL";"TAB3",#N/A,TRUE,"GENERAL";"TAB4",#N/A,TRUE,"GENERAL";"TAB5",#N/A,TRUE,"GENERAL"}</definedName>
    <definedName name="___u6" localSheetId="11" hidden="1">{"TAB1",#N/A,TRUE,"GENERAL";"TAB2",#N/A,TRUE,"GENERAL";"TAB3",#N/A,TRUE,"GENERAL";"TAB4",#N/A,TRUE,"GENERAL";"TAB5",#N/A,TRUE,"GENERAL"}</definedName>
    <definedName name="___u6" localSheetId="8" hidden="1">{"TAB1",#N/A,TRUE,"GENERAL";"TAB2",#N/A,TRUE,"GENERAL";"TAB3",#N/A,TRUE,"GENERAL";"TAB4",#N/A,TRUE,"GENERAL";"TAB5",#N/A,TRUE,"GENERAL"}</definedName>
    <definedName name="___u6" hidden="1">{"TAB1",#N/A,TRUE,"GENERAL";"TAB2",#N/A,TRUE,"GENERAL";"TAB3",#N/A,TRUE,"GENERAL";"TAB4",#N/A,TRUE,"GENERAL";"TAB5",#N/A,TRUE,"GENERAL"}</definedName>
    <definedName name="___u7" localSheetId="11" hidden="1">{"via1",#N/A,TRUE,"general";"via2",#N/A,TRUE,"general";"via3",#N/A,TRUE,"general"}</definedName>
    <definedName name="___u7" localSheetId="8" hidden="1">{"via1",#N/A,TRUE,"general";"via2",#N/A,TRUE,"general";"via3",#N/A,TRUE,"general"}</definedName>
    <definedName name="___u7" hidden="1">{"via1",#N/A,TRUE,"general";"via2",#N/A,TRUE,"general";"via3",#N/A,TRUE,"general"}</definedName>
    <definedName name="___u8" localSheetId="11" hidden="1">{"TAB1",#N/A,TRUE,"GENERAL";"TAB2",#N/A,TRUE,"GENERAL";"TAB3",#N/A,TRUE,"GENERAL";"TAB4",#N/A,TRUE,"GENERAL";"TAB5",#N/A,TRUE,"GENERAL"}</definedName>
    <definedName name="___u8" localSheetId="8" hidden="1">{"TAB1",#N/A,TRUE,"GENERAL";"TAB2",#N/A,TRUE,"GENERAL";"TAB3",#N/A,TRUE,"GENERAL";"TAB4",#N/A,TRUE,"GENERAL";"TAB5",#N/A,TRUE,"GENERAL"}</definedName>
    <definedName name="___u8" hidden="1">{"TAB1",#N/A,TRUE,"GENERAL";"TAB2",#N/A,TRUE,"GENERAL";"TAB3",#N/A,TRUE,"GENERAL";"TAB4",#N/A,TRUE,"GENERAL";"TAB5",#N/A,TRUE,"GENERAL"}</definedName>
    <definedName name="___u9" localSheetId="11" hidden="1">{"TAB1",#N/A,TRUE,"GENERAL";"TAB2",#N/A,TRUE,"GENERAL";"TAB3",#N/A,TRUE,"GENERAL";"TAB4",#N/A,TRUE,"GENERAL";"TAB5",#N/A,TRUE,"GENERAL"}</definedName>
    <definedName name="___u9" localSheetId="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localSheetId="11" hidden="1">{"TAB1",#N/A,TRUE,"GENERAL";"TAB2",#N/A,TRUE,"GENERAL";"TAB3",#N/A,TRUE,"GENERAL";"TAB4",#N/A,TRUE,"GENERAL";"TAB5",#N/A,TRUE,"GENERAL"}</definedName>
    <definedName name="___ur7" localSheetId="8"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1" hidden="1">{"via1",#N/A,TRUE,"general";"via2",#N/A,TRUE,"general";"via3",#N/A,TRUE,"general"}</definedName>
    <definedName name="___v2" localSheetId="8" hidden="1">{"via1",#N/A,TRUE,"general";"via2",#N/A,TRUE,"general";"via3",#N/A,TRUE,"general"}</definedName>
    <definedName name="___v2" hidden="1">{"via1",#N/A,TRUE,"general";"via2",#N/A,TRUE,"general";"via3",#N/A,TRUE,"general"}</definedName>
    <definedName name="___v3" localSheetId="11" hidden="1">{"TAB1",#N/A,TRUE,"GENERAL";"TAB2",#N/A,TRUE,"GENERAL";"TAB3",#N/A,TRUE,"GENERAL";"TAB4",#N/A,TRUE,"GENERAL";"TAB5",#N/A,TRUE,"GENERAL"}</definedName>
    <definedName name="___v3" localSheetId="8" hidden="1">{"TAB1",#N/A,TRUE,"GENERAL";"TAB2",#N/A,TRUE,"GENERAL";"TAB3",#N/A,TRUE,"GENERAL";"TAB4",#N/A,TRUE,"GENERAL";"TAB5",#N/A,TRUE,"GENERAL"}</definedName>
    <definedName name="___v3" hidden="1">{"TAB1",#N/A,TRUE,"GENERAL";"TAB2",#N/A,TRUE,"GENERAL";"TAB3",#N/A,TRUE,"GENERAL";"TAB4",#N/A,TRUE,"GENERAL";"TAB5",#N/A,TRUE,"GENERAL"}</definedName>
    <definedName name="___v4" localSheetId="11" hidden="1">{"TAB1",#N/A,TRUE,"GENERAL";"TAB2",#N/A,TRUE,"GENERAL";"TAB3",#N/A,TRUE,"GENERAL";"TAB4",#N/A,TRUE,"GENERAL";"TAB5",#N/A,TRUE,"GENERAL"}</definedName>
    <definedName name="___v4" localSheetId="8" hidden="1">{"TAB1",#N/A,TRUE,"GENERAL";"TAB2",#N/A,TRUE,"GENERAL";"TAB3",#N/A,TRUE,"GENERAL";"TAB4",#N/A,TRUE,"GENERAL";"TAB5",#N/A,TRUE,"GENERAL"}</definedName>
    <definedName name="___v4" hidden="1">{"TAB1",#N/A,TRUE,"GENERAL";"TAB2",#N/A,TRUE,"GENERAL";"TAB3",#N/A,TRUE,"GENERAL";"TAB4",#N/A,TRUE,"GENERAL";"TAB5",#N/A,TRUE,"GENERAL"}</definedName>
    <definedName name="___v5" localSheetId="11" hidden="1">{"TAB1",#N/A,TRUE,"GENERAL";"TAB2",#N/A,TRUE,"GENERAL";"TAB3",#N/A,TRUE,"GENERAL";"TAB4",#N/A,TRUE,"GENERAL";"TAB5",#N/A,TRUE,"GENERAL"}</definedName>
    <definedName name="___v5" localSheetId="8" hidden="1">{"TAB1",#N/A,TRUE,"GENERAL";"TAB2",#N/A,TRUE,"GENERAL";"TAB3",#N/A,TRUE,"GENERAL";"TAB4",#N/A,TRUE,"GENERAL";"TAB5",#N/A,TRUE,"GENERAL"}</definedName>
    <definedName name="___v5" hidden="1">{"TAB1",#N/A,TRUE,"GENERAL";"TAB2",#N/A,TRUE,"GENERAL";"TAB3",#N/A,TRUE,"GENERAL";"TAB4",#N/A,TRUE,"GENERAL";"TAB5",#N/A,TRUE,"GENERAL"}</definedName>
    <definedName name="___v6" localSheetId="11" hidden="1">{"TAB1",#N/A,TRUE,"GENERAL";"TAB2",#N/A,TRUE,"GENERAL";"TAB3",#N/A,TRUE,"GENERAL";"TAB4",#N/A,TRUE,"GENERAL";"TAB5",#N/A,TRUE,"GENERAL"}</definedName>
    <definedName name="___v6" localSheetId="8" hidden="1">{"TAB1",#N/A,TRUE,"GENERAL";"TAB2",#N/A,TRUE,"GENERAL";"TAB3",#N/A,TRUE,"GENERAL";"TAB4",#N/A,TRUE,"GENERAL";"TAB5",#N/A,TRUE,"GENERAL"}</definedName>
    <definedName name="___v6" hidden="1">{"TAB1",#N/A,TRUE,"GENERAL";"TAB2",#N/A,TRUE,"GENERAL";"TAB3",#N/A,TRUE,"GENERAL";"TAB4",#N/A,TRUE,"GENERAL";"TAB5",#N/A,TRUE,"GENERAL"}</definedName>
    <definedName name="___v7" localSheetId="11" hidden="1">{"via1",#N/A,TRUE,"general";"via2",#N/A,TRUE,"general";"via3",#N/A,TRUE,"general"}</definedName>
    <definedName name="___v7" localSheetId="8" hidden="1">{"via1",#N/A,TRUE,"general";"via2",#N/A,TRUE,"general";"via3",#N/A,TRUE,"general"}</definedName>
    <definedName name="___v7" hidden="1">{"via1",#N/A,TRUE,"general";"via2",#N/A,TRUE,"general";"via3",#N/A,TRUE,"general"}</definedName>
    <definedName name="___v8" localSheetId="11" hidden="1">{"TAB1",#N/A,TRUE,"GENERAL";"TAB2",#N/A,TRUE,"GENERAL";"TAB3",#N/A,TRUE,"GENERAL";"TAB4",#N/A,TRUE,"GENERAL";"TAB5",#N/A,TRUE,"GENERAL"}</definedName>
    <definedName name="___v8" localSheetId="8" hidden="1">{"TAB1",#N/A,TRUE,"GENERAL";"TAB2",#N/A,TRUE,"GENERAL";"TAB3",#N/A,TRUE,"GENERAL";"TAB4",#N/A,TRUE,"GENERAL";"TAB5",#N/A,TRUE,"GENERAL"}</definedName>
    <definedName name="___v8" hidden="1">{"TAB1",#N/A,TRUE,"GENERAL";"TAB2",#N/A,TRUE,"GENERAL";"TAB3",#N/A,TRUE,"GENERAL";"TAB4",#N/A,TRUE,"GENERAL";"TAB5",#N/A,TRUE,"GENERAL"}</definedName>
    <definedName name="___v9" localSheetId="11" hidden="1">{"TAB1",#N/A,TRUE,"GENERAL";"TAB2",#N/A,TRUE,"GENERAL";"TAB3",#N/A,TRUE,"GENERAL";"TAB4",#N/A,TRUE,"GENERAL";"TAB5",#N/A,TRUE,"GENERAL"}</definedName>
    <definedName name="___v9" localSheetId="8" hidden="1">{"TAB1",#N/A,TRUE,"GENERAL";"TAB2",#N/A,TRUE,"GENERAL";"TAB3",#N/A,TRUE,"GENERAL";"TAB4",#N/A,TRUE,"GENERAL";"TAB5",#N/A,TRUE,"GENERAL"}</definedName>
    <definedName name="___v9" hidden="1">{"TAB1",#N/A,TRUE,"GENERAL";"TAB2",#N/A,TRUE,"GENERAL";"TAB3",#N/A,TRUE,"GENERAL";"TAB4",#N/A,TRUE,"GENERAL";"TAB5",#N/A,TRUE,"GENERAL"}</definedName>
    <definedName name="___VEX1" localSheetId="11">#REF!</definedName>
    <definedName name="___VEX1" localSheetId="8">#REF!</definedName>
    <definedName name="___VEX1">#REF!</definedName>
    <definedName name="___VFA1" localSheetId="11">#REF!</definedName>
    <definedName name="___VFA1" localSheetId="8">#REF!</definedName>
    <definedName name="___VFA1">#REF!</definedName>
    <definedName name="___vfv4" localSheetId="11" hidden="1">{"via1",#N/A,TRUE,"general";"via2",#N/A,TRUE,"general";"via3",#N/A,TRUE,"general"}</definedName>
    <definedName name="___vfv4" localSheetId="8" hidden="1">{"via1",#N/A,TRUE,"general";"via2",#N/A,TRUE,"general";"via3",#N/A,TRUE,"general"}</definedName>
    <definedName name="___vfv4" hidden="1">{"via1",#N/A,TRUE,"general";"via2",#N/A,TRUE,"general";"via3",#N/A,TRUE,"general"}</definedName>
    <definedName name="___VIT1" localSheetId="11">#REF!</definedName>
    <definedName name="___VIT1" localSheetId="8">#REF!</definedName>
    <definedName name="___VIT1">#REF!</definedName>
    <definedName name="___Vol1" localSheetId="11">#REF!</definedName>
    <definedName name="___Vol1" localSheetId="8">#REF!</definedName>
    <definedName name="___Vol1">#REF!</definedName>
    <definedName name="___VPR1" localSheetId="11">#REF!</definedName>
    <definedName name="___VPR1" localSheetId="8">#REF!</definedName>
    <definedName name="___VPR1">#REF!</definedName>
    <definedName name="___VPR2">#REF!</definedName>
    <definedName name="___VRP1" localSheetId="11">#REF!</definedName>
    <definedName name="___VRP1" localSheetId="8">#REF!</definedName>
    <definedName name="___VRP1">#REF!</definedName>
    <definedName name="___VSM1" localSheetId="11">#REF!</definedName>
    <definedName name="___VSM1" localSheetId="8">#REF!</definedName>
    <definedName name="___VSM1">#REF!</definedName>
    <definedName name="___w1">#N/A</definedName>
    <definedName name="___w2">#N/A</definedName>
    <definedName name="___w3">#N/A</definedName>
    <definedName name="___w4">#N/A</definedName>
    <definedName name="___w5">#N/A</definedName>
    <definedName name="___w6" localSheetId="11">[0]!DIRECTO48+[0]!______s3</definedName>
    <definedName name="___w6" localSheetId="8">[0]!DIRECTO48+[0]!______s3</definedName>
    <definedName name="___w6">[0]!DIRECTO48+[0]!______s3</definedName>
    <definedName name="___w7">#N/A</definedName>
    <definedName name="___x1" localSheetId="11" hidden="1">{"TAB1",#N/A,TRUE,"GENERAL";"TAB2",#N/A,TRUE,"GENERAL";"TAB3",#N/A,TRUE,"GENERAL";"TAB4",#N/A,TRUE,"GENERAL";"TAB5",#N/A,TRUE,"GENERAL"}</definedName>
    <definedName name="___x1" localSheetId="8" hidden="1">{"TAB1",#N/A,TRUE,"GENERAL";"TAB2",#N/A,TRUE,"GENERAL";"TAB3",#N/A,TRUE,"GENERAL";"TAB4",#N/A,TRUE,"GENERAL";"TAB5",#N/A,TRUE,"GENERAL"}</definedName>
    <definedName name="___x1" hidden="1">{"TAB1",#N/A,TRUE,"GENERAL";"TAB2",#N/A,TRUE,"GENERAL";"TAB3",#N/A,TRUE,"GENERAL";"TAB4",#N/A,TRUE,"GENERAL";"TAB5",#N/A,TRUE,"GENERAL"}</definedName>
    <definedName name="___x2" localSheetId="11" hidden="1">{"via1",#N/A,TRUE,"general";"via2",#N/A,TRUE,"general";"via3",#N/A,TRUE,"general"}</definedName>
    <definedName name="___x2" localSheetId="8" hidden="1">{"via1",#N/A,TRUE,"general";"via2",#N/A,TRUE,"general";"via3",#N/A,TRUE,"general"}</definedName>
    <definedName name="___x2" hidden="1">{"via1",#N/A,TRUE,"general";"via2",#N/A,TRUE,"general";"via3",#N/A,TRUE,"general"}</definedName>
    <definedName name="___x3" localSheetId="11" hidden="1">{"via1",#N/A,TRUE,"general";"via2",#N/A,TRUE,"general";"via3",#N/A,TRUE,"general"}</definedName>
    <definedName name="___x3" localSheetId="8" hidden="1">{"via1",#N/A,TRUE,"general";"via2",#N/A,TRUE,"general";"via3",#N/A,TRUE,"general"}</definedName>
    <definedName name="___x3" hidden="1">{"via1",#N/A,TRUE,"general";"via2",#N/A,TRUE,"general";"via3",#N/A,TRUE,"general"}</definedName>
    <definedName name="___x4" localSheetId="11" hidden="1">{"via1",#N/A,TRUE,"general";"via2",#N/A,TRUE,"general";"via3",#N/A,TRUE,"general"}</definedName>
    <definedName name="___x4" localSheetId="8" hidden="1">{"via1",#N/A,TRUE,"general";"via2",#N/A,TRUE,"general";"via3",#N/A,TRUE,"general"}</definedName>
    <definedName name="___x4" hidden="1">{"via1",#N/A,TRUE,"general";"via2",#N/A,TRUE,"general";"via3",#N/A,TRUE,"general"}</definedName>
    <definedName name="___x5" localSheetId="11" hidden="1">{"TAB1",#N/A,TRUE,"GENERAL";"TAB2",#N/A,TRUE,"GENERAL";"TAB3",#N/A,TRUE,"GENERAL";"TAB4",#N/A,TRUE,"GENERAL";"TAB5",#N/A,TRUE,"GENERAL"}</definedName>
    <definedName name="___x5" localSheetId="8" hidden="1">{"TAB1",#N/A,TRUE,"GENERAL";"TAB2",#N/A,TRUE,"GENERAL";"TAB3",#N/A,TRUE,"GENERAL";"TAB4",#N/A,TRUE,"GENERAL";"TAB5",#N/A,TRUE,"GENERAL"}</definedName>
    <definedName name="___x5" hidden="1">{"TAB1",#N/A,TRUE,"GENERAL";"TAB2",#N/A,TRUE,"GENERAL";"TAB3",#N/A,TRUE,"GENERAL";"TAB4",#N/A,TRUE,"GENERAL";"TAB5",#N/A,TRUE,"GENERAL"}</definedName>
    <definedName name="___x6" localSheetId="11" hidden="1">{"TAB1",#N/A,TRUE,"GENERAL";"TAB2",#N/A,TRUE,"GENERAL";"TAB3",#N/A,TRUE,"GENERAL";"TAB4",#N/A,TRUE,"GENERAL";"TAB5",#N/A,TRUE,"GENERAL"}</definedName>
    <definedName name="___x6" localSheetId="8" hidden="1">{"TAB1",#N/A,TRUE,"GENERAL";"TAB2",#N/A,TRUE,"GENERAL";"TAB3",#N/A,TRUE,"GENERAL";"TAB4",#N/A,TRUE,"GENERAL";"TAB5",#N/A,TRUE,"GENERAL"}</definedName>
    <definedName name="___x6" hidden="1">{"TAB1",#N/A,TRUE,"GENERAL";"TAB2",#N/A,TRUE,"GENERAL";"TAB3",#N/A,TRUE,"GENERAL";"TAB4",#N/A,TRUE,"GENERAL";"TAB5",#N/A,TRUE,"GENERAL"}</definedName>
    <definedName name="___x7" localSheetId="11" hidden="1">{"TAB1",#N/A,TRUE,"GENERAL";"TAB2",#N/A,TRUE,"GENERAL";"TAB3",#N/A,TRUE,"GENERAL";"TAB4",#N/A,TRUE,"GENERAL";"TAB5",#N/A,TRUE,"GENERAL"}</definedName>
    <definedName name="___x7" localSheetId="8" hidden="1">{"TAB1",#N/A,TRUE,"GENERAL";"TAB2",#N/A,TRUE,"GENERAL";"TAB3",#N/A,TRUE,"GENERAL";"TAB4",#N/A,TRUE,"GENERAL";"TAB5",#N/A,TRUE,"GENERAL"}</definedName>
    <definedName name="___x7" hidden="1">{"TAB1",#N/A,TRUE,"GENERAL";"TAB2",#N/A,TRUE,"GENERAL";"TAB3",#N/A,TRUE,"GENERAL";"TAB4",#N/A,TRUE,"GENERAL";"TAB5",#N/A,TRUE,"GENERAL"}</definedName>
    <definedName name="___x8" localSheetId="11" hidden="1">{"via1",#N/A,TRUE,"general";"via2",#N/A,TRUE,"general";"via3",#N/A,TRUE,"general"}</definedName>
    <definedName name="___x8" localSheetId="8" hidden="1">{"via1",#N/A,TRUE,"general";"via2",#N/A,TRUE,"general";"via3",#N/A,TRUE,"general"}</definedName>
    <definedName name="___x8" hidden="1">{"via1",#N/A,TRUE,"general";"via2",#N/A,TRUE,"general";"via3",#N/A,TRUE,"general"}</definedName>
    <definedName name="___x9" localSheetId="11" hidden="1">{"TAB1",#N/A,TRUE,"GENERAL";"TAB2",#N/A,TRUE,"GENERAL";"TAB3",#N/A,TRUE,"GENERAL";"TAB4",#N/A,TRUE,"GENERAL";"TAB5",#N/A,TRUE,"GENERAL"}</definedName>
    <definedName name="___x9" localSheetId="8" hidden="1">{"TAB1",#N/A,TRUE,"GENERAL";"TAB2",#N/A,TRUE,"GENERAL";"TAB3",#N/A,TRUE,"GENERAL";"TAB4",#N/A,TRUE,"GENERAL";"TAB5",#N/A,TRUE,"GENERAL"}</definedName>
    <definedName name="___x9" hidden="1">{"TAB1",#N/A,TRUE,"GENERAL";"TAB2",#N/A,TRUE,"GENERAL";"TAB3",#N/A,TRUE,"GENERAL";"TAB4",#N/A,TRUE,"GENERAL";"TAB5",#N/A,TRUE,"GENERAL"}</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#REF!</definedName>
    <definedName name="___xlnm.Print_Titles_1">#REF!</definedName>
    <definedName name="___xz2">#REF!</definedName>
    <definedName name="___y1">#N/A</definedName>
    <definedName name="___y2" localSheetId="11" hidden="1">{"TAB1",#N/A,TRUE,"GENERAL";"TAB2",#N/A,TRUE,"GENERAL";"TAB3",#N/A,TRUE,"GENERAL";"TAB4",#N/A,TRUE,"GENERAL";"TAB5",#N/A,TRUE,"GENERAL"}</definedName>
    <definedName name="___y2" localSheetId="8" hidden="1">{"TAB1",#N/A,TRUE,"GENERAL";"TAB2",#N/A,TRUE,"GENERAL";"TAB3",#N/A,TRUE,"GENERAL";"TAB4",#N/A,TRUE,"GENERAL";"TAB5",#N/A,TRUE,"GENERAL"}</definedName>
    <definedName name="___y2" hidden="1">{"TAB1",#N/A,TRUE,"GENERAL";"TAB2",#N/A,TRUE,"GENERAL";"TAB3",#N/A,TRUE,"GENERAL";"TAB4",#N/A,TRUE,"GENERAL";"TAB5",#N/A,TRUE,"GENERAL"}</definedName>
    <definedName name="___y3" localSheetId="11" hidden="1">{"via1",#N/A,TRUE,"general";"via2",#N/A,TRUE,"general";"via3",#N/A,TRUE,"general"}</definedName>
    <definedName name="___y3" localSheetId="8" hidden="1">{"via1",#N/A,TRUE,"general";"via2",#N/A,TRUE,"general";"via3",#N/A,TRUE,"general"}</definedName>
    <definedName name="___y3" hidden="1">{"via1",#N/A,TRUE,"general";"via2",#N/A,TRUE,"general";"via3",#N/A,TRUE,"general"}</definedName>
    <definedName name="___y4" localSheetId="11" hidden="1">{"via1",#N/A,TRUE,"general";"via2",#N/A,TRUE,"general";"via3",#N/A,TRUE,"general"}</definedName>
    <definedName name="___y4" localSheetId="8" hidden="1">{"via1",#N/A,TRUE,"general";"via2",#N/A,TRUE,"general";"via3",#N/A,TRUE,"general"}</definedName>
    <definedName name="___y4" hidden="1">{"via1",#N/A,TRUE,"general";"via2",#N/A,TRUE,"general";"via3",#N/A,TRUE,"general"}</definedName>
    <definedName name="___y5" localSheetId="11" hidden="1">{"TAB1",#N/A,TRUE,"GENERAL";"TAB2",#N/A,TRUE,"GENERAL";"TAB3",#N/A,TRUE,"GENERAL";"TAB4",#N/A,TRUE,"GENERAL";"TAB5",#N/A,TRUE,"GENERAL"}</definedName>
    <definedName name="___y5" localSheetId="8" hidden="1">{"TAB1",#N/A,TRUE,"GENERAL";"TAB2",#N/A,TRUE,"GENERAL";"TAB3",#N/A,TRUE,"GENERAL";"TAB4",#N/A,TRUE,"GENERAL";"TAB5",#N/A,TRUE,"GENERAL"}</definedName>
    <definedName name="___y5" hidden="1">{"TAB1",#N/A,TRUE,"GENERAL";"TAB2",#N/A,TRUE,"GENERAL";"TAB3",#N/A,TRUE,"GENERAL";"TAB4",#N/A,TRUE,"GENERAL";"TAB5",#N/A,TRUE,"GENERAL"}</definedName>
    <definedName name="___y6" localSheetId="11" hidden="1">{"via1",#N/A,TRUE,"general";"via2",#N/A,TRUE,"general";"via3",#N/A,TRUE,"general"}</definedName>
    <definedName name="___y6" localSheetId="8" hidden="1">{"via1",#N/A,TRUE,"general";"via2",#N/A,TRUE,"general";"via3",#N/A,TRUE,"general"}</definedName>
    <definedName name="___y6" hidden="1">{"via1",#N/A,TRUE,"general";"via2",#N/A,TRUE,"general";"via3",#N/A,TRUE,"general"}</definedName>
    <definedName name="___y7" localSheetId="11" hidden="1">{"via1",#N/A,TRUE,"general";"via2",#N/A,TRUE,"general";"via3",#N/A,TRUE,"general"}</definedName>
    <definedName name="___y7" localSheetId="8" hidden="1">{"via1",#N/A,TRUE,"general";"via2",#N/A,TRUE,"general";"via3",#N/A,TRUE,"general"}</definedName>
    <definedName name="___y7" hidden="1">{"via1",#N/A,TRUE,"general";"via2",#N/A,TRUE,"general";"via3",#N/A,TRUE,"general"}</definedName>
    <definedName name="___y8" localSheetId="11" hidden="1">{"via1",#N/A,TRUE,"general";"via2",#N/A,TRUE,"general";"via3",#N/A,TRUE,"general"}</definedName>
    <definedName name="___y8" localSheetId="8" hidden="1">{"via1",#N/A,TRUE,"general";"via2",#N/A,TRUE,"general";"via3",#N/A,TRUE,"general"}</definedName>
    <definedName name="___y8" hidden="1">{"via1",#N/A,TRUE,"general";"via2",#N/A,TRUE,"general";"via3",#N/A,TRUE,"general"}</definedName>
    <definedName name="___y9" localSheetId="11" hidden="1">{"TAB1",#N/A,TRUE,"GENERAL";"TAB2",#N/A,TRUE,"GENERAL";"TAB3",#N/A,TRUE,"GENERAL";"TAB4",#N/A,TRUE,"GENERAL";"TAB5",#N/A,TRUE,"GENERAL"}</definedName>
    <definedName name="___y9" localSheetId="8" hidden="1">{"TAB1",#N/A,TRUE,"GENERAL";"TAB2",#N/A,TRUE,"GENERAL";"TAB3",#N/A,TRUE,"GENERAL";"TAB4",#N/A,TRUE,"GENERAL";"TAB5",#N/A,TRUE,"GENERAL"}</definedName>
    <definedName name="___y9" hidden="1">{"TAB1",#N/A,TRUE,"GENERAL";"TAB2",#N/A,TRUE,"GENERAL";"TAB3",#N/A,TRUE,"GENERAL";"TAB4",#N/A,TRUE,"GENERAL";"TAB5",#N/A,TRUE,"GENERAL"}</definedName>
    <definedName name="___z1" localSheetId="11" hidden="1">{"TAB1",#N/A,TRUE,"GENERAL";"TAB2",#N/A,TRUE,"GENERAL";"TAB3",#N/A,TRUE,"GENERAL";"TAB4",#N/A,TRUE,"GENERAL";"TAB5",#N/A,TRUE,"GENERAL"}</definedName>
    <definedName name="___z1" localSheetId="8" hidden="1">{"TAB1",#N/A,TRUE,"GENERAL";"TAB2",#N/A,TRUE,"GENERAL";"TAB3",#N/A,TRUE,"GENERAL";"TAB4",#N/A,TRUE,"GENERAL";"TAB5",#N/A,TRUE,"GENERAL"}</definedName>
    <definedName name="___z1" hidden="1">{"TAB1",#N/A,TRUE,"GENERAL";"TAB2",#N/A,TRUE,"GENERAL";"TAB3",#N/A,TRUE,"GENERAL";"TAB4",#N/A,TRUE,"GENERAL";"TAB5",#N/A,TRUE,"GENERAL"}</definedName>
    <definedName name="___z2" localSheetId="11" hidden="1">{"via1",#N/A,TRUE,"general";"via2",#N/A,TRUE,"general";"via3",#N/A,TRUE,"general"}</definedName>
    <definedName name="___z2" localSheetId="8" hidden="1">{"via1",#N/A,TRUE,"general";"via2",#N/A,TRUE,"general";"via3",#N/A,TRUE,"general"}</definedName>
    <definedName name="___z2" hidden="1">{"via1",#N/A,TRUE,"general";"via2",#N/A,TRUE,"general";"via3",#N/A,TRUE,"general"}</definedName>
    <definedName name="___z3" localSheetId="11" hidden="1">{"via1",#N/A,TRUE,"general";"via2",#N/A,TRUE,"general";"via3",#N/A,TRUE,"general"}</definedName>
    <definedName name="___z3" localSheetId="8" hidden="1">{"via1",#N/A,TRUE,"general";"via2",#N/A,TRUE,"general";"via3",#N/A,TRUE,"general"}</definedName>
    <definedName name="___z3" hidden="1">{"via1",#N/A,TRUE,"general";"via2",#N/A,TRUE,"general";"via3",#N/A,TRUE,"general"}</definedName>
    <definedName name="___z4" localSheetId="11" hidden="1">{"TAB1",#N/A,TRUE,"GENERAL";"TAB2",#N/A,TRUE,"GENERAL";"TAB3",#N/A,TRUE,"GENERAL";"TAB4",#N/A,TRUE,"GENERAL";"TAB5",#N/A,TRUE,"GENERAL"}</definedName>
    <definedName name="___z4" localSheetId="8" hidden="1">{"TAB1",#N/A,TRUE,"GENERAL";"TAB2",#N/A,TRUE,"GENERAL";"TAB3",#N/A,TRUE,"GENERAL";"TAB4",#N/A,TRUE,"GENERAL";"TAB5",#N/A,TRUE,"GENERAL"}</definedName>
    <definedName name="___z4" hidden="1">{"TAB1",#N/A,TRUE,"GENERAL";"TAB2",#N/A,TRUE,"GENERAL";"TAB3",#N/A,TRUE,"GENERAL";"TAB4",#N/A,TRUE,"GENERAL";"TAB5",#N/A,TRUE,"GENERAL"}</definedName>
    <definedName name="___z5" localSheetId="11" hidden="1">{"via1",#N/A,TRUE,"general";"via2",#N/A,TRUE,"general";"via3",#N/A,TRUE,"general"}</definedName>
    <definedName name="___z5" localSheetId="8" hidden="1">{"via1",#N/A,TRUE,"general";"via2",#N/A,TRUE,"general";"via3",#N/A,TRUE,"general"}</definedName>
    <definedName name="___z5" hidden="1">{"via1",#N/A,TRUE,"general";"via2",#N/A,TRUE,"general";"via3",#N/A,TRUE,"general"}</definedName>
    <definedName name="___z6" localSheetId="11" hidden="1">{"TAB1",#N/A,TRUE,"GENERAL";"TAB2",#N/A,TRUE,"GENERAL";"TAB3",#N/A,TRUE,"GENERAL";"TAB4",#N/A,TRUE,"GENERAL";"TAB5",#N/A,TRUE,"GENERAL"}</definedName>
    <definedName name="___z6" localSheetId="8"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_?쾴?">#REF!</definedName>
    <definedName name="__123Graph_A" localSheetId="11" hidden="1">#REF!</definedName>
    <definedName name="__123Graph_A" localSheetId="8" hidden="1">#REF!</definedName>
    <definedName name="__123Graph_A" hidden="1">#REF!</definedName>
    <definedName name="__123Graph_Acaja" localSheetId="11" hidden="1">#REF!</definedName>
    <definedName name="__123Graph_Acaja" localSheetId="8" hidden="1">#REF!</definedName>
    <definedName name="__123Graph_Acaja" hidden="1">#REF!</definedName>
    <definedName name="__123Graph_ACart_AnticAdic" localSheetId="11" hidden="1">#REF!</definedName>
    <definedName name="__123Graph_ACart_AnticAdic" localSheetId="8" hidden="1">#REF!</definedName>
    <definedName name="__123Graph_ACart_AnticAdic" hidden="1">#REF!</definedName>
    <definedName name="__123Graph_AFACTURAC" localSheetId="11" hidden="1">#REF!</definedName>
    <definedName name="__123Graph_AFACTURAC" localSheetId="8" hidden="1">#REF!</definedName>
    <definedName name="__123Graph_AFACTURAC" hidden="1">#REF!</definedName>
    <definedName name="__123Graph_AGraph2" localSheetId="11" hidden="1">#REF!</definedName>
    <definedName name="__123Graph_AGraph2" localSheetId="8" hidden="1">#REF!</definedName>
    <definedName name="__123Graph_AGraph2" hidden="1">#REF!</definedName>
    <definedName name="__123Graph_AMAIN">#REF!</definedName>
    <definedName name="__123Graph_B" hidden="1">#REF!</definedName>
    <definedName name="__123Graph_Bcaja" localSheetId="11" hidden="1">#REF!</definedName>
    <definedName name="__123Graph_Bcaja" localSheetId="8" hidden="1">#REF!</definedName>
    <definedName name="__123Graph_Bcaja" hidden="1">#REF!</definedName>
    <definedName name="__123Graph_BCart_AnticAdic" localSheetId="11" hidden="1">#REF!</definedName>
    <definedName name="__123Graph_BCart_AnticAdic" localSheetId="8" hidden="1">#REF!</definedName>
    <definedName name="__123Graph_BCart_AnticAdic" hidden="1">#REF!</definedName>
    <definedName name="__123Graph_BINGPDM" localSheetId="11" hidden="1">#REF!</definedName>
    <definedName name="__123Graph_BINGPDM" localSheetId="8" hidden="1">#REF!</definedName>
    <definedName name="__123Graph_BINGPDM" hidden="1">#REF!</definedName>
    <definedName name="__123Graph_BMAIN">#REF!</definedName>
    <definedName name="__123Graph_C" localSheetId="11" hidden="1">#REF!</definedName>
    <definedName name="__123Graph_C" localSheetId="8" hidden="1">#REF!</definedName>
    <definedName name="__123Graph_C" hidden="1">#REF!</definedName>
    <definedName name="__123Graph_Ccaja" localSheetId="11" hidden="1">#REF!</definedName>
    <definedName name="__123Graph_Ccaja" localSheetId="8" hidden="1">#REF!</definedName>
    <definedName name="__123Graph_Ccaja" hidden="1">#REF!</definedName>
    <definedName name="__123Graph_CCart_AnticAdic" localSheetId="11" hidden="1">#REF!</definedName>
    <definedName name="__123Graph_CCart_AnticAdic" localSheetId="8" hidden="1">#REF!</definedName>
    <definedName name="__123Graph_CCart_AnticAdic" hidden="1">#REF!</definedName>
    <definedName name="__123Graph_CIEPDM" localSheetId="11" hidden="1">#REF!</definedName>
    <definedName name="__123Graph_CIEPDM" localSheetId="8" hidden="1">#REF!</definedName>
    <definedName name="__123Graph_CIEPDM" hidden="1">#REF!</definedName>
    <definedName name="__123Graph_CINGPDM" localSheetId="11" hidden="1">#REF!</definedName>
    <definedName name="__123Graph_CINGPDM" localSheetId="8" hidden="1">#REF!</definedName>
    <definedName name="__123Graph_CINGPDM" hidden="1">#REF!</definedName>
    <definedName name="__123Graph_D" hidden="1">#REF!</definedName>
    <definedName name="__123Graph_Dcaja" localSheetId="11" hidden="1">#REF!</definedName>
    <definedName name="__123Graph_Dcaja" localSheetId="8" hidden="1">#REF!</definedName>
    <definedName name="__123Graph_Dcaja" hidden="1">#REF!</definedName>
    <definedName name="__123Graph_DCart_AnticAdic" localSheetId="11" hidden="1">#REF!</definedName>
    <definedName name="__123Graph_DCart_AnticAdic" localSheetId="8" hidden="1">#REF!</definedName>
    <definedName name="__123Graph_DCart_AnticAdic" hidden="1">#REF!</definedName>
    <definedName name="__123Graph_ECart_AnticAdic" localSheetId="11" hidden="1">#REF!</definedName>
    <definedName name="__123Graph_ECart_AnticAdic" localSheetId="8" hidden="1">#REF!</definedName>
    <definedName name="__123Graph_ECart_AnticAdic" hidden="1">#REF!</definedName>
    <definedName name="__123Graph_LBL_ACart_AnticAdic" localSheetId="11" hidden="1">#REF!</definedName>
    <definedName name="__123Graph_LBL_ACart_AnticAdic" localSheetId="8" hidden="1">#REF!</definedName>
    <definedName name="__123Graph_LBL_ACart_AnticAdic" hidden="1">#REF!</definedName>
    <definedName name="__123Graph_LBL_Ccaja" localSheetId="11" hidden="1">#REF!</definedName>
    <definedName name="__123Graph_LBL_Ccaja" localSheetId="8" hidden="1">#REF!</definedName>
    <definedName name="__123Graph_LBL_Ccaja" hidden="1">#REF!</definedName>
    <definedName name="__123Graph_LBL_DCart_AnticAdic" localSheetId="11" hidden="1">#REF!</definedName>
    <definedName name="__123Graph_LBL_DCart_AnticAdic" localSheetId="8" hidden="1">#REF!</definedName>
    <definedName name="__123Graph_LBL_DCart_AnticAdic" hidden="1">#REF!</definedName>
    <definedName name="__123Graph_X" localSheetId="11" hidden="1">#REF!</definedName>
    <definedName name="__123Graph_X" localSheetId="8" hidden="1">#REF!</definedName>
    <definedName name="__123Graph_X" hidden="1">#REF!</definedName>
    <definedName name="__123Graph_Xcaja" localSheetId="11" hidden="1">#REF!</definedName>
    <definedName name="__123Graph_Xcaja" localSheetId="8" hidden="1">#REF!</definedName>
    <definedName name="__123Graph_Xcaja" hidden="1">#REF!</definedName>
    <definedName name="__123Graph_XMAIN">#REF!</definedName>
    <definedName name="__1Excel_BuiltIn_Print_Area_1_1_1">#REF!</definedName>
    <definedName name="__1Sin_nombre" localSheetId="11">#REF!</definedName>
    <definedName name="__1Sin_nombre" localSheetId="8">#REF!</definedName>
    <definedName name="__1Sin_nombre">#REF!</definedName>
    <definedName name="__2_?쾴?_?">#REF!</definedName>
    <definedName name="__2008_Database">#REF!</definedName>
    <definedName name="__2Excel_BuiltIn_Print_Titles_1_1_1_1">#REF!</definedName>
    <definedName name="__3_?쾴?___P">#REF!</definedName>
    <definedName name="__4_?쾴?_T">#REF!</definedName>
    <definedName name="__a1" localSheetId="11" hidden="1">{"TAB1",#N/A,TRUE,"GENERAL";"TAB2",#N/A,TRUE,"GENERAL";"TAB3",#N/A,TRUE,"GENERAL";"TAB4",#N/A,TRUE,"GENERAL";"TAB5",#N/A,TRUE,"GENERAL"}</definedName>
    <definedName name="__a1" localSheetId="8" hidden="1">{"TAB1",#N/A,TRUE,"GENERAL";"TAB2",#N/A,TRUE,"GENERAL";"TAB3",#N/A,TRUE,"GENERAL";"TAB4",#N/A,TRUE,"GENERAL";"TAB5",#N/A,TRUE,"GENERAL"}</definedName>
    <definedName name="__a1" hidden="1">{"TAB1",#N/A,TRUE,"GENERAL";"TAB2",#N/A,TRUE,"GENERAL";"TAB3",#N/A,TRUE,"GENERAL";"TAB4",#N/A,TRUE,"GENERAL";"TAB5",#N/A,TRUE,"GENERAL"}</definedName>
    <definedName name="__A115042">#REF!</definedName>
    <definedName name="__A17000">#REF!</definedName>
    <definedName name="__A20000">#REF!</definedName>
    <definedName name="__a3" localSheetId="11" hidden="1">{"TAB1",#N/A,TRUE,"GENERAL";"TAB2",#N/A,TRUE,"GENERAL";"TAB3",#N/A,TRUE,"GENERAL";"TAB4",#N/A,TRUE,"GENERAL";"TAB5",#N/A,TRUE,"GENERAL"}</definedName>
    <definedName name="__a3" localSheetId="8"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1" hidden="1">{"via1",#N/A,TRUE,"general";"via2",#N/A,TRUE,"general";"via3",#N/A,TRUE,"general"}</definedName>
    <definedName name="__a4" localSheetId="8" hidden="1">{"via1",#N/A,TRUE,"general";"via2",#N/A,TRUE,"general";"via3",#N/A,TRUE,"general"}</definedName>
    <definedName name="__a4" hidden="1">{"via1",#N/A,TRUE,"general";"via2",#N/A,TRUE,"general";"via3",#N/A,TRUE,"general"}</definedName>
    <definedName name="__a5" localSheetId="11" hidden="1">{"TAB1",#N/A,TRUE,"GENERAL";"TAB2",#N/A,TRUE,"GENERAL";"TAB3",#N/A,TRUE,"GENERAL";"TAB4",#N/A,TRUE,"GENERAL";"TAB5",#N/A,TRUE,"GENERAL"}</definedName>
    <definedName name="__a5" localSheetId="8" hidden="1">{"TAB1",#N/A,TRUE,"GENERAL";"TAB2",#N/A,TRUE,"GENERAL";"TAB3",#N/A,TRUE,"GENERAL";"TAB4",#N/A,TRUE,"GENERAL";"TAB5",#N/A,TRUE,"GENERAL"}</definedName>
    <definedName name="__a5" hidden="1">{"TAB1",#N/A,TRUE,"GENERAL";"TAB2",#N/A,TRUE,"GENERAL";"TAB3",#N/A,TRUE,"GENERAL";"TAB4",#N/A,TRUE,"GENERAL";"TAB5",#N/A,TRUE,"GENERAL"}</definedName>
    <definedName name="__a6" localSheetId="11" hidden="1">{"TAB1",#N/A,TRUE,"GENERAL";"TAB2",#N/A,TRUE,"GENERAL";"TAB3",#N/A,TRUE,"GENERAL";"TAB4",#N/A,TRUE,"GENERAL";"TAB5",#N/A,TRUE,"GENERAL"}</definedName>
    <definedName name="__a6" localSheetId="8" hidden="1">{"TAB1",#N/A,TRUE,"GENERAL";"TAB2",#N/A,TRUE,"GENERAL";"TAB3",#N/A,TRUE,"GENERAL";"TAB4",#N/A,TRUE,"GENERAL";"TAB5",#N/A,TRUE,"GENERAL"}</definedName>
    <definedName name="__a6" hidden="1">{"TAB1",#N/A,TRUE,"GENERAL";"TAB2",#N/A,TRUE,"GENERAL";"TAB3",#N/A,TRUE,"GENERAL";"TAB4",#N/A,TRUE,"GENERAL";"TAB5",#N/A,TRUE,"GENERAL"}</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i1">#REF!</definedName>
    <definedName name="__adi2">#REF!</definedName>
    <definedName name="__ADM12">#REF!</definedName>
    <definedName name="__ADM2">#REF!</definedName>
    <definedName name="__ADM3">#REF!</definedName>
    <definedName name="__ADM4">#REF!</definedName>
    <definedName name="__ADP1">#REF!</definedName>
    <definedName name="__AFC1" localSheetId="11">#REF!</definedName>
    <definedName name="__AFC1" localSheetId="8">#REF!</definedName>
    <definedName name="__AFC1">#REF!</definedName>
    <definedName name="__AFC3" localSheetId="11">#REF!</definedName>
    <definedName name="__AFC3" localSheetId="8">#REF!</definedName>
    <definedName name="__AFC3">#REF!</definedName>
    <definedName name="__AFC5" localSheetId="11">#REF!</definedName>
    <definedName name="__AFC5" localSheetId="8">#REF!</definedName>
    <definedName name="__AFC5">#REF!</definedName>
    <definedName name="__Afo1">#N/A</definedName>
    <definedName name="__ago01">#REF!</definedName>
    <definedName name="__ago06">#REF!</definedName>
    <definedName name="__ago97">#REF!</definedName>
    <definedName name="__ago98">#REF!</definedName>
    <definedName name="__ago99">#REF!</definedName>
    <definedName name="__AIU1">#REF!</definedName>
    <definedName name="__aiu2" localSheetId="11">#REF!</definedName>
    <definedName name="__aiu2" localSheetId="8">#REF!</definedName>
    <definedName name="__aiu2">#REF!</definedName>
    <definedName name="__ALL4">#REF!</definedName>
    <definedName name="__ane7" localSheetId="11">#REF!</definedName>
    <definedName name="__ane7" localSheetId="3">#REF!</definedName>
    <definedName name="__ane7" localSheetId="4">#REF!</definedName>
    <definedName name="__ane7" localSheetId="5">#REF!</definedName>
    <definedName name="__ane7" localSheetId="6">#REF!</definedName>
    <definedName name="__ane7" localSheetId="7">#REF!</definedName>
    <definedName name="__ane7" localSheetId="8">#REF!</definedName>
    <definedName name="__ane7">#REF!</definedName>
    <definedName name="__ane8" localSheetId="11">#REF!</definedName>
    <definedName name="__ane8" localSheetId="3">#REF!</definedName>
    <definedName name="__ane8" localSheetId="4">#REF!</definedName>
    <definedName name="__ane8" localSheetId="5">#REF!</definedName>
    <definedName name="__ane8" localSheetId="6">#REF!</definedName>
    <definedName name="__ane8" localSheetId="7">#REF!</definedName>
    <definedName name="__ane8" localSheetId="8">#REF!</definedName>
    <definedName name="__ane8">#REF!</definedName>
    <definedName name="__ApC1">#N/A</definedName>
    <definedName name="__APR2">#N/A</definedName>
    <definedName name="__apu1" localSheetId="11">#REF!</definedName>
    <definedName name="__apu1" localSheetId="8">#REF!</definedName>
    <definedName name="__apu1">#REF!</definedName>
    <definedName name="__apu2">#REF!</definedName>
    <definedName name="__APU221">#REF!</definedName>
    <definedName name="__apu3">#REF!</definedName>
    <definedName name="__APU465">#REF!</definedName>
    <definedName name="__Atp2" localSheetId="11">#REF!</definedName>
    <definedName name="__Atp2" localSheetId="8">#REF!</definedName>
    <definedName name="__Atp2">#REF!</definedName>
    <definedName name="__ATT2">#N/A</definedName>
    <definedName name="__B110111">#REF!</definedName>
    <definedName name="__b2" localSheetId="11" hidden="1">{"TAB1",#N/A,TRUE,"GENERAL";"TAB2",#N/A,TRUE,"GENERAL";"TAB3",#N/A,TRUE,"GENERAL";"TAB4",#N/A,TRUE,"GENERAL";"TAB5",#N/A,TRUE,"GENERAL"}</definedName>
    <definedName name="__b2" localSheetId="8" hidden="1">{"TAB1",#N/A,TRUE,"GENERAL";"TAB2",#N/A,TRUE,"GENERAL";"TAB3",#N/A,TRUE,"GENERAL";"TAB4",#N/A,TRUE,"GENERAL";"TAB5",#N/A,TRUE,"GENERAL"}</definedName>
    <definedName name="__b2" hidden="1">{"TAB1",#N/A,TRUE,"GENERAL";"TAB2",#N/A,TRUE,"GENERAL";"TAB3",#N/A,TRUE,"GENERAL";"TAB4",#N/A,TRUE,"GENERAL";"TAB5",#N/A,TRUE,"GENERAL"}</definedName>
    <definedName name="__b3" localSheetId="11" hidden="1">{"TAB1",#N/A,TRUE,"GENERAL";"TAB2",#N/A,TRUE,"GENERAL";"TAB3",#N/A,TRUE,"GENERAL";"TAB4",#N/A,TRUE,"GENERAL";"TAB5",#N/A,TRUE,"GENERAL"}</definedName>
    <definedName name="__b3" localSheetId="8" hidden="1">{"TAB1",#N/A,TRUE,"GENERAL";"TAB2",#N/A,TRUE,"GENERAL";"TAB3",#N/A,TRUE,"GENERAL";"TAB4",#N/A,TRUE,"GENERAL";"TAB5",#N/A,TRUE,"GENERAL"}</definedName>
    <definedName name="__b3" hidden="1">{"TAB1",#N/A,TRUE,"GENERAL";"TAB2",#N/A,TRUE,"GENERAL";"TAB3",#N/A,TRUE,"GENERAL";"TAB4",#N/A,TRUE,"GENERAL";"TAB5",#N/A,TRUE,"GENERAL"}</definedName>
    <definedName name="__b4" localSheetId="11" hidden="1">{"TAB1",#N/A,TRUE,"GENERAL";"TAB2",#N/A,TRUE,"GENERAL";"TAB3",#N/A,TRUE,"GENERAL";"TAB4",#N/A,TRUE,"GENERAL";"TAB5",#N/A,TRUE,"GENERAL"}</definedName>
    <definedName name="__b4" localSheetId="8" hidden="1">{"TAB1",#N/A,TRUE,"GENERAL";"TAB2",#N/A,TRUE,"GENERAL";"TAB3",#N/A,TRUE,"GENERAL";"TAB4",#N/A,TRUE,"GENERAL";"TAB5",#N/A,TRUE,"GENERAL"}</definedName>
    <definedName name="__b4" hidden="1">{"TAB1",#N/A,TRUE,"GENERAL";"TAB2",#N/A,TRUE,"GENERAL";"TAB3",#N/A,TRUE,"GENERAL";"TAB4",#N/A,TRUE,"GENERAL";"TAB5",#N/A,TRUE,"GENERAL"}</definedName>
    <definedName name="__b5" localSheetId="11" hidden="1">{"TAB1",#N/A,TRUE,"GENERAL";"TAB2",#N/A,TRUE,"GENERAL";"TAB3",#N/A,TRUE,"GENERAL";"TAB4",#N/A,TRUE,"GENERAL";"TAB5",#N/A,TRUE,"GENERAL"}</definedName>
    <definedName name="__b5" localSheetId="8" hidden="1">{"TAB1",#N/A,TRUE,"GENERAL";"TAB2",#N/A,TRUE,"GENERAL";"TAB3",#N/A,TRUE,"GENERAL";"TAB4",#N/A,TRUE,"GENERAL";"TAB5",#N/A,TRUE,"GENERAL"}</definedName>
    <definedName name="__b5" hidden="1">{"TAB1",#N/A,TRUE,"GENERAL";"TAB2",#N/A,TRUE,"GENERAL";"TAB3",#N/A,TRUE,"GENERAL";"TAB4",#N/A,TRUE,"GENERAL";"TAB5",#N/A,TRUE,"GENERAL"}</definedName>
    <definedName name="__b6" localSheetId="11" hidden="1">{"TAB1",#N/A,TRUE,"GENERAL";"TAB2",#N/A,TRUE,"GENERAL";"TAB3",#N/A,TRUE,"GENERAL";"TAB4",#N/A,TRUE,"GENERAL";"TAB5",#N/A,TRUE,"GENERAL"}</definedName>
    <definedName name="__b6" localSheetId="8" hidden="1">{"TAB1",#N/A,TRUE,"GENERAL";"TAB2",#N/A,TRUE,"GENERAL";"TAB3",#N/A,TRUE,"GENERAL";"TAB4",#N/A,TRUE,"GENERAL";"TAB5",#N/A,TRUE,"GENERAL"}</definedName>
    <definedName name="__b6" hidden="1">{"TAB1",#N/A,TRUE,"GENERAL";"TAB2",#N/A,TRUE,"GENERAL";"TAB3",#N/A,TRUE,"GENERAL";"TAB4",#N/A,TRUE,"GENERAL";"TAB5",#N/A,TRUE,"GENERAL"}</definedName>
    <definedName name="__b7" localSheetId="11" hidden="1">{"via1",#N/A,TRUE,"general";"via2",#N/A,TRUE,"general";"via3",#N/A,TRUE,"general"}</definedName>
    <definedName name="__b7" localSheetId="8" hidden="1">{"via1",#N/A,TRUE,"general";"via2",#N/A,TRUE,"general";"via3",#N/A,TRUE,"general"}</definedName>
    <definedName name="__b7" hidden="1">{"via1",#N/A,TRUE,"general";"via2",#N/A,TRUE,"general";"via3",#N/A,TRUE,"general"}</definedName>
    <definedName name="__b8" localSheetId="11" hidden="1">{"via1",#N/A,TRUE,"general";"via2",#N/A,TRUE,"general";"via3",#N/A,TRUE,"general"}</definedName>
    <definedName name="__b8" localSheetId="8" hidden="1">{"via1",#N/A,TRUE,"general";"via2",#N/A,TRUE,"general";"via3",#N/A,TRUE,"general"}</definedName>
    <definedName name="__b8" hidden="1">{"via1",#N/A,TRUE,"general";"via2",#N/A,TRUE,"general";"via3",#N/A,TRUE,"general"}</definedName>
    <definedName name="__BAZ10">#REF!</definedName>
    <definedName name="__bb9" localSheetId="11" hidden="1">{"TAB1",#N/A,TRUE,"GENERAL";"TAB2",#N/A,TRUE,"GENERAL";"TAB3",#N/A,TRUE,"GENERAL";"TAB4",#N/A,TRUE,"GENERAL";"TAB5",#N/A,TRUE,"GENERAL"}</definedName>
    <definedName name="__bb9" localSheetId="8" hidden="1">{"TAB1",#N/A,TRUE,"GENERAL";"TAB2",#N/A,TRUE,"GENERAL";"TAB3",#N/A,TRUE,"GENERAL";"TAB4",#N/A,TRUE,"GENERAL";"TAB5",#N/A,TRUE,"GENERAL"}</definedName>
    <definedName name="__bb9"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8" hidden="1">{"TAB1",#N/A,TRUE,"GENERAL";"TAB2",#N/A,TRUE,"GENERAL";"TAB3",#N/A,TRUE,"GENERAL";"TAB4",#N/A,TRUE,"GENERAL";"TAB5",#N/A,TRUE,"GENERAL"}</definedName>
    <definedName name="__bgb5" hidden="1">{"TAB1",#N/A,TRUE,"GENERAL";"TAB2",#N/A,TRUE,"GENERAL";"TAB3",#N/A,TRUE,"GENERAL";"TAB4",#N/A,TRUE,"GENERAL";"TAB5",#N/A,TRUE,"GENERAL"}</definedName>
    <definedName name="__BGC1" localSheetId="11">#REF!</definedName>
    <definedName name="__BGC1" localSheetId="8">#REF!</definedName>
    <definedName name="__BGC1">#REF!</definedName>
    <definedName name="__BGC3" localSheetId="11">#REF!</definedName>
    <definedName name="__BGC3" localSheetId="8">#REF!</definedName>
    <definedName name="__BGC3">#REF!</definedName>
    <definedName name="__BGC5" localSheetId="11">#REF!</definedName>
    <definedName name="__BGC5" localSheetId="8">#REF!</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C2254JH">#REF!</definedName>
    <definedName name="__C2256JH">#REF!</definedName>
    <definedName name="__C452JH">#REF!</definedName>
    <definedName name="__C903L">#REF!</definedName>
    <definedName name="__C908J">#REF!</definedName>
    <definedName name="__CAC1" localSheetId="11">#REF!</definedName>
    <definedName name="__CAC1" localSheetId="8">#REF!</definedName>
    <definedName name="__CAC1">#REF!</definedName>
    <definedName name="__CAC3" localSheetId="11">#REF!</definedName>
    <definedName name="__CAC3" localSheetId="8">#REF!</definedName>
    <definedName name="__CAC3">#REF!</definedName>
    <definedName name="__CAC5" localSheetId="11">#REF!</definedName>
    <definedName name="__CAC5" localSheetId="8">#REF!</definedName>
    <definedName name="__CAC5">#REF!</definedName>
    <definedName name="__CAN28">#REF!</definedName>
    <definedName name="__CMU005">#REF!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00">#REF!</definedName>
    <definedName name="__CON221">#REF!</definedName>
    <definedName name="__CON2500">#REF!</definedName>
    <definedName name="__con3000">#REF!</definedName>
    <definedName name="__CUA44">#REF!</definedName>
    <definedName name="__DAT1">#REF!</definedName>
    <definedName name="__DAT2">#REF!</definedName>
    <definedName name="__DAT3">#REF!</definedName>
    <definedName name="__DAT4">#REF!</definedName>
    <definedName name="__DCI1" localSheetId="11">#REF!</definedName>
    <definedName name="__DCI1" localSheetId="8">#REF!</definedName>
    <definedName name="__DCI1">#REF!</definedName>
    <definedName name="__DDS1" localSheetId="11">#REF!</definedName>
    <definedName name="__DDS1" localSheetId="8">#REF!</definedName>
    <definedName name="__DDS1">#REF!</definedName>
    <definedName name="__DGO1" localSheetId="11">#REF!</definedName>
    <definedName name="__DGO1" localSheetId="8">#REF!</definedName>
    <definedName name="__DGO1">#REF!</definedName>
    <definedName name="__DGP1" localSheetId="11">#REF!</definedName>
    <definedName name="__DGP1" localSheetId="8">#REF!</definedName>
    <definedName name="__DGP1">#REF!</definedName>
    <definedName name="__dic01">#REF!</definedName>
    <definedName name="__dic06">#REF!</definedName>
    <definedName name="__dic97">#REF!</definedName>
    <definedName name="__dic98">#REF!</definedName>
    <definedName name="__dic99">#REF!</definedName>
    <definedName name="__DIJ1" localSheetId="11">#REF!</definedName>
    <definedName name="__DIJ1" localSheetId="8">#REF!</definedName>
    <definedName name="__DIJ1">#REF!</definedName>
    <definedName name="__DMD1">#REF!</definedName>
    <definedName name="__dot1">#REF!</definedName>
    <definedName name="__DPI1" localSheetId="11">#REF!</definedName>
    <definedName name="__DPI1" localSheetId="8">#REF!</definedName>
    <definedName name="__DPI1">#REF!</definedName>
    <definedName name="__DPR2">#N/A</definedName>
    <definedName name="__DPY1" localSheetId="11">#REF!</definedName>
    <definedName name="__DPY1" localSheetId="8">#REF!</definedName>
    <definedName name="__DPY1">#REF!</definedName>
    <definedName name="__DRI1" localSheetId="11">#REF!</definedName>
    <definedName name="__DRI1" localSheetId="8">#REF!</definedName>
    <definedName name="__DRI1">#REF!</definedName>
    <definedName name="__DRL1" localSheetId="11">#REF!</definedName>
    <definedName name="__DRL1" localSheetId="8">#REF!</definedName>
    <definedName name="__DRL1">#REF!</definedName>
    <definedName name="__DSP1" localSheetId="11">#REF!</definedName>
    <definedName name="__DSP1" localSheetId="8">#REF!</definedName>
    <definedName name="__DSP1">#REF!</definedName>
    <definedName name="__DTT2">#N/A</definedName>
    <definedName name="__E113701">#REF!</definedName>
    <definedName name="__ECP1" localSheetId="11">#REF!</definedName>
    <definedName name="__ECP1" localSheetId="8">#REF!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rr2">#REF!</definedName>
    <definedName name="__err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R13">#REF!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11">'AIU1 '!err</definedName>
    <definedName name="__F" localSheetId="2">'CAP. 1'!ERR</definedName>
    <definedName name="__F" localSheetId="3">'CAP. 2'!ERR</definedName>
    <definedName name="__F" localSheetId="4">'CAP. 3'!ERR</definedName>
    <definedName name="__F" localSheetId="5">'CAP. 4'!ERR</definedName>
    <definedName name="__F" localSheetId="6">'CAP. 5'!ERR</definedName>
    <definedName name="__F" localSheetId="7">'CAP. 6'!ERR</definedName>
    <definedName name="__F" localSheetId="8">FP!err</definedName>
    <definedName name="__F">[0]!ERR</definedName>
    <definedName name="__FC">#REF!</definedName>
    <definedName name="__feb01">#REF!</definedName>
    <definedName name="__feb06">#REF!</definedName>
    <definedName name="__feb97">#REF!</definedName>
    <definedName name="__feb98">#REF!</definedName>
    <definedName name="__feb99">#REF!</definedName>
    <definedName name="__FEC5">#REF!,#REF!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S01" localSheetId="11">'AIU1 '!err</definedName>
    <definedName name="__FS01" localSheetId="2">'CAP. 1'!ERR</definedName>
    <definedName name="__FS01" localSheetId="3">'CAP. 2'!ERR</definedName>
    <definedName name="__FS01" localSheetId="4">'CAP. 3'!ERR</definedName>
    <definedName name="__FS01" localSheetId="5">'CAP. 4'!ERR</definedName>
    <definedName name="__FS01" localSheetId="6">'CAP. 5'!ERR</definedName>
    <definedName name="__FS01" localSheetId="7">'CAP. 6'!ERR</definedName>
    <definedName name="__FS01" localSheetId="8">FP!err</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118050">#REF!</definedName>
    <definedName name="__g2" localSheetId="11" hidden="1">{"TAB1",#N/A,TRUE,"GENERAL";"TAB2",#N/A,TRUE,"GENERAL";"TAB3",#N/A,TRUE,"GENERAL";"TAB4",#N/A,TRUE,"GENERAL";"TAB5",#N/A,TRUE,"GENERAL"}</definedName>
    <definedName name="__g2" localSheetId="8" hidden="1">{"TAB1",#N/A,TRUE,"GENERAL";"TAB2",#N/A,TRUE,"GENERAL";"TAB3",#N/A,TRUE,"GENERAL";"TAB4",#N/A,TRUE,"GENERAL";"TAB5",#N/A,TRUE,"GENERAL"}</definedName>
    <definedName name="__g2" hidden="1">{"TAB1",#N/A,TRUE,"GENERAL";"TAB2",#N/A,TRUE,"GENERAL";"TAB3",#N/A,TRUE,"GENERAL";"TAB4",#N/A,TRUE,"GENERAL";"TAB5",#N/A,TRUE,"GENERAL"}</definedName>
    <definedName name="__g3" localSheetId="11" hidden="1">{"via1",#N/A,TRUE,"general";"via2",#N/A,TRUE,"general";"via3",#N/A,TRUE,"general"}</definedName>
    <definedName name="__g3" localSheetId="8" hidden="1">{"via1",#N/A,TRUE,"general";"via2",#N/A,TRUE,"general";"via3",#N/A,TRUE,"general"}</definedName>
    <definedName name="__g3" hidden="1">{"via1",#N/A,TRUE,"general";"via2",#N/A,TRUE,"general";"via3",#N/A,TRUE,"general"}</definedName>
    <definedName name="__g4" localSheetId="11" hidden="1">{"via1",#N/A,TRUE,"general";"via2",#N/A,TRUE,"general";"via3",#N/A,TRUE,"general"}</definedName>
    <definedName name="__g4" localSheetId="8" hidden="1">{"via1",#N/A,TRUE,"general";"via2",#N/A,TRUE,"general";"via3",#N/A,TRUE,"general"}</definedName>
    <definedName name="__g4" hidden="1">{"via1",#N/A,TRUE,"general";"via2",#N/A,TRUE,"general";"via3",#N/A,TRUE,"general"}</definedName>
    <definedName name="__g5" localSheetId="11" hidden="1">{"via1",#N/A,TRUE,"general";"via2",#N/A,TRUE,"general";"via3",#N/A,TRUE,"general"}</definedName>
    <definedName name="__g5" localSheetId="8" hidden="1">{"via1",#N/A,TRUE,"general";"via2",#N/A,TRUE,"general";"via3",#N/A,TRUE,"general"}</definedName>
    <definedName name="__g5" hidden="1">{"via1",#N/A,TRUE,"general";"via2",#N/A,TRUE,"general";"via3",#N/A,TRUE,"general"}</definedName>
    <definedName name="__g6" localSheetId="11" hidden="1">{"via1",#N/A,TRUE,"general";"via2",#N/A,TRUE,"general";"via3",#N/A,TRUE,"general"}</definedName>
    <definedName name="__g6" localSheetId="8" hidden="1">{"via1",#N/A,TRUE,"general";"via2",#N/A,TRUE,"general";"via3",#N/A,TRUE,"general"}</definedName>
    <definedName name="__g6" hidden="1">{"via1",#N/A,TRUE,"general";"via2",#N/A,TRUE,"general";"via3",#N/A,TRUE,"general"}</definedName>
    <definedName name="__g7" localSheetId="11" hidden="1">{"TAB1",#N/A,TRUE,"GENERAL";"TAB2",#N/A,TRUE,"GENERAL";"TAB3",#N/A,TRUE,"GENERAL";"TAB4",#N/A,TRUE,"GENERAL";"TAB5",#N/A,TRUE,"GENERAL"}</definedName>
    <definedName name="__g7" localSheetId="8" hidden="1">{"TAB1",#N/A,TRUE,"GENERAL";"TAB2",#N/A,TRUE,"GENERAL";"TAB3",#N/A,TRUE,"GENERAL";"TAB4",#N/A,TRUE,"GENERAL";"TAB5",#N/A,TRUE,"GENERAL"}</definedName>
    <definedName name="__g7"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8" hidden="1">{"TAB1",#N/A,TRUE,"GENERAL";"TAB2",#N/A,TRUE,"GENERAL";"TAB3",#N/A,TRUE,"GENERAL";"TAB4",#N/A,TRUE,"GENERAL";"TAB5",#N/A,TRUE,"GENERAL"}</definedName>
    <definedName name="__GR1" hidden="1">{"TAB1",#N/A,TRUE,"GENERAL";"TAB2",#N/A,TRUE,"GENERAL";"TAB3",#N/A,TRUE,"GENERAL";"TAB4",#N/A,TRUE,"GENERAL";"TAB5",#N/A,TRUE,"GENERAL"}</definedName>
    <definedName name="__gtr4" localSheetId="11" hidden="1">{"via1",#N/A,TRUE,"general";"via2",#N/A,TRUE,"general";"via3",#N/A,TRUE,"general"}</definedName>
    <definedName name="__gtr4" localSheetId="8" hidden="1">{"via1",#N/A,TRUE,"general";"via2",#N/A,TRUE,"general";"via3",#N/A,TRUE,"general"}</definedName>
    <definedName name="__gtr4" hidden="1">{"via1",#N/A,TRUE,"general";"via2",#N/A,TRUE,"general";"via3",#N/A,TRUE,"general"}</definedName>
    <definedName name="__H191456">#REF!</definedName>
    <definedName name="__h2" localSheetId="11" hidden="1">{"via1",#N/A,TRUE,"general";"via2",#N/A,TRUE,"general";"via3",#N/A,TRUE,"general"}</definedName>
    <definedName name="__h2" localSheetId="8" hidden="1">{"via1",#N/A,TRUE,"general";"via2",#N/A,TRUE,"general";"via3",#N/A,TRUE,"general"}</definedName>
    <definedName name="__h2" hidden="1">{"via1",#N/A,TRUE,"general";"via2",#N/A,TRUE,"general";"via3",#N/A,TRUE,"general"}</definedName>
    <definedName name="__h3" localSheetId="11" hidden="1">{"via1",#N/A,TRUE,"general";"via2",#N/A,TRUE,"general";"via3",#N/A,TRUE,"general"}</definedName>
    <definedName name="__h3" localSheetId="8" hidden="1">{"via1",#N/A,TRUE,"general";"via2",#N/A,TRUE,"general";"via3",#N/A,TRUE,"general"}</definedName>
    <definedName name="__h3" hidden="1">{"via1",#N/A,TRUE,"general";"via2",#N/A,TRUE,"general";"via3",#N/A,TRUE,"general"}</definedName>
    <definedName name="__h4" localSheetId="11" hidden="1">{"TAB1",#N/A,TRUE,"GENERAL";"TAB2",#N/A,TRUE,"GENERAL";"TAB3",#N/A,TRUE,"GENERAL";"TAB4",#N/A,TRUE,"GENERAL";"TAB5",#N/A,TRUE,"GENERAL"}</definedName>
    <definedName name="__h4" localSheetId="8" hidden="1">{"TAB1",#N/A,TRUE,"GENERAL";"TAB2",#N/A,TRUE,"GENERAL";"TAB3",#N/A,TRUE,"GENERAL";"TAB4",#N/A,TRUE,"GENERAL";"TAB5",#N/A,TRUE,"GENERAL"}</definedName>
    <definedName name="__h4" hidden="1">{"TAB1",#N/A,TRUE,"GENERAL";"TAB2",#N/A,TRUE,"GENERAL";"TAB3",#N/A,TRUE,"GENERAL";"TAB4",#N/A,TRUE,"GENERAL";"TAB5",#N/A,TRUE,"GENERAL"}</definedName>
    <definedName name="__h5" localSheetId="11" hidden="1">{"TAB1",#N/A,TRUE,"GENERAL";"TAB2",#N/A,TRUE,"GENERAL";"TAB3",#N/A,TRUE,"GENERAL";"TAB4",#N/A,TRUE,"GENERAL";"TAB5",#N/A,TRUE,"GENERAL"}</definedName>
    <definedName name="__h5" localSheetId="8" hidden="1">{"TAB1",#N/A,TRUE,"GENERAL";"TAB2",#N/A,TRUE,"GENERAL";"TAB3",#N/A,TRUE,"GENERAL";"TAB4",#N/A,TRUE,"GENERAL";"TAB5",#N/A,TRUE,"GENERAL"}</definedName>
    <definedName name="__h5" hidden="1">{"TAB1",#N/A,TRUE,"GENERAL";"TAB2",#N/A,TRUE,"GENERAL";"TAB3",#N/A,TRUE,"GENERAL";"TAB4",#N/A,TRUE,"GENERAL";"TAB5",#N/A,TRUE,"GENERAL"}</definedName>
    <definedName name="__h6" localSheetId="11" hidden="1">{"via1",#N/A,TRUE,"general";"via2",#N/A,TRUE,"general";"via3",#N/A,TRUE,"general"}</definedName>
    <definedName name="__h6" localSheetId="8" hidden="1">{"via1",#N/A,TRUE,"general";"via2",#N/A,TRUE,"general";"via3",#N/A,TRUE,"general"}</definedName>
    <definedName name="__h6" hidden="1">{"via1",#N/A,TRUE,"general";"via2",#N/A,TRUE,"general";"via3",#N/A,TRUE,"general"}</definedName>
    <definedName name="__h7" localSheetId="11" hidden="1">{"TAB1",#N/A,TRUE,"GENERAL";"TAB2",#N/A,TRUE,"GENERAL";"TAB3",#N/A,TRUE,"GENERAL";"TAB4",#N/A,TRUE,"GENERAL";"TAB5",#N/A,TRUE,"GENERAL"}</definedName>
    <definedName name="__h7" localSheetId="8" hidden="1">{"TAB1",#N/A,TRUE,"GENERAL";"TAB2",#N/A,TRUE,"GENERAL";"TAB3",#N/A,TRUE,"GENERAL";"TAB4",#N/A,TRUE,"GENERAL";"TAB5",#N/A,TRUE,"GENERAL"}</definedName>
    <definedName name="__h7" hidden="1">{"TAB1",#N/A,TRUE,"GENERAL";"TAB2",#N/A,TRUE,"GENERAL";"TAB3",#N/A,TRUE,"GENERAL";"TAB4",#N/A,TRUE,"GENERAL";"TAB5",#N/A,TRUE,"GENERAL"}</definedName>
    <definedName name="__h8" localSheetId="11" hidden="1">{"via1",#N/A,TRUE,"general";"via2",#N/A,TRUE,"general";"via3",#N/A,TRUE,"general"}</definedName>
    <definedName name="__h8" localSheetId="8"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1" hidden="1">{"via1",#N/A,TRUE,"general";"via2",#N/A,TRUE,"general";"via3",#N/A,TRUE,"general"}</definedName>
    <definedName name="__hfh7" localSheetId="8" hidden="1">{"via1",#N/A,TRUE,"general";"via2",#N/A,TRUE,"general";"via3",#N/A,TRUE,"general"}</definedName>
    <definedName name="__hfh7" hidden="1">{"via1",#N/A,TRUE,"general";"via2",#N/A,TRUE,"general";"via3",#N/A,TRUE,"general"}</definedName>
    <definedName name="__HOJ66">#REF!</definedName>
    <definedName name="__HOJ88">#REF!</definedName>
    <definedName name="__hpc6">#N/A</definedName>
    <definedName name="__htC1">#N/A</definedName>
    <definedName name="__HUM1">#REF!</definedName>
    <definedName name="__HUM2">#REF!</definedName>
    <definedName name="__i1">#REF!</definedName>
    <definedName name="__i4" localSheetId="11" hidden="1">{"via1",#N/A,TRUE,"general";"via2",#N/A,TRUE,"general";"via3",#N/A,TRUE,"general"}</definedName>
    <definedName name="__i4" localSheetId="8" hidden="1">{"via1",#N/A,TRUE,"general";"via2",#N/A,TRUE,"general";"via3",#N/A,TRUE,"general"}</definedName>
    <definedName name="__i4" hidden="1">{"via1",#N/A,TRUE,"general";"via2",#N/A,TRUE,"general";"via3",#N/A,TRUE,"general"}</definedName>
    <definedName name="__i5" localSheetId="11" hidden="1">{"TAB1",#N/A,TRUE,"GENERAL";"TAB2",#N/A,TRUE,"GENERAL";"TAB3",#N/A,TRUE,"GENERAL";"TAB4",#N/A,TRUE,"GENERAL";"TAB5",#N/A,TRUE,"GENERAL"}</definedName>
    <definedName name="__i5" localSheetId="8" hidden="1">{"TAB1",#N/A,TRUE,"GENERAL";"TAB2",#N/A,TRUE,"GENERAL";"TAB3",#N/A,TRUE,"GENERAL";"TAB4",#N/A,TRUE,"GENERAL";"TAB5",#N/A,TRUE,"GENERAL"}</definedName>
    <definedName name="__i5" hidden="1">{"TAB1",#N/A,TRUE,"GENERAL";"TAB2",#N/A,TRUE,"GENERAL";"TAB3",#N/A,TRUE,"GENERAL";"TAB4",#N/A,TRUE,"GENERAL";"TAB5",#N/A,TRUE,"GENERAL"}</definedName>
    <definedName name="__i6" localSheetId="11" hidden="1">{"TAB1",#N/A,TRUE,"GENERAL";"TAB2",#N/A,TRUE,"GENERAL";"TAB3",#N/A,TRUE,"GENERAL";"TAB4",#N/A,TRUE,"GENERAL";"TAB5",#N/A,TRUE,"GENERAL"}</definedName>
    <definedName name="__i6" localSheetId="8" hidden="1">{"TAB1",#N/A,TRUE,"GENERAL";"TAB2",#N/A,TRUE,"GENERAL";"TAB3",#N/A,TRUE,"GENERAL";"TAB4",#N/A,TRUE,"GENERAL";"TAB5",#N/A,TRUE,"GENERAL"}</definedName>
    <definedName name="__i6" hidden="1">{"TAB1",#N/A,TRUE,"GENERAL";"TAB2",#N/A,TRUE,"GENERAL";"TAB3",#N/A,TRUE,"GENERAL";"TAB4",#N/A,TRUE,"GENERAL";"TAB5",#N/A,TRUE,"GENERAL"}</definedName>
    <definedName name="__i7" localSheetId="11" hidden="1">{"via1",#N/A,TRUE,"general";"via2",#N/A,TRUE,"general";"via3",#N/A,TRUE,"general"}</definedName>
    <definedName name="__i7" localSheetId="8" hidden="1">{"via1",#N/A,TRUE,"general";"via2",#N/A,TRUE,"general";"via3",#N/A,TRUE,"general"}</definedName>
    <definedName name="__i7" hidden="1">{"via1",#N/A,TRUE,"general";"via2",#N/A,TRUE,"general";"via3",#N/A,TRUE,"general"}</definedName>
    <definedName name="__i77" localSheetId="11" hidden="1">{"TAB1",#N/A,TRUE,"GENERAL";"TAB2",#N/A,TRUE,"GENERAL";"TAB3",#N/A,TRUE,"GENERAL";"TAB4",#N/A,TRUE,"GENERAL";"TAB5",#N/A,TRUE,"GENERAL"}</definedName>
    <definedName name="__i77" localSheetId="8" hidden="1">{"TAB1",#N/A,TRUE,"GENERAL";"TAB2",#N/A,TRUE,"GENERAL";"TAB3",#N/A,TRUE,"GENERAL";"TAB4",#N/A,TRUE,"GENERAL";"TAB5",#N/A,TRUE,"GENERAL"}</definedName>
    <definedName name="__i77" hidden="1">{"TAB1",#N/A,TRUE,"GENERAL";"TAB2",#N/A,TRUE,"GENERAL";"TAB3",#N/A,TRUE,"GENERAL";"TAB4",#N/A,TRUE,"GENERAL";"TAB5",#N/A,TRUE,"GENERAL"}</definedName>
    <definedName name="__i8" localSheetId="11" hidden="1">{"via1",#N/A,TRUE,"general";"via2",#N/A,TRUE,"general";"via3",#N/A,TRUE,"general"}</definedName>
    <definedName name="__i8" localSheetId="8" hidden="1">{"via1",#N/A,TRUE,"general";"via2",#N/A,TRUE,"general";"via3",#N/A,TRUE,"general"}</definedName>
    <definedName name="__i8" hidden="1">{"via1",#N/A,TRUE,"general";"via2",#N/A,TRUE,"general";"via3",#N/A,TRUE,"general"}</definedName>
    <definedName name="__i9" localSheetId="11" hidden="1">{"TAB1",#N/A,TRUE,"GENERAL";"TAB2",#N/A,TRUE,"GENERAL";"TAB3",#N/A,TRUE,"GENERAL";"TAB4",#N/A,TRUE,"GENERAL";"TAB5",#N/A,TRUE,"GENERAL"}</definedName>
    <definedName name="__i9" localSheetId="8" hidden="1">{"TAB1",#N/A,TRUE,"GENERAL";"TAB2",#N/A,TRUE,"GENERAL";"TAB3",#N/A,TRUE,"GENERAL";"TAB4",#N/A,TRUE,"GENERAL";"TAB5",#N/A,TRUE,"GENERAL"}</definedName>
    <definedName name="__i9" hidden="1">{"TAB1",#N/A,TRUE,"GENERAL";"TAB2",#N/A,TRUE,"GENERAL";"TAB3",#N/A,TRUE,"GENERAL";"TAB4",#N/A,TRUE,"GENERAL";"TAB5",#N/A,TRUE,"GENERAL"}</definedName>
    <definedName name="__ICP1" localSheetId="11">#REF!</definedName>
    <definedName name="__ICP1" localSheetId="8">#REF!</definedName>
    <definedName name="__ICP1">#REF!</definedName>
    <definedName name="__INF1">#REF!</definedName>
    <definedName name="__inf2">#REF!</definedName>
    <definedName name="__IPC2002">#REF!</definedName>
    <definedName name="__ITM4">#REF!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11" hidden="1">{"TAB1",#N/A,TRUE,"GENERAL";"TAB2",#N/A,TRUE,"GENERAL";"TAB3",#N/A,TRUE,"GENERAL";"TAB4",#N/A,TRUE,"GENERAL";"TAB5",#N/A,TRUE,"GENERAL"}</definedName>
    <definedName name="__k3" localSheetId="8" hidden="1">{"TAB1",#N/A,TRUE,"GENERAL";"TAB2",#N/A,TRUE,"GENERAL";"TAB3",#N/A,TRUE,"GENERAL";"TAB4",#N/A,TRUE,"GENERAL";"TAB5",#N/A,TRUE,"GENERAL"}</definedName>
    <definedName name="__k3" hidden="1">{"TAB1",#N/A,TRUE,"GENERAL";"TAB2",#N/A,TRUE,"GENERAL";"TAB3",#N/A,TRUE,"GENERAL";"TAB4",#N/A,TRUE,"GENERAL";"TAB5",#N/A,TRUE,"GENERAL"}</definedName>
    <definedName name="__k4" localSheetId="11" hidden="1">{"via1",#N/A,TRUE,"general";"via2",#N/A,TRUE,"general";"via3",#N/A,TRUE,"general"}</definedName>
    <definedName name="__k4" localSheetId="8" hidden="1">{"via1",#N/A,TRUE,"general";"via2",#N/A,TRUE,"general";"via3",#N/A,TRUE,"general"}</definedName>
    <definedName name="__k4" hidden="1">{"via1",#N/A,TRUE,"general";"via2",#N/A,TRUE,"general";"via3",#N/A,TRUE,"general"}</definedName>
    <definedName name="__k5" localSheetId="11" hidden="1">{"via1",#N/A,TRUE,"general";"via2",#N/A,TRUE,"general";"via3",#N/A,TRUE,"general"}</definedName>
    <definedName name="__k5" localSheetId="8" hidden="1">{"via1",#N/A,TRUE,"general";"via2",#N/A,TRUE,"general";"via3",#N/A,TRUE,"general"}</definedName>
    <definedName name="__k5" hidden="1">{"via1",#N/A,TRUE,"general";"via2",#N/A,TRUE,"general";"via3",#N/A,TRUE,"general"}</definedName>
    <definedName name="__k6" localSheetId="11" hidden="1">{"TAB1",#N/A,TRUE,"GENERAL";"TAB2",#N/A,TRUE,"GENERAL";"TAB3",#N/A,TRUE,"GENERAL";"TAB4",#N/A,TRUE,"GENERAL";"TAB5",#N/A,TRUE,"GENERAL"}</definedName>
    <definedName name="__k6" localSheetId="8" hidden="1">{"TAB1",#N/A,TRUE,"GENERAL";"TAB2",#N/A,TRUE,"GENERAL";"TAB3",#N/A,TRUE,"GENERAL";"TAB4",#N/A,TRUE,"GENERAL";"TAB5",#N/A,TRUE,"GENERAL"}</definedName>
    <definedName name="__k6" hidden="1">{"TAB1",#N/A,TRUE,"GENERAL";"TAB2",#N/A,TRUE,"GENERAL";"TAB3",#N/A,TRUE,"GENERAL";"TAB4",#N/A,TRUE,"GENERAL";"TAB5",#N/A,TRUE,"GENERAL"}</definedName>
    <definedName name="__k7" localSheetId="11" hidden="1">{"via1",#N/A,TRUE,"general";"via2",#N/A,TRUE,"general";"via3",#N/A,TRUE,"general"}</definedName>
    <definedName name="__k7" localSheetId="8" hidden="1">{"via1",#N/A,TRUE,"general";"via2",#N/A,TRUE,"general";"via3",#N/A,TRUE,"general"}</definedName>
    <definedName name="__k7" hidden="1">{"via1",#N/A,TRUE,"general";"via2",#N/A,TRUE,"general";"via3",#N/A,TRUE,"general"}</definedName>
    <definedName name="__k8" localSheetId="11" hidden="1">{"via1",#N/A,TRUE,"general";"via2",#N/A,TRUE,"general";"via3",#N/A,TRUE,"general"}</definedName>
    <definedName name="__k8" localSheetId="8" hidden="1">{"via1",#N/A,TRUE,"general";"via2",#N/A,TRUE,"general";"via3",#N/A,TRUE,"general"}</definedName>
    <definedName name="__k8" hidden="1">{"via1",#N/A,TRUE,"general";"via2",#N/A,TRUE,"general";"via3",#N/A,TRUE,"general"}</definedName>
    <definedName name="__k9" localSheetId="11" hidden="1">{"TAB1",#N/A,TRUE,"GENERAL";"TAB2",#N/A,TRUE,"GENERAL";"TAB3",#N/A,TRUE,"GENERAL";"TAB4",#N/A,TRUE,"GENERAL";"TAB5",#N/A,TRUE,"GENERAL"}</definedName>
    <definedName name="__k9" localSheetId="8" hidden="1">{"TAB1",#N/A,TRUE,"GENERAL";"TAB2",#N/A,TRUE,"GENERAL";"TAB3",#N/A,TRUE,"GENERAL";"TAB4",#N/A,TRUE,"GENERAL";"TAB5",#N/A,TRUE,"GENERAL"}</definedName>
    <definedName name="__k9" hidden="1">{"TAB1",#N/A,TRUE,"GENERAL";"TAB2",#N/A,TRUE,"GENERAL";"TAB3",#N/A,TRUE,"GENERAL";"TAB4",#N/A,TRUE,"GENERAL";"TAB5",#N/A,TRUE,"GENERAL"}</definedName>
    <definedName name="__key2" localSheetId="11" hidden="1">#REF!</definedName>
    <definedName name="__key2" localSheetId="8" hidden="1">#REF!</definedName>
    <definedName name="__key2" hidden="1">#REF!</definedName>
    <definedName name="__key21" localSheetId="11" hidden="1">#REF!</definedName>
    <definedName name="__key21" localSheetId="8" hidden="1">#REF!</definedName>
    <definedName name="__key21" hidden="1">#REF!</definedName>
    <definedName name="__key3" hidden="1">#REF!</definedName>
    <definedName name="__key31" hidden="1">#REF!</definedName>
    <definedName name="__kjk6" localSheetId="11" hidden="1">{"TAB1",#N/A,TRUE,"GENERAL";"TAB2",#N/A,TRUE,"GENERAL";"TAB3",#N/A,TRUE,"GENERAL";"TAB4",#N/A,TRUE,"GENERAL";"TAB5",#N/A,TRUE,"GENERAL"}</definedName>
    <definedName name="__kjk6" localSheetId="8" hidden="1">{"TAB1",#N/A,TRUE,"GENERAL";"TAB2",#N/A,TRUE,"GENERAL";"TAB3",#N/A,TRUE,"GENERAL";"TAB4",#N/A,TRUE,"GENERAL";"TAB5",#N/A,TRUE,"GENERAL"}</definedName>
    <definedName name="__kjk6" hidden="1">{"TAB1",#N/A,TRUE,"GENERAL";"TAB2",#N/A,TRUE,"GENERAL";"TAB3",#N/A,TRUE,"GENERAL";"TAB4",#N/A,TRUE,"GENERAL";"TAB5",#N/A,TRUE,"GENERAL"}</definedName>
    <definedName name="__l9001" localSheetId="11">#REF!</definedName>
    <definedName name="__l9001" localSheetId="8">#REF!</definedName>
    <definedName name="__l9001">#REF!</definedName>
    <definedName name="__l9001_1" localSheetId="11">#REF!</definedName>
    <definedName name="__l9001_1" localSheetId="8">#REF!</definedName>
    <definedName name="__l9001_1">#REF!</definedName>
    <definedName name="__l9001_2" localSheetId="11">#REF!</definedName>
    <definedName name="__l9001_2" localSheetId="8">#REF!</definedName>
    <definedName name="__l9001_2">#REF!</definedName>
    <definedName name="__l9001_4" localSheetId="11">#REF!</definedName>
    <definedName name="__l9001_4" localSheetId="8">#REF!</definedName>
    <definedName name="__l9001_4">#REF!</definedName>
    <definedName name="__LA124">#REF!</definedName>
    <definedName name="__LAC18">#REF!</definedName>
    <definedName name="__LAI25">#REF!</definedName>
    <definedName name="__LB">#N/A</definedName>
    <definedName name="__Lbd2">#N/A</definedName>
    <definedName name="__Lbd4">#N/A</definedName>
    <definedName name="__Lbd6">#N/A</definedName>
    <definedName name="__LcC1">#N/A</definedName>
    <definedName name="__Lct1">#N/A</definedName>
    <definedName name="__LEO1">#REF!</definedName>
    <definedName name="__LEO11">#REF!</definedName>
    <definedName name="__LEO12">#REF!</definedName>
    <definedName name="__LEO13">#REF!</definedName>
    <definedName name="__LEO14">#REF!</definedName>
    <definedName name="__LEO15">#REF!</definedName>
    <definedName name="__LEO16">#REF!</definedName>
    <definedName name="__LEO17">#REF!</definedName>
    <definedName name="__LEO2">#REF!</definedName>
    <definedName name="__LEO3">#REF!</definedName>
    <definedName name="__LEO4">#REF!</definedName>
    <definedName name="__LEO5">#REF!</definedName>
    <definedName name="__LEO7">#REF!</definedName>
    <definedName name="__LEO8">#REF!</definedName>
    <definedName name="__LEO9">#REF!</definedName>
    <definedName name="__LEY80">#REF!</definedName>
    <definedName name="__lfo1">#N/A</definedName>
    <definedName name="__lgc1">#REF!</definedName>
    <definedName name="__lgc2">#REF!</definedName>
    <definedName name="__lgc3">#REF!</definedName>
    <definedName name="__LM369582">#REF!</definedName>
    <definedName name="__LPR2">#N/A</definedName>
    <definedName name="__LTC60">#REF!</definedName>
    <definedName name="__LTT2">#N/A</definedName>
    <definedName name="__m3" localSheetId="11" hidden="1">{"via1",#N/A,TRUE,"general";"via2",#N/A,TRUE,"general";"via3",#N/A,TRUE,"general"}</definedName>
    <definedName name="__m3" localSheetId="8" hidden="1">{"via1",#N/A,TRUE,"general";"via2",#N/A,TRUE,"general";"via3",#N/A,TRUE,"general"}</definedName>
    <definedName name="__m3" hidden="1">{"via1",#N/A,TRUE,"general";"via2",#N/A,TRUE,"general";"via3",#N/A,TRUE,"general"}</definedName>
    <definedName name="__m4" localSheetId="11" hidden="1">{"TAB1",#N/A,TRUE,"GENERAL";"TAB2",#N/A,TRUE,"GENERAL";"TAB3",#N/A,TRUE,"GENERAL";"TAB4",#N/A,TRUE,"GENERAL";"TAB5",#N/A,TRUE,"GENERAL"}</definedName>
    <definedName name="__m4" localSheetId="8" hidden="1">{"TAB1",#N/A,TRUE,"GENERAL";"TAB2",#N/A,TRUE,"GENERAL";"TAB3",#N/A,TRUE,"GENERAL";"TAB4",#N/A,TRUE,"GENERAL";"TAB5",#N/A,TRUE,"GENERAL"}</definedName>
    <definedName name="__m4" hidden="1">{"TAB1",#N/A,TRUE,"GENERAL";"TAB2",#N/A,TRUE,"GENERAL";"TAB3",#N/A,TRUE,"GENERAL";"TAB4",#N/A,TRUE,"GENERAL";"TAB5",#N/A,TRUE,"GENERAL"}</definedName>
    <definedName name="__m5" localSheetId="11" hidden="1">{"via1",#N/A,TRUE,"general";"via2",#N/A,TRUE,"general";"via3",#N/A,TRUE,"general"}</definedName>
    <definedName name="__m5" localSheetId="8" hidden="1">{"via1",#N/A,TRUE,"general";"via2",#N/A,TRUE,"general";"via3",#N/A,TRUE,"general"}</definedName>
    <definedName name="__m5" hidden="1">{"via1",#N/A,TRUE,"general";"via2",#N/A,TRUE,"general";"via3",#N/A,TRUE,"general"}</definedName>
    <definedName name="__m6" localSheetId="11" hidden="1">{"TAB1",#N/A,TRUE,"GENERAL";"TAB2",#N/A,TRUE,"GENERAL";"TAB3",#N/A,TRUE,"GENERAL";"TAB4",#N/A,TRUE,"GENERAL";"TAB5",#N/A,TRUE,"GENERAL"}</definedName>
    <definedName name="__m6" localSheetId="8" hidden="1">{"TAB1",#N/A,TRUE,"GENERAL";"TAB2",#N/A,TRUE,"GENERAL";"TAB3",#N/A,TRUE,"GENERAL";"TAB4",#N/A,TRUE,"GENERAL";"TAB5",#N/A,TRUE,"GENERAL"}</definedName>
    <definedName name="__m6" hidden="1">{"TAB1",#N/A,TRUE,"GENERAL";"TAB2",#N/A,TRUE,"GENERAL";"TAB3",#N/A,TRUE,"GENERAL";"TAB4",#N/A,TRUE,"GENERAL";"TAB5",#N/A,TRUE,"GENERAL"}</definedName>
    <definedName name="__m7" localSheetId="11" hidden="1">{"TAB1",#N/A,TRUE,"GENERAL";"TAB2",#N/A,TRUE,"GENERAL";"TAB3",#N/A,TRUE,"GENERAL";"TAB4",#N/A,TRUE,"GENERAL";"TAB5",#N/A,TRUE,"GENERAL"}</definedName>
    <definedName name="__m7" localSheetId="8" hidden="1">{"TAB1",#N/A,TRUE,"GENERAL";"TAB2",#N/A,TRUE,"GENERAL";"TAB3",#N/A,TRUE,"GENERAL";"TAB4",#N/A,TRUE,"GENERAL";"TAB5",#N/A,TRUE,"GENERAL"}</definedName>
    <definedName name="__m7" hidden="1">{"TAB1",#N/A,TRUE,"GENERAL";"TAB2",#N/A,TRUE,"GENERAL";"TAB3",#N/A,TRUE,"GENERAL";"TAB4",#N/A,TRUE,"GENERAL";"TAB5",#N/A,TRUE,"GENERAL"}</definedName>
    <definedName name="__m8" localSheetId="11" hidden="1">{"via1",#N/A,TRUE,"general";"via2",#N/A,TRUE,"general";"via3",#N/A,TRUE,"general"}</definedName>
    <definedName name="__m8" localSheetId="8" hidden="1">{"via1",#N/A,TRUE,"general";"via2",#N/A,TRUE,"general";"via3",#N/A,TRUE,"general"}</definedName>
    <definedName name="__m8" hidden="1">{"via1",#N/A,TRUE,"general";"via2",#N/A,TRUE,"general";"via3",#N/A,TRUE,"general"}</definedName>
    <definedName name="__m9" localSheetId="11" hidden="1">{"via1",#N/A,TRUE,"general";"via2",#N/A,TRUE,"general";"via3",#N/A,TRUE,"general"}</definedName>
    <definedName name="__m9" localSheetId="8" hidden="1">{"via1",#N/A,TRUE,"general";"via2",#N/A,TRUE,"general";"via3",#N/A,TRUE,"general"}</definedName>
    <definedName name="__m9" hidden="1">{"via1",#N/A,TRUE,"general";"via2",#N/A,TRUE,"general";"via3",#N/A,TRUE,"general"}</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es1">#REF!</definedName>
    <definedName name="__Mes2">#REF!</definedName>
    <definedName name="__Mes3">#REF!</definedName>
    <definedName name="__MOR15">#REF!</definedName>
    <definedName name="__mun2" localSheetId="11">#REF!</definedName>
    <definedName name="__mun2" localSheetId="2">#REF!</definedName>
    <definedName name="__mun2" localSheetId="3">#REF!</definedName>
    <definedName name="__mun2" localSheetId="4">#REF!</definedName>
    <definedName name="__mun2" localSheetId="5">#REF!</definedName>
    <definedName name="__mun2" localSheetId="6">#REF!</definedName>
    <definedName name="__mun2" localSheetId="7">#REF!</definedName>
    <definedName name="__mun2" localSheetId="8">#REF!</definedName>
    <definedName name="__mun2">#REF!</definedName>
    <definedName name="__n3" localSheetId="11" hidden="1">{"TAB1",#N/A,TRUE,"GENERAL";"TAB2",#N/A,TRUE,"GENERAL";"TAB3",#N/A,TRUE,"GENERAL";"TAB4",#N/A,TRUE,"GENERAL";"TAB5",#N/A,TRUE,"GENERAL"}</definedName>
    <definedName name="__n3" localSheetId="8" hidden="1">{"TAB1",#N/A,TRUE,"GENERAL";"TAB2",#N/A,TRUE,"GENERAL";"TAB3",#N/A,TRUE,"GENERAL";"TAB4",#N/A,TRUE,"GENERAL";"TAB5",#N/A,TRUE,"GENERAL"}</definedName>
    <definedName name="__n3" hidden="1">{"TAB1",#N/A,TRUE,"GENERAL";"TAB2",#N/A,TRUE,"GENERAL";"TAB3",#N/A,TRUE,"GENERAL";"TAB4",#N/A,TRUE,"GENERAL";"TAB5",#N/A,TRUE,"GENERAL"}</definedName>
    <definedName name="__n4" localSheetId="11" hidden="1">{"via1",#N/A,TRUE,"general";"via2",#N/A,TRUE,"general";"via3",#N/A,TRUE,"general"}</definedName>
    <definedName name="__n4" localSheetId="8" hidden="1">{"via1",#N/A,TRUE,"general";"via2",#N/A,TRUE,"general";"via3",#N/A,TRUE,"general"}</definedName>
    <definedName name="__n4" hidden="1">{"via1",#N/A,TRUE,"general";"via2",#N/A,TRUE,"general";"via3",#N/A,TRUE,"general"}</definedName>
    <definedName name="__n5" localSheetId="11" hidden="1">{"TAB1",#N/A,TRUE,"GENERAL";"TAB2",#N/A,TRUE,"GENERAL";"TAB3",#N/A,TRUE,"GENERAL";"TAB4",#N/A,TRUE,"GENERAL";"TAB5",#N/A,TRUE,"GENERAL"}</definedName>
    <definedName name="__n5" localSheetId="8" hidden="1">{"TAB1",#N/A,TRUE,"GENERAL";"TAB2",#N/A,TRUE,"GENERAL";"TAB3",#N/A,TRUE,"GENERAL";"TAB4",#N/A,TRUE,"GENERAL";"TAB5",#N/A,TRUE,"GENERAL"}</definedName>
    <definedName name="__n5" hidden="1">{"TAB1",#N/A,TRUE,"GENERAL";"TAB2",#N/A,TRUE,"GENERAL";"TAB3",#N/A,TRUE,"GENERAL";"TAB4",#N/A,TRUE,"GENERAL";"TAB5",#N/A,TRUE,"GENERAL"}</definedName>
    <definedName name="__nO">IF(#REF!*#REF!*#REF!*#REF!&gt;0,1,0)</definedName>
    <definedName name="__nov01">#REF!</definedName>
    <definedName name="__nov06">#REF!</definedName>
    <definedName name="__nov97">#REF!</definedName>
    <definedName name="__nov98">#REF!</definedName>
    <definedName name="__nov99">#REF!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#REF!</definedName>
    <definedName name="__nyn7" localSheetId="11" hidden="1">{"via1",#N/A,TRUE,"general";"via2",#N/A,TRUE,"general";"via3",#N/A,TRUE,"general"}</definedName>
    <definedName name="__nyn7" localSheetId="8" hidden="1">{"via1",#N/A,TRUE,"general";"via2",#N/A,TRUE,"general";"via3",#N/A,TRUE,"general"}</definedName>
    <definedName name="__nyn7" hidden="1">{"via1",#N/A,TRUE,"general";"via2",#N/A,TRUE,"general";"via3",#N/A,TRUE,"general"}</definedName>
    <definedName name="__o4" localSheetId="11" hidden="1">{"via1",#N/A,TRUE,"general";"via2",#N/A,TRUE,"general";"via3",#N/A,TRUE,"general"}</definedName>
    <definedName name="__o4" localSheetId="8" hidden="1">{"via1",#N/A,TRUE,"general";"via2",#N/A,TRUE,"general";"via3",#N/A,TRUE,"general"}</definedName>
    <definedName name="__o4" hidden="1">{"via1",#N/A,TRUE,"general";"via2",#N/A,TRUE,"general";"via3",#N/A,TRUE,"general"}</definedName>
    <definedName name="__o5" localSheetId="11" hidden="1">{"TAB1",#N/A,TRUE,"GENERAL";"TAB2",#N/A,TRUE,"GENERAL";"TAB3",#N/A,TRUE,"GENERAL";"TAB4",#N/A,TRUE,"GENERAL";"TAB5",#N/A,TRUE,"GENERAL"}</definedName>
    <definedName name="__o5" localSheetId="8" hidden="1">{"TAB1",#N/A,TRUE,"GENERAL";"TAB2",#N/A,TRUE,"GENERAL";"TAB3",#N/A,TRUE,"GENERAL";"TAB4",#N/A,TRUE,"GENERAL";"TAB5",#N/A,TRUE,"GENERAL"}</definedName>
    <definedName name="__o5" hidden="1">{"TAB1",#N/A,TRUE,"GENERAL";"TAB2",#N/A,TRUE,"GENERAL";"TAB3",#N/A,TRUE,"GENERAL";"TAB4",#N/A,TRUE,"GENERAL";"TAB5",#N/A,TRUE,"GENERAL"}</definedName>
    <definedName name="__o6" localSheetId="11" hidden="1">{"TAB1",#N/A,TRUE,"GENERAL";"TAB2",#N/A,TRUE,"GENERAL";"TAB3",#N/A,TRUE,"GENERAL";"TAB4",#N/A,TRUE,"GENERAL";"TAB5",#N/A,TRUE,"GENERAL"}</definedName>
    <definedName name="__o6" localSheetId="8" hidden="1">{"TAB1",#N/A,TRUE,"GENERAL";"TAB2",#N/A,TRUE,"GENERAL";"TAB3",#N/A,TRUE,"GENERAL";"TAB4",#N/A,TRUE,"GENERAL";"TAB5",#N/A,TRUE,"GENERAL"}</definedName>
    <definedName name="__o6" hidden="1">{"TAB1",#N/A,TRUE,"GENERAL";"TAB2",#N/A,TRUE,"GENERAL";"TAB3",#N/A,TRUE,"GENERAL";"TAB4",#N/A,TRUE,"GENERAL";"TAB5",#N/A,TRUE,"GENERAL"}</definedName>
    <definedName name="__o7" localSheetId="11" hidden="1">{"TAB1",#N/A,TRUE,"GENERAL";"TAB2",#N/A,TRUE,"GENERAL";"TAB3",#N/A,TRUE,"GENERAL";"TAB4",#N/A,TRUE,"GENERAL";"TAB5",#N/A,TRUE,"GENERAL"}</definedName>
    <definedName name="__o7" localSheetId="8" hidden="1">{"TAB1",#N/A,TRUE,"GENERAL";"TAB2",#N/A,TRUE,"GENERAL";"TAB3",#N/A,TRUE,"GENERAL";"TAB4",#N/A,TRUE,"GENERAL";"TAB5",#N/A,TRUE,"GENERAL"}</definedName>
    <definedName name="__o7" hidden="1">{"TAB1",#N/A,TRUE,"GENERAL";"TAB2",#N/A,TRUE,"GENERAL";"TAB3",#N/A,TRUE,"GENERAL";"TAB4",#N/A,TRUE,"GENERAL";"TAB5",#N/A,TRUE,"GENERAL"}</definedName>
    <definedName name="__o8" localSheetId="11" hidden="1">{"via1",#N/A,TRUE,"general";"via2",#N/A,TRUE,"general";"via3",#N/A,TRUE,"general"}</definedName>
    <definedName name="__o8" localSheetId="8" hidden="1">{"via1",#N/A,TRUE,"general";"via2",#N/A,TRUE,"general";"via3",#N/A,TRUE,"general"}</definedName>
    <definedName name="__o8" hidden="1">{"via1",#N/A,TRUE,"general";"via2",#N/A,TRUE,"general";"via3",#N/A,TRUE,"general"}</definedName>
    <definedName name="__o9" localSheetId="11" hidden="1">{"TAB1",#N/A,TRUE,"GENERAL";"TAB2",#N/A,TRUE,"GENERAL";"TAB3",#N/A,TRUE,"GENERAL";"TAB4",#N/A,TRUE,"GENERAL";"TAB5",#N/A,TRUE,"GENERAL"}</definedName>
    <definedName name="__o9" localSheetId="8"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c1">#REF!</definedName>
    <definedName name="__occ2">#REF!</definedName>
    <definedName name="__OCD1" localSheetId="11">#REF!</definedName>
    <definedName name="__OCD1" localSheetId="8">#REF!</definedName>
    <definedName name="__OCD1">#REF!</definedName>
    <definedName name="__OCI1" localSheetId="11">#REF!</definedName>
    <definedName name="__OCI1" localSheetId="8">#REF!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107">#N/A</definedName>
    <definedName name="__OP107_1">#NAME?+#NAME?</definedName>
    <definedName name="__OP107_2">#NAME?+#NAME?</definedName>
    <definedName name="__OP108">#N/A</definedName>
    <definedName name="__OP108_1">#NAME?+#NAME?</definedName>
    <definedName name="__OP108_2">#NAME?+#NAME?</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11" hidden="1">{"via1",#N/A,TRUE,"general";"via2",#N/A,TRUE,"general";"via3",#N/A,TRUE,"general"}</definedName>
    <definedName name="__p6" localSheetId="8" hidden="1">{"via1",#N/A,TRUE,"general";"via2",#N/A,TRUE,"general";"via3",#N/A,TRUE,"general"}</definedName>
    <definedName name="__p6" hidden="1">{"via1",#N/A,TRUE,"general";"via2",#N/A,TRUE,"general";"via3",#N/A,TRUE,"general"}</definedName>
    <definedName name="__p7" localSheetId="11" hidden="1">{"via1",#N/A,TRUE,"general";"via2",#N/A,TRUE,"general";"via3",#N/A,TRUE,"general"}</definedName>
    <definedName name="__p7" localSheetId="8" hidden="1">{"via1",#N/A,TRUE,"general";"via2",#N/A,TRUE,"general";"via3",#N/A,TRUE,"general"}</definedName>
    <definedName name="__p7" hidden="1">{"via1",#N/A,TRUE,"general";"via2",#N/A,TRUE,"general";"via3",#N/A,TRUE,"general"}</definedName>
    <definedName name="__p8" localSheetId="11" hidden="1">{"TAB1",#N/A,TRUE,"GENERAL";"TAB2",#N/A,TRUE,"GENERAL";"TAB3",#N/A,TRUE,"GENERAL";"TAB4",#N/A,TRUE,"GENERAL";"TAB5",#N/A,TRUE,"GENERAL"}</definedName>
    <definedName name="__p8" localSheetId="8" hidden="1">{"TAB1",#N/A,TRUE,"GENERAL";"TAB2",#N/A,TRUE,"GENERAL";"TAB3",#N/A,TRUE,"GENERAL";"TAB4",#N/A,TRUE,"GENERAL";"TAB5",#N/A,TRUE,"GENERAL"}</definedName>
    <definedName name="__p8" hidden="1">{"TAB1",#N/A,TRUE,"GENERAL";"TAB2",#N/A,TRUE,"GENERAL";"TAB3",#N/A,TRUE,"GENERAL";"TAB4",#N/A,TRUE,"GENERAL";"TAB5",#N/A,TRUE,"GENERAL"}</definedName>
    <definedName name="__Pa1" localSheetId="11">#REF!</definedName>
    <definedName name="__Pa1" localSheetId="8">#REF!</definedName>
    <definedName name="__Pa1">#REF!</definedName>
    <definedName name="__Pa2" localSheetId="11">#REF!</definedName>
    <definedName name="__Pa2" localSheetId="8">#REF!</definedName>
    <definedName name="__Pa2">#REF!</definedName>
    <definedName name="__Pa3" localSheetId="11">#REF!</definedName>
    <definedName name="__Pa3" localSheetId="8">#REF!</definedName>
    <definedName name="__Pa3">#REF!</definedName>
    <definedName name="__Pa4" localSheetId="11">#REF!</definedName>
    <definedName name="__Pa4" localSheetId="8">#REF!</definedName>
    <definedName name="__Pa4">#REF!</definedName>
    <definedName name="__par1">#REF!</definedName>
    <definedName name="__par2">#REF!</definedName>
    <definedName name="__par3">#REF!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#REF!</definedName>
    <definedName name="__pl1">#REF!</definedName>
    <definedName name="__pl2">#REF!</definedName>
    <definedName name="__PLA99" hidden="1">#REF!</definedName>
    <definedName name="__PLC1">#N/A</definedName>
    <definedName name="__PMT5671" localSheetId="11">#REF!</definedName>
    <definedName name="__PMT5671" localSheetId="8">#REF!</definedName>
    <definedName name="__PMT5671">#REF!</definedName>
    <definedName name="__PMT5805" localSheetId="11">#REF!</definedName>
    <definedName name="__PMT5805" localSheetId="8">#REF!</definedName>
    <definedName name="__PMT5805">#REF!</definedName>
    <definedName name="__PMT5806" localSheetId="11">#REF!</definedName>
    <definedName name="__PMT5806" localSheetId="8">#REF!</definedName>
    <definedName name="__PMT5806">#REF!</definedName>
    <definedName name="__PMT5815" localSheetId="11">#REF!</definedName>
    <definedName name="__PMT5815" localSheetId="8">#REF!</definedName>
    <definedName name="__PMT5815">#REF!</definedName>
    <definedName name="__PMT5820" localSheetId="11">#REF!</definedName>
    <definedName name="__PMT5820" localSheetId="8">#REF!</definedName>
    <definedName name="__PMT5820">#REF!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vC1">#N/A</definedName>
    <definedName name="__r">#REF!</definedName>
    <definedName name="__R1210JH">#REF!</definedName>
    <definedName name="__R32EL">#REF!</definedName>
    <definedName name="__R32JH">#REF!</definedName>
    <definedName name="__R42JH">#REF!</definedName>
    <definedName name="__R43JH">#REF!</definedName>
    <definedName name="__r4r" localSheetId="11" hidden="1">{"via1",#N/A,TRUE,"general";"via2",#N/A,TRUE,"general";"via3",#N/A,TRUE,"general"}</definedName>
    <definedName name="__r4r" localSheetId="8"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#REF!</definedName>
    <definedName name="__REP21">#REF!</definedName>
    <definedName name="__REP42">#REF!</definedName>
    <definedName name="__REP43">#REF!</definedName>
    <definedName name="__RES64">#REF!</definedName>
    <definedName name="__rtu6" localSheetId="11" hidden="1">{"via1",#N/A,TRUE,"general";"via2",#N/A,TRUE,"general";"via3",#N/A,TRUE,"general"}</definedName>
    <definedName name="__rtu6" localSheetId="8" hidden="1">{"via1",#N/A,TRUE,"general";"via2",#N/A,TRUE,"general";"via3",#N/A,TRUE,"general"}</definedName>
    <definedName name="__rtu6" hidden="1">{"via1",#N/A,TRUE,"general";"via2",#N/A,TRUE,"general";"via3",#N/A,TRUE,"general"}</definedName>
    <definedName name="__s1" localSheetId="11" hidden="1">{"via1",#N/A,TRUE,"general";"via2",#N/A,TRUE,"general";"via3",#N/A,TRUE,"general"}</definedName>
    <definedName name="__s1" localSheetId="8" hidden="1">{"via1",#N/A,TRUE,"general";"via2",#N/A,TRUE,"general";"via3",#N/A,TRUE,"general"}</definedName>
    <definedName name="__s1" hidden="1">{"via1",#N/A,TRUE,"general";"via2",#N/A,TRUE,"general";"via3",#N/A,TRUE,"general"}</definedName>
    <definedName name="__s2" localSheetId="11" hidden="1">{"TAB1",#N/A,TRUE,"GENERAL";"TAB2",#N/A,TRUE,"GENERAL";"TAB3",#N/A,TRUE,"GENERAL";"TAB4",#N/A,TRUE,"GENERAL";"TAB5",#N/A,TRUE,"GENERAL"}</definedName>
    <definedName name="__s2" localSheetId="8" hidden="1">{"TAB1",#N/A,TRUE,"GENERAL";"TAB2",#N/A,TRUE,"GENERAL";"TAB3",#N/A,TRUE,"GENERAL";"TAB4",#N/A,TRUE,"GENERAL";"TAB5",#N/A,TRUE,"GENERAL"}</definedName>
    <definedName name="__s2" hidden="1">{"TAB1",#N/A,TRUE,"GENERAL";"TAB2",#N/A,TRUE,"GENERAL";"TAB3",#N/A,TRUE,"GENERAL";"TAB4",#N/A,TRUE,"GENERAL";"TAB5",#N/A,TRUE,"GENERAL"}</definedName>
    <definedName name="__s3" localSheetId="11" hidden="1">{"TAB1",#N/A,TRUE,"GENERAL";"TAB2",#N/A,TRUE,"GENERAL";"TAB3",#N/A,TRUE,"GENERAL";"TAB4",#N/A,TRUE,"GENERAL";"TAB5",#N/A,TRUE,"GENERAL"}</definedName>
    <definedName name="__s3" localSheetId="8" hidden="1">{"TAB1",#N/A,TRUE,"GENERAL";"TAB2",#N/A,TRUE,"GENERAL";"TAB3",#N/A,TRUE,"GENERAL";"TAB4",#N/A,TRUE,"GENERAL";"TAB5",#N/A,TRUE,"GENERAL"}</definedName>
    <definedName name="__s3" hidden="1">{"TAB1",#N/A,TRUE,"GENERAL";"TAB2",#N/A,TRUE,"GENERAL";"TAB3",#N/A,TRUE,"GENERAL";"TAB4",#N/A,TRUE,"GENERAL";"TAB5",#N/A,TRUE,"GENERAL"}</definedName>
    <definedName name="__s4" localSheetId="11" hidden="1">{"via1",#N/A,TRUE,"general";"via2",#N/A,TRUE,"general";"via3",#N/A,TRUE,"general"}</definedName>
    <definedName name="__s4" localSheetId="8" hidden="1">{"via1",#N/A,TRUE,"general";"via2",#N/A,TRUE,"general";"via3",#N/A,TRUE,"general"}</definedName>
    <definedName name="__s4" hidden="1">{"via1",#N/A,TRUE,"general";"via2",#N/A,TRUE,"general";"via3",#N/A,TRUE,"general"}</definedName>
    <definedName name="__s5" localSheetId="11" hidden="1">{"via1",#N/A,TRUE,"general";"via2",#N/A,TRUE,"general";"via3",#N/A,TRUE,"general"}</definedName>
    <definedName name="__s5" localSheetId="8" hidden="1">{"via1",#N/A,TRUE,"general";"via2",#N/A,TRUE,"general";"via3",#N/A,TRUE,"general"}</definedName>
    <definedName name="__s5" hidden="1">{"via1",#N/A,TRUE,"general";"via2",#N/A,TRUE,"general";"via3",#N/A,TRUE,"general"}</definedName>
    <definedName name="__s6" localSheetId="11" hidden="1">{"TAB1",#N/A,TRUE,"GENERAL";"TAB2",#N/A,TRUE,"GENERAL";"TAB3",#N/A,TRUE,"GENERAL";"TAB4",#N/A,TRUE,"GENERAL";"TAB5",#N/A,TRUE,"GENERAL"}</definedName>
    <definedName name="__s6" localSheetId="8" hidden="1">{"TAB1",#N/A,TRUE,"GENERAL";"TAB2",#N/A,TRUE,"GENERAL";"TAB3",#N/A,TRUE,"GENERAL";"TAB4",#N/A,TRUE,"GENERAL";"TAB5",#N/A,TRUE,"GENERAL"}</definedName>
    <definedName name="__s6" hidden="1">{"TAB1",#N/A,TRUE,"GENERAL";"TAB2",#N/A,TRUE,"GENERAL";"TAB3",#N/A,TRUE,"GENERAL";"TAB4",#N/A,TRUE,"GENERAL";"TAB5",#N/A,TRUE,"GENERAL"}</definedName>
    <definedName name="__s7" localSheetId="11" hidden="1">{"via1",#N/A,TRUE,"general";"via2",#N/A,TRUE,"general";"via3",#N/A,TRUE,"general"}</definedName>
    <definedName name="__s7" localSheetId="8" hidden="1">{"via1",#N/A,TRUE,"general";"via2",#N/A,TRUE,"general";"via3",#N/A,TRUE,"general"}</definedName>
    <definedName name="__s7" hidden="1">{"via1",#N/A,TRUE,"general";"via2",#N/A,TRUE,"general";"via3",#N/A,TRUE,"general"}</definedName>
    <definedName name="__SBC1" localSheetId="11">#REF!</definedName>
    <definedName name="__SBC1" localSheetId="8">#REF!</definedName>
    <definedName name="__SBC1">#REF!</definedName>
    <definedName name="__SBC3" localSheetId="11">#REF!</definedName>
    <definedName name="__SBC3" localSheetId="8">#REF!</definedName>
    <definedName name="__SBC3">#REF!</definedName>
    <definedName name="__SBC5" localSheetId="11">#REF!</definedName>
    <definedName name="__SBC5" localSheetId="8">#REF!</definedName>
    <definedName name="__SBC5">#REF!</definedName>
    <definedName name="__sep01">#REF!</definedName>
    <definedName name="__sep06">#REF!</definedName>
    <definedName name="__sep97">#REF!</definedName>
    <definedName name="__sep98">#REF!</definedName>
    <definedName name="__sep99">#REF!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11" hidden="1">{"TAB1",#N/A,TRUE,"GENERAL";"TAB2",#N/A,TRUE,"GENERAL";"TAB3",#N/A,TRUE,"GENERAL";"TAB4",#N/A,TRUE,"GENERAL";"TAB5",#N/A,TRUE,"GENERAL"}</definedName>
    <definedName name="__t3" localSheetId="8" hidden="1">{"TAB1",#N/A,TRUE,"GENERAL";"TAB2",#N/A,TRUE,"GENERAL";"TAB3",#N/A,TRUE,"GENERAL";"TAB4",#N/A,TRUE,"GENERAL";"TAB5",#N/A,TRUE,"GENERAL"}</definedName>
    <definedName name="__t3" hidden="1">{"TAB1",#N/A,TRUE,"GENERAL";"TAB2",#N/A,TRUE,"GENERAL";"TAB3",#N/A,TRUE,"GENERAL";"TAB4",#N/A,TRUE,"GENERAL";"TAB5",#N/A,TRUE,"GENERAL"}</definedName>
    <definedName name="__t4" localSheetId="11" hidden="1">{"via1",#N/A,TRUE,"general";"via2",#N/A,TRUE,"general";"via3",#N/A,TRUE,"general"}</definedName>
    <definedName name="__t4" localSheetId="8" hidden="1">{"via1",#N/A,TRUE,"general";"via2",#N/A,TRUE,"general";"via3",#N/A,TRUE,"general"}</definedName>
    <definedName name="__t4" hidden="1">{"via1",#N/A,TRUE,"general";"via2",#N/A,TRUE,"general";"via3",#N/A,TRUE,"general"}</definedName>
    <definedName name="__t5" localSheetId="11" hidden="1">{"TAB1",#N/A,TRUE,"GENERAL";"TAB2",#N/A,TRUE,"GENERAL";"TAB3",#N/A,TRUE,"GENERAL";"TAB4",#N/A,TRUE,"GENERAL";"TAB5",#N/A,TRUE,"GENERAL"}</definedName>
    <definedName name="__t5" localSheetId="8" hidden="1">{"TAB1",#N/A,TRUE,"GENERAL";"TAB2",#N/A,TRUE,"GENERAL";"TAB3",#N/A,TRUE,"GENERAL";"TAB4",#N/A,TRUE,"GENERAL";"TAB5",#N/A,TRUE,"GENERAL"}</definedName>
    <definedName name="__t5" hidden="1">{"TAB1",#N/A,TRUE,"GENERAL";"TAB2",#N/A,TRUE,"GENERAL";"TAB3",#N/A,TRUE,"GENERAL";"TAB4",#N/A,TRUE,"GENERAL";"TAB5",#N/A,TRUE,"GENERAL"}</definedName>
    <definedName name="__t6" localSheetId="11" hidden="1">{"via1",#N/A,TRUE,"general";"via2",#N/A,TRUE,"general";"via3",#N/A,TRUE,"general"}</definedName>
    <definedName name="__t6" localSheetId="8" hidden="1">{"via1",#N/A,TRUE,"general";"via2",#N/A,TRUE,"general";"via3",#N/A,TRUE,"general"}</definedName>
    <definedName name="__t6" hidden="1">{"via1",#N/A,TRUE,"general";"via2",#N/A,TRUE,"general";"via3",#N/A,TRUE,"general"}</definedName>
    <definedName name="__t66" localSheetId="11" hidden="1">{"TAB1",#N/A,TRUE,"GENERAL";"TAB2",#N/A,TRUE,"GENERAL";"TAB3",#N/A,TRUE,"GENERAL";"TAB4",#N/A,TRUE,"GENERAL";"TAB5",#N/A,TRUE,"GENERAL"}</definedName>
    <definedName name="__t66" localSheetId="8" hidden="1">{"TAB1",#N/A,TRUE,"GENERAL";"TAB2",#N/A,TRUE,"GENERAL";"TAB3",#N/A,TRUE,"GENERAL";"TAB4",#N/A,TRUE,"GENERAL";"TAB5",#N/A,TRUE,"GENERAL"}</definedName>
    <definedName name="__t66" hidden="1">{"TAB1",#N/A,TRUE,"GENERAL";"TAB2",#N/A,TRUE,"GENERAL";"TAB3",#N/A,TRUE,"GENERAL";"TAB4",#N/A,TRUE,"GENERAL";"TAB5",#N/A,TRUE,"GENERAL"}</definedName>
    <definedName name="__t7" localSheetId="11" hidden="1">{"via1",#N/A,TRUE,"general";"via2",#N/A,TRUE,"general";"via3",#N/A,TRUE,"general"}</definedName>
    <definedName name="__t7" localSheetId="8" hidden="1">{"via1",#N/A,TRUE,"general";"via2",#N/A,TRUE,"general";"via3",#N/A,TRUE,"general"}</definedName>
    <definedName name="__t7" hidden="1">{"via1",#N/A,TRUE,"general";"via2",#N/A,TRUE,"general";"via3",#N/A,TRUE,"general"}</definedName>
    <definedName name="__t77" localSheetId="11" hidden="1">{"TAB1",#N/A,TRUE,"GENERAL";"TAB2",#N/A,TRUE,"GENERAL";"TAB3",#N/A,TRUE,"GENERAL";"TAB4",#N/A,TRUE,"GENERAL";"TAB5",#N/A,TRUE,"GENERAL"}</definedName>
    <definedName name="__t77" localSheetId="8" hidden="1">{"TAB1",#N/A,TRUE,"GENERAL";"TAB2",#N/A,TRUE,"GENERAL";"TAB3",#N/A,TRUE,"GENERAL";"TAB4",#N/A,TRUE,"GENERAL";"TAB5",#N/A,TRUE,"GENERAL"}</definedName>
    <definedName name="__t77" hidden="1">{"TAB1",#N/A,TRUE,"GENERAL";"TAB2",#N/A,TRUE,"GENERAL";"TAB3",#N/A,TRUE,"GENERAL";"TAB4",#N/A,TRUE,"GENERAL";"TAB5",#N/A,TRUE,"GENERAL"}</definedName>
    <definedName name="__t8" localSheetId="11" hidden="1">{"TAB1",#N/A,TRUE,"GENERAL";"TAB2",#N/A,TRUE,"GENERAL";"TAB3",#N/A,TRUE,"GENERAL";"TAB4",#N/A,TRUE,"GENERAL";"TAB5",#N/A,TRUE,"GENERAL"}</definedName>
    <definedName name="__t8" localSheetId="8" hidden="1">{"TAB1",#N/A,TRUE,"GENERAL";"TAB2",#N/A,TRUE,"GENERAL";"TAB3",#N/A,TRUE,"GENERAL";"TAB4",#N/A,TRUE,"GENERAL";"TAB5",#N/A,TRUE,"GENERAL"}</definedName>
    <definedName name="__t8" hidden="1">{"TAB1",#N/A,TRUE,"GENERAL";"TAB2",#N/A,TRUE,"GENERAL";"TAB3",#N/A,TRUE,"GENERAL";"TAB4",#N/A,TRUE,"GENERAL";"TAB5",#N/A,TRUE,"GENERAL"}</definedName>
    <definedName name="__t88" localSheetId="11" hidden="1">{"via1",#N/A,TRUE,"general";"via2",#N/A,TRUE,"general";"via3",#N/A,TRUE,"general"}</definedName>
    <definedName name="__t88" localSheetId="8" hidden="1">{"via1",#N/A,TRUE,"general";"via2",#N/A,TRUE,"general";"via3",#N/A,TRUE,"general"}</definedName>
    <definedName name="__t88" hidden="1">{"via1",#N/A,TRUE,"general";"via2",#N/A,TRUE,"general";"via3",#N/A,TRUE,"general"}</definedName>
    <definedName name="__t9" localSheetId="11" hidden="1">{"TAB1",#N/A,TRUE,"GENERAL";"TAB2",#N/A,TRUE,"GENERAL";"TAB3",#N/A,TRUE,"GENERAL";"TAB4",#N/A,TRUE,"GENERAL";"TAB5",#N/A,TRUE,"GENERAL"}</definedName>
    <definedName name="__t9" localSheetId="8" hidden="1">{"TAB1",#N/A,TRUE,"GENERAL";"TAB2",#N/A,TRUE,"GENERAL";"TAB3",#N/A,TRUE,"GENERAL";"TAB4",#N/A,TRUE,"GENERAL";"TAB5",#N/A,TRUE,"GENERAL"}</definedName>
    <definedName name="__t9" hidden="1">{"TAB1",#N/A,TRUE,"GENERAL";"TAB2",#N/A,TRUE,"GENERAL";"TAB3",#N/A,TRUE,"GENERAL";"TAB4",#N/A,TRUE,"GENERAL";"TAB5",#N/A,TRUE,"GENERAL"}</definedName>
    <definedName name="__t99" localSheetId="11" hidden="1">{"via1",#N/A,TRUE,"general";"via2",#N/A,TRUE,"general";"via3",#N/A,TRUE,"general"}</definedName>
    <definedName name="__t99" localSheetId="8" hidden="1">{"via1",#N/A,TRUE,"general";"via2",#N/A,TRUE,"general";"via3",#N/A,TRUE,"general"}</definedName>
    <definedName name="__t99" hidden="1">{"via1",#N/A,TRUE,"general";"via2",#N/A,TRUE,"general";"via3",#N/A,TRUE,"general"}</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#REF!</definedName>
    <definedName name="__tab2">#REF!</definedName>
    <definedName name="__tab3">#REF!</definedName>
    <definedName name="__TAB4">#REF!</definedName>
    <definedName name="__TAP2">#REF!</definedName>
    <definedName name="__TC21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ST3">#REF!</definedName>
    <definedName name="__TTT2">#N/A</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11" hidden="1">{"TAB1",#N/A,TRUE,"GENERAL";"TAB2",#N/A,TRUE,"GENERAL";"TAB3",#N/A,TRUE,"GENERAL";"TAB4",#N/A,TRUE,"GENERAL";"TAB5",#N/A,TRUE,"GENERAL"}</definedName>
    <definedName name="__u4" localSheetId="8" hidden="1">{"TAB1",#N/A,TRUE,"GENERAL";"TAB2",#N/A,TRUE,"GENERAL";"TAB3",#N/A,TRUE,"GENERAL";"TAB4",#N/A,TRUE,"GENERAL";"TAB5",#N/A,TRUE,"GENERAL"}</definedName>
    <definedName name="__u4" hidden="1">{"TAB1",#N/A,TRUE,"GENERAL";"TAB2",#N/A,TRUE,"GENERAL";"TAB3",#N/A,TRUE,"GENERAL";"TAB4",#N/A,TRUE,"GENERAL";"TAB5",#N/A,TRUE,"GENERAL"}</definedName>
    <definedName name="__u5" localSheetId="11" hidden="1">{"TAB1",#N/A,TRUE,"GENERAL";"TAB2",#N/A,TRUE,"GENERAL";"TAB3",#N/A,TRUE,"GENERAL";"TAB4",#N/A,TRUE,"GENERAL";"TAB5",#N/A,TRUE,"GENERAL"}</definedName>
    <definedName name="__u5" localSheetId="8" hidden="1">{"TAB1",#N/A,TRUE,"GENERAL";"TAB2",#N/A,TRUE,"GENERAL";"TAB3",#N/A,TRUE,"GENERAL";"TAB4",#N/A,TRUE,"GENERAL";"TAB5",#N/A,TRUE,"GENERAL"}</definedName>
    <definedName name="__u5" hidden="1">{"TAB1",#N/A,TRUE,"GENERAL";"TAB2",#N/A,TRUE,"GENERAL";"TAB3",#N/A,TRUE,"GENERAL";"TAB4",#N/A,TRUE,"GENERAL";"TAB5",#N/A,TRUE,"GENERAL"}</definedName>
    <definedName name="__u6" localSheetId="11" hidden="1">{"TAB1",#N/A,TRUE,"GENERAL";"TAB2",#N/A,TRUE,"GENERAL";"TAB3",#N/A,TRUE,"GENERAL";"TAB4",#N/A,TRUE,"GENERAL";"TAB5",#N/A,TRUE,"GENERAL"}</definedName>
    <definedName name="__u6" localSheetId="8" hidden="1">{"TAB1",#N/A,TRUE,"GENERAL";"TAB2",#N/A,TRUE,"GENERAL";"TAB3",#N/A,TRUE,"GENERAL";"TAB4",#N/A,TRUE,"GENERAL";"TAB5",#N/A,TRUE,"GENERAL"}</definedName>
    <definedName name="__u6" hidden="1">{"TAB1",#N/A,TRUE,"GENERAL";"TAB2",#N/A,TRUE,"GENERAL";"TAB3",#N/A,TRUE,"GENERAL";"TAB4",#N/A,TRUE,"GENERAL";"TAB5",#N/A,TRUE,"GENERAL"}</definedName>
    <definedName name="__u7" localSheetId="11" hidden="1">{"via1",#N/A,TRUE,"general";"via2",#N/A,TRUE,"general";"via3",#N/A,TRUE,"general"}</definedName>
    <definedName name="__u7" localSheetId="8" hidden="1">{"via1",#N/A,TRUE,"general";"via2",#N/A,TRUE,"general";"via3",#N/A,TRUE,"general"}</definedName>
    <definedName name="__u7" hidden="1">{"via1",#N/A,TRUE,"general";"via2",#N/A,TRUE,"general";"via3",#N/A,TRUE,"general"}</definedName>
    <definedName name="__u8" localSheetId="11" hidden="1">{"TAB1",#N/A,TRUE,"GENERAL";"TAB2",#N/A,TRUE,"GENERAL";"TAB3",#N/A,TRUE,"GENERAL";"TAB4",#N/A,TRUE,"GENERAL";"TAB5",#N/A,TRUE,"GENERAL"}</definedName>
    <definedName name="__u8" localSheetId="8" hidden="1">{"TAB1",#N/A,TRUE,"GENERAL";"TAB2",#N/A,TRUE,"GENERAL";"TAB3",#N/A,TRUE,"GENERAL";"TAB4",#N/A,TRUE,"GENERAL";"TAB5",#N/A,TRUE,"GENERAL"}</definedName>
    <definedName name="__u8" hidden="1">{"TAB1",#N/A,TRUE,"GENERAL";"TAB2",#N/A,TRUE,"GENERAL";"TAB3",#N/A,TRUE,"GENERAL";"TAB4",#N/A,TRUE,"GENERAL";"TAB5",#N/A,TRUE,"GENERAL"}</definedName>
    <definedName name="__u9" localSheetId="11" hidden="1">{"TAB1",#N/A,TRUE,"GENERAL";"TAB2",#N/A,TRUE,"GENERAL";"TAB3",#N/A,TRUE,"GENERAL";"TAB4",#N/A,TRUE,"GENERAL";"TAB5",#N/A,TRUE,"GENERAL"}</definedName>
    <definedName name="__u9" localSheetId="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11" hidden="1">{"TAB1",#N/A,TRUE,"GENERAL";"TAB2",#N/A,TRUE,"GENERAL";"TAB3",#N/A,TRUE,"GENERAL";"TAB4",#N/A,TRUE,"GENERAL";"TAB5",#N/A,TRUE,"GENERAL"}</definedName>
    <definedName name="__ur7" localSheetId="8" hidden="1">{"TAB1",#N/A,TRUE,"GENERAL";"TAB2",#N/A,TRUE,"GENERAL";"TAB3",#N/A,TRUE,"GENERAL";"TAB4",#N/A,TRUE,"GENERAL";"TAB5",#N/A,TRUE,"GENERAL"}</definedName>
    <definedName name="__ur7" hidden="1">{"TAB1",#N/A,TRUE,"GENERAL";"TAB2",#N/A,TRUE,"GENERAL";"TAB3",#N/A,TRUE,"GENERAL";"TAB4",#N/A,TRUE,"GENERAL";"TAB5",#N/A,TRUE,"GENERAL"}</definedName>
    <definedName name="__V1" localSheetId="11">#REF!</definedName>
    <definedName name="__V1" localSheetId="8">#REF!</definedName>
    <definedName name="__v1">#N/A</definedName>
    <definedName name="__v2" localSheetId="11" hidden="1">{"via1",#N/A,TRUE,"general";"via2",#N/A,TRUE,"general";"via3",#N/A,TRUE,"general"}</definedName>
    <definedName name="__v2" localSheetId="8" hidden="1">{"via1",#N/A,TRUE,"general";"via2",#N/A,TRUE,"general";"via3",#N/A,TRUE,"general"}</definedName>
    <definedName name="__v2" hidden="1">{"via1",#N/A,TRUE,"general";"via2",#N/A,TRUE,"general";"via3",#N/A,TRUE,"general"}</definedName>
    <definedName name="__v3" localSheetId="11" hidden="1">{"TAB1",#N/A,TRUE,"GENERAL";"TAB2",#N/A,TRUE,"GENERAL";"TAB3",#N/A,TRUE,"GENERAL";"TAB4",#N/A,TRUE,"GENERAL";"TAB5",#N/A,TRUE,"GENERAL"}</definedName>
    <definedName name="__v3" localSheetId="8" hidden="1">{"TAB1",#N/A,TRUE,"GENERAL";"TAB2",#N/A,TRUE,"GENERAL";"TAB3",#N/A,TRUE,"GENERAL";"TAB4",#N/A,TRUE,"GENERAL";"TAB5",#N/A,TRUE,"GENERAL"}</definedName>
    <definedName name="__v3" hidden="1">{"TAB1",#N/A,TRUE,"GENERAL";"TAB2",#N/A,TRUE,"GENERAL";"TAB3",#N/A,TRUE,"GENERAL";"TAB4",#N/A,TRUE,"GENERAL";"TAB5",#N/A,TRUE,"GENERAL"}</definedName>
    <definedName name="__v4" localSheetId="11" hidden="1">{"TAB1",#N/A,TRUE,"GENERAL";"TAB2",#N/A,TRUE,"GENERAL";"TAB3",#N/A,TRUE,"GENERAL";"TAB4",#N/A,TRUE,"GENERAL";"TAB5",#N/A,TRUE,"GENERAL"}</definedName>
    <definedName name="__v4" localSheetId="8" hidden="1">{"TAB1",#N/A,TRUE,"GENERAL";"TAB2",#N/A,TRUE,"GENERAL";"TAB3",#N/A,TRUE,"GENERAL";"TAB4",#N/A,TRUE,"GENERAL";"TAB5",#N/A,TRUE,"GENERAL"}</definedName>
    <definedName name="__v4" hidden="1">{"TAB1",#N/A,TRUE,"GENERAL";"TAB2",#N/A,TRUE,"GENERAL";"TAB3",#N/A,TRUE,"GENERAL";"TAB4",#N/A,TRUE,"GENERAL";"TAB5",#N/A,TRUE,"GENERAL"}</definedName>
    <definedName name="__v5" localSheetId="11" hidden="1">{"TAB1",#N/A,TRUE,"GENERAL";"TAB2",#N/A,TRUE,"GENERAL";"TAB3",#N/A,TRUE,"GENERAL";"TAB4",#N/A,TRUE,"GENERAL";"TAB5",#N/A,TRUE,"GENERAL"}</definedName>
    <definedName name="__v5" localSheetId="8" hidden="1">{"TAB1",#N/A,TRUE,"GENERAL";"TAB2",#N/A,TRUE,"GENERAL";"TAB3",#N/A,TRUE,"GENERAL";"TAB4",#N/A,TRUE,"GENERAL";"TAB5",#N/A,TRUE,"GENERAL"}</definedName>
    <definedName name="__v5" hidden="1">{"TAB1",#N/A,TRUE,"GENERAL";"TAB2",#N/A,TRUE,"GENERAL";"TAB3",#N/A,TRUE,"GENERAL";"TAB4",#N/A,TRUE,"GENERAL";"TAB5",#N/A,TRUE,"GENERAL"}</definedName>
    <definedName name="__v6" localSheetId="11" hidden="1">{"TAB1",#N/A,TRUE,"GENERAL";"TAB2",#N/A,TRUE,"GENERAL";"TAB3",#N/A,TRUE,"GENERAL";"TAB4",#N/A,TRUE,"GENERAL";"TAB5",#N/A,TRUE,"GENERAL"}</definedName>
    <definedName name="__v6" localSheetId="8" hidden="1">{"TAB1",#N/A,TRUE,"GENERAL";"TAB2",#N/A,TRUE,"GENERAL";"TAB3",#N/A,TRUE,"GENERAL";"TAB4",#N/A,TRUE,"GENERAL";"TAB5",#N/A,TRUE,"GENERAL"}</definedName>
    <definedName name="__v6" hidden="1">{"TAB1",#N/A,TRUE,"GENERAL";"TAB2",#N/A,TRUE,"GENERAL";"TAB3",#N/A,TRUE,"GENERAL";"TAB4",#N/A,TRUE,"GENERAL";"TAB5",#N/A,TRUE,"GENERAL"}</definedName>
    <definedName name="__v7" localSheetId="11" hidden="1">{"via1",#N/A,TRUE,"general";"via2",#N/A,TRUE,"general";"via3",#N/A,TRUE,"general"}</definedName>
    <definedName name="__v7" localSheetId="8" hidden="1">{"via1",#N/A,TRUE,"general";"via2",#N/A,TRUE,"general";"via3",#N/A,TRUE,"general"}</definedName>
    <definedName name="__v7" hidden="1">{"via1",#N/A,TRUE,"general";"via2",#N/A,TRUE,"general";"via3",#N/A,TRUE,"general"}</definedName>
    <definedName name="__v8" localSheetId="11" hidden="1">{"TAB1",#N/A,TRUE,"GENERAL";"TAB2",#N/A,TRUE,"GENERAL";"TAB3",#N/A,TRUE,"GENERAL";"TAB4",#N/A,TRUE,"GENERAL";"TAB5",#N/A,TRUE,"GENERAL"}</definedName>
    <definedName name="__v8" localSheetId="8" hidden="1">{"TAB1",#N/A,TRUE,"GENERAL";"TAB2",#N/A,TRUE,"GENERAL";"TAB3",#N/A,TRUE,"GENERAL";"TAB4",#N/A,TRUE,"GENERAL";"TAB5",#N/A,TRUE,"GENERAL"}</definedName>
    <definedName name="__v8" hidden="1">{"TAB1",#N/A,TRUE,"GENERAL";"TAB2",#N/A,TRUE,"GENERAL";"TAB3",#N/A,TRUE,"GENERAL";"TAB4",#N/A,TRUE,"GENERAL";"TAB5",#N/A,TRUE,"GENERAL"}</definedName>
    <definedName name="__v9" localSheetId="11" hidden="1">{"TAB1",#N/A,TRUE,"GENERAL";"TAB2",#N/A,TRUE,"GENERAL";"TAB3",#N/A,TRUE,"GENERAL";"TAB4",#N/A,TRUE,"GENERAL";"TAB5",#N/A,TRUE,"GENERAL"}</definedName>
    <definedName name="__v9" localSheetId="8" hidden="1">{"TAB1",#N/A,TRUE,"GENERAL";"TAB2",#N/A,TRUE,"GENERAL";"TAB3",#N/A,TRUE,"GENERAL";"TAB4",#N/A,TRUE,"GENERAL";"TAB5",#N/A,TRUE,"GENERAL"}</definedName>
    <definedName name="__v9" hidden="1">{"TAB1",#N/A,TRUE,"GENERAL";"TAB2",#N/A,TRUE,"GENERAL";"TAB3",#N/A,TRUE,"GENERAL";"TAB4",#N/A,TRUE,"GENERAL";"TAB5",#N/A,TRUE,"GENERAL"}</definedName>
    <definedName name="__VEX1" localSheetId="11">#REF!</definedName>
    <definedName name="__VEX1" localSheetId="8">#REF!</definedName>
    <definedName name="__VEX1">#REF!</definedName>
    <definedName name="__VFA1" localSheetId="11">#REF!</definedName>
    <definedName name="__VFA1" localSheetId="8">#REF!</definedName>
    <definedName name="__VFA1">#REF!</definedName>
    <definedName name="__vfv4" localSheetId="11" hidden="1">{"via1",#N/A,TRUE,"general";"via2",#N/A,TRUE,"general";"via3",#N/A,TRUE,"general"}</definedName>
    <definedName name="__vfv4" localSheetId="8" hidden="1">{"via1",#N/A,TRUE,"general";"via2",#N/A,TRUE,"general";"via3",#N/A,TRUE,"general"}</definedName>
    <definedName name="__vfv4" hidden="1">{"via1",#N/A,TRUE,"general";"via2",#N/A,TRUE,"general";"via3",#N/A,TRUE,"general"}</definedName>
    <definedName name="__VIT1" localSheetId="11">#REF!</definedName>
    <definedName name="__VIT1" localSheetId="8">#REF!</definedName>
    <definedName name="__VIT1">#REF!</definedName>
    <definedName name="__Vol1" localSheetId="11">#REF!</definedName>
    <definedName name="__Vol1" localSheetId="8">#REF!</definedName>
    <definedName name="__Vol1">#REF!</definedName>
    <definedName name="__VPR1" localSheetId="11">#REF!</definedName>
    <definedName name="__VPR1" localSheetId="8">#REF!</definedName>
    <definedName name="__VPR1">#REF!</definedName>
    <definedName name="__VPR2" localSheetId="11">#REF!</definedName>
    <definedName name="__VPR2" localSheetId="8">#REF!</definedName>
    <definedName name="__VPR2">#REF!</definedName>
    <definedName name="__VRP1" localSheetId="11">#REF!</definedName>
    <definedName name="__VRP1" localSheetId="8">#REF!</definedName>
    <definedName name="__VRP1">#REF!</definedName>
    <definedName name="__VSM1" localSheetId="11">#REF!</definedName>
    <definedName name="__VSM1" localSheetId="8">#REF!</definedName>
    <definedName name="__VSM1">#REF!</definedName>
    <definedName name="__w1">#N/A</definedName>
    <definedName name="__w2">#N/A</definedName>
    <definedName name="__w3">#N/A</definedName>
    <definedName name="__w4">#N/A</definedName>
    <definedName name="__w5">#N/A</definedName>
    <definedName name="__w6" localSheetId="11">[0]!DIRECTO48+[0]!______s3</definedName>
    <definedName name="__w6" localSheetId="8">[0]!DIRECTO48+[0]!______s3</definedName>
    <definedName name="__w6">[0]!DIRECTO48+[0]!______s3</definedName>
    <definedName name="__w7">#N/A</definedName>
    <definedName name="__x1" localSheetId="11" hidden="1">{"TAB1",#N/A,TRUE,"GENERAL";"TAB2",#N/A,TRUE,"GENERAL";"TAB3",#N/A,TRUE,"GENERAL";"TAB4",#N/A,TRUE,"GENERAL";"TAB5",#N/A,TRUE,"GENERAL"}</definedName>
    <definedName name="__x1" localSheetId="8" hidden="1">{"TAB1",#N/A,TRUE,"GENERAL";"TAB2",#N/A,TRUE,"GENERAL";"TAB3",#N/A,TRUE,"GENERAL";"TAB4",#N/A,TRUE,"GENERAL";"TAB5",#N/A,TRUE,"GENERAL"}</definedName>
    <definedName name="__x1" hidden="1">{"TAB1",#N/A,TRUE,"GENERAL";"TAB2",#N/A,TRUE,"GENERAL";"TAB3",#N/A,TRUE,"GENERAL";"TAB4",#N/A,TRUE,"GENERAL";"TAB5",#N/A,TRUE,"GENERAL"}</definedName>
    <definedName name="__x2" localSheetId="11" hidden="1">{"via1",#N/A,TRUE,"general";"via2",#N/A,TRUE,"general";"via3",#N/A,TRUE,"general"}</definedName>
    <definedName name="__x2" localSheetId="8" hidden="1">{"via1",#N/A,TRUE,"general";"via2",#N/A,TRUE,"general";"via3",#N/A,TRUE,"general"}</definedName>
    <definedName name="__x2" hidden="1">{"via1",#N/A,TRUE,"general";"via2",#N/A,TRUE,"general";"via3",#N/A,TRUE,"general"}</definedName>
    <definedName name="__x3" localSheetId="11" hidden="1">{"via1",#N/A,TRUE,"general";"via2",#N/A,TRUE,"general";"via3",#N/A,TRUE,"general"}</definedName>
    <definedName name="__x3" localSheetId="8" hidden="1">{"via1",#N/A,TRUE,"general";"via2",#N/A,TRUE,"general";"via3",#N/A,TRUE,"general"}</definedName>
    <definedName name="__x3" hidden="1">{"via1",#N/A,TRUE,"general";"via2",#N/A,TRUE,"general";"via3",#N/A,TRUE,"general"}</definedName>
    <definedName name="__x4" localSheetId="11" hidden="1">{"via1",#N/A,TRUE,"general";"via2",#N/A,TRUE,"general";"via3",#N/A,TRUE,"general"}</definedName>
    <definedName name="__x4" localSheetId="8" hidden="1">{"via1",#N/A,TRUE,"general";"via2",#N/A,TRUE,"general";"via3",#N/A,TRUE,"general"}</definedName>
    <definedName name="__x4" hidden="1">{"via1",#N/A,TRUE,"general";"via2",#N/A,TRUE,"general";"via3",#N/A,TRUE,"general"}</definedName>
    <definedName name="__x5" localSheetId="11" hidden="1">{"TAB1",#N/A,TRUE,"GENERAL";"TAB2",#N/A,TRUE,"GENERAL";"TAB3",#N/A,TRUE,"GENERAL";"TAB4",#N/A,TRUE,"GENERAL";"TAB5",#N/A,TRUE,"GENERAL"}</definedName>
    <definedName name="__x5" localSheetId="8" hidden="1">{"TAB1",#N/A,TRUE,"GENERAL";"TAB2",#N/A,TRUE,"GENERAL";"TAB3",#N/A,TRUE,"GENERAL";"TAB4",#N/A,TRUE,"GENERAL";"TAB5",#N/A,TRUE,"GENERAL"}</definedName>
    <definedName name="__x5" hidden="1">{"TAB1",#N/A,TRUE,"GENERAL";"TAB2",#N/A,TRUE,"GENERAL";"TAB3",#N/A,TRUE,"GENERAL";"TAB4",#N/A,TRUE,"GENERAL";"TAB5",#N/A,TRUE,"GENERAL"}</definedName>
    <definedName name="__x6" localSheetId="11" hidden="1">{"TAB1",#N/A,TRUE,"GENERAL";"TAB2",#N/A,TRUE,"GENERAL";"TAB3",#N/A,TRUE,"GENERAL";"TAB4",#N/A,TRUE,"GENERAL";"TAB5",#N/A,TRUE,"GENERAL"}</definedName>
    <definedName name="__x6" localSheetId="8" hidden="1">{"TAB1",#N/A,TRUE,"GENERAL";"TAB2",#N/A,TRUE,"GENERAL";"TAB3",#N/A,TRUE,"GENERAL";"TAB4",#N/A,TRUE,"GENERAL";"TAB5",#N/A,TRUE,"GENERAL"}</definedName>
    <definedName name="__x6" hidden="1">{"TAB1",#N/A,TRUE,"GENERAL";"TAB2",#N/A,TRUE,"GENERAL";"TAB3",#N/A,TRUE,"GENERAL";"TAB4",#N/A,TRUE,"GENERAL";"TAB5",#N/A,TRUE,"GENERAL"}</definedName>
    <definedName name="__x7" localSheetId="11" hidden="1">{"TAB1",#N/A,TRUE,"GENERAL";"TAB2",#N/A,TRUE,"GENERAL";"TAB3",#N/A,TRUE,"GENERAL";"TAB4",#N/A,TRUE,"GENERAL";"TAB5",#N/A,TRUE,"GENERAL"}</definedName>
    <definedName name="__x7" localSheetId="8" hidden="1">{"TAB1",#N/A,TRUE,"GENERAL";"TAB2",#N/A,TRUE,"GENERAL";"TAB3",#N/A,TRUE,"GENERAL";"TAB4",#N/A,TRUE,"GENERAL";"TAB5",#N/A,TRUE,"GENERAL"}</definedName>
    <definedName name="__x7" hidden="1">{"TAB1",#N/A,TRUE,"GENERAL";"TAB2",#N/A,TRUE,"GENERAL";"TAB3",#N/A,TRUE,"GENERAL";"TAB4",#N/A,TRUE,"GENERAL";"TAB5",#N/A,TRUE,"GENERAL"}</definedName>
    <definedName name="__x8" localSheetId="11" hidden="1">{"via1",#N/A,TRUE,"general";"via2",#N/A,TRUE,"general";"via3",#N/A,TRUE,"general"}</definedName>
    <definedName name="__x8" localSheetId="8" hidden="1">{"via1",#N/A,TRUE,"general";"via2",#N/A,TRUE,"general";"via3",#N/A,TRUE,"general"}</definedName>
    <definedName name="__x8" hidden="1">{"via1",#N/A,TRUE,"general";"via2",#N/A,TRUE,"general";"via3",#N/A,TRUE,"general"}</definedName>
    <definedName name="__x9" localSheetId="11" hidden="1">{"TAB1",#N/A,TRUE,"GENERAL";"TAB2",#N/A,TRUE,"GENERAL";"TAB3",#N/A,TRUE,"GENERAL";"TAB4",#N/A,TRUE,"GENERAL";"TAB5",#N/A,TRUE,"GENERAL"}</definedName>
    <definedName name="__x9" localSheetId="8"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fn_AVERAGEIF">#N/A</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#REF!</definedName>
    <definedName name="__xlnm.Print_Titles_1">#REF!</definedName>
    <definedName name="__xz2">#REF!</definedName>
    <definedName name="__y1">#N/A</definedName>
    <definedName name="__y2" localSheetId="11" hidden="1">{"TAB1",#N/A,TRUE,"GENERAL";"TAB2",#N/A,TRUE,"GENERAL";"TAB3",#N/A,TRUE,"GENERAL";"TAB4",#N/A,TRUE,"GENERAL";"TAB5",#N/A,TRUE,"GENERAL"}</definedName>
    <definedName name="__y2" localSheetId="8" hidden="1">{"TAB1",#N/A,TRUE,"GENERAL";"TAB2",#N/A,TRUE,"GENERAL";"TAB3",#N/A,TRUE,"GENERAL";"TAB4",#N/A,TRUE,"GENERAL";"TAB5",#N/A,TRUE,"GENERAL"}</definedName>
    <definedName name="__y2" hidden="1">{"TAB1",#N/A,TRUE,"GENERAL";"TAB2",#N/A,TRUE,"GENERAL";"TAB3",#N/A,TRUE,"GENERAL";"TAB4",#N/A,TRUE,"GENERAL";"TAB5",#N/A,TRUE,"GENERAL"}</definedName>
    <definedName name="__y3" localSheetId="11" hidden="1">{"via1",#N/A,TRUE,"general";"via2",#N/A,TRUE,"general";"via3",#N/A,TRUE,"general"}</definedName>
    <definedName name="__y3" localSheetId="8" hidden="1">{"via1",#N/A,TRUE,"general";"via2",#N/A,TRUE,"general";"via3",#N/A,TRUE,"general"}</definedName>
    <definedName name="__y3" hidden="1">{"via1",#N/A,TRUE,"general";"via2",#N/A,TRUE,"general";"via3",#N/A,TRUE,"general"}</definedName>
    <definedName name="__y4" localSheetId="11" hidden="1">{"via1",#N/A,TRUE,"general";"via2",#N/A,TRUE,"general";"via3",#N/A,TRUE,"general"}</definedName>
    <definedName name="__y4" localSheetId="8" hidden="1">{"via1",#N/A,TRUE,"general";"via2",#N/A,TRUE,"general";"via3",#N/A,TRUE,"general"}</definedName>
    <definedName name="__y4" hidden="1">{"via1",#N/A,TRUE,"general";"via2",#N/A,TRUE,"general";"via3",#N/A,TRUE,"general"}</definedName>
    <definedName name="__y5" localSheetId="11" hidden="1">{"TAB1",#N/A,TRUE,"GENERAL";"TAB2",#N/A,TRUE,"GENERAL";"TAB3",#N/A,TRUE,"GENERAL";"TAB4",#N/A,TRUE,"GENERAL";"TAB5",#N/A,TRUE,"GENERAL"}</definedName>
    <definedName name="__y5" localSheetId="8" hidden="1">{"TAB1",#N/A,TRUE,"GENERAL";"TAB2",#N/A,TRUE,"GENERAL";"TAB3",#N/A,TRUE,"GENERAL";"TAB4",#N/A,TRUE,"GENERAL";"TAB5",#N/A,TRUE,"GENERAL"}</definedName>
    <definedName name="__y5" hidden="1">{"TAB1",#N/A,TRUE,"GENERAL";"TAB2",#N/A,TRUE,"GENERAL";"TAB3",#N/A,TRUE,"GENERAL";"TAB4",#N/A,TRUE,"GENERAL";"TAB5",#N/A,TRUE,"GENERAL"}</definedName>
    <definedName name="__y6" localSheetId="11" hidden="1">{"via1",#N/A,TRUE,"general";"via2",#N/A,TRUE,"general";"via3",#N/A,TRUE,"general"}</definedName>
    <definedName name="__y6" localSheetId="8" hidden="1">{"via1",#N/A,TRUE,"general";"via2",#N/A,TRUE,"general";"via3",#N/A,TRUE,"general"}</definedName>
    <definedName name="__y6" hidden="1">{"via1",#N/A,TRUE,"general";"via2",#N/A,TRUE,"general";"via3",#N/A,TRUE,"general"}</definedName>
    <definedName name="__y7" localSheetId="11" hidden="1">{"via1",#N/A,TRUE,"general";"via2",#N/A,TRUE,"general";"via3",#N/A,TRUE,"general"}</definedName>
    <definedName name="__y7" localSheetId="8" hidden="1">{"via1",#N/A,TRUE,"general";"via2",#N/A,TRUE,"general";"via3",#N/A,TRUE,"general"}</definedName>
    <definedName name="__y7" hidden="1">{"via1",#N/A,TRUE,"general";"via2",#N/A,TRUE,"general";"via3",#N/A,TRUE,"general"}</definedName>
    <definedName name="__y8" localSheetId="11" hidden="1">{"via1",#N/A,TRUE,"general";"via2",#N/A,TRUE,"general";"via3",#N/A,TRUE,"general"}</definedName>
    <definedName name="__y8" localSheetId="8" hidden="1">{"via1",#N/A,TRUE,"general";"via2",#N/A,TRUE,"general";"via3",#N/A,TRUE,"general"}</definedName>
    <definedName name="__y8" hidden="1">{"via1",#N/A,TRUE,"general";"via2",#N/A,TRUE,"general";"via3",#N/A,TRUE,"general"}</definedName>
    <definedName name="__y9" localSheetId="11" hidden="1">{"TAB1",#N/A,TRUE,"GENERAL";"TAB2",#N/A,TRUE,"GENERAL";"TAB3",#N/A,TRUE,"GENERAL";"TAB4",#N/A,TRUE,"GENERAL";"TAB5",#N/A,TRUE,"GENERAL"}</definedName>
    <definedName name="__y9" localSheetId="8" hidden="1">{"TAB1",#N/A,TRUE,"GENERAL";"TAB2",#N/A,TRUE,"GENERAL";"TAB3",#N/A,TRUE,"GENERAL";"TAB4",#N/A,TRUE,"GENERAL";"TAB5",#N/A,TRUE,"GENERAL"}</definedName>
    <definedName name="__y9" hidden="1">{"TAB1",#N/A,TRUE,"GENERAL";"TAB2",#N/A,TRUE,"GENERAL";"TAB3",#N/A,TRUE,"GENERAL";"TAB4",#N/A,TRUE,"GENERAL";"TAB5",#N/A,TRUE,"GENERAL"}</definedName>
    <definedName name="__z1" localSheetId="11" hidden="1">{"TAB1",#N/A,TRUE,"GENERAL";"TAB2",#N/A,TRUE,"GENERAL";"TAB3",#N/A,TRUE,"GENERAL";"TAB4",#N/A,TRUE,"GENERAL";"TAB5",#N/A,TRUE,"GENERAL"}</definedName>
    <definedName name="__z1" localSheetId="8" hidden="1">{"TAB1",#N/A,TRUE,"GENERAL";"TAB2",#N/A,TRUE,"GENERAL";"TAB3",#N/A,TRUE,"GENERAL";"TAB4",#N/A,TRUE,"GENERAL";"TAB5",#N/A,TRUE,"GENERAL"}</definedName>
    <definedName name="__z1" hidden="1">{"TAB1",#N/A,TRUE,"GENERAL";"TAB2",#N/A,TRUE,"GENERAL";"TAB3",#N/A,TRUE,"GENERAL";"TAB4",#N/A,TRUE,"GENERAL";"TAB5",#N/A,TRUE,"GENERAL"}</definedName>
    <definedName name="__z2" localSheetId="11" hidden="1">{"via1",#N/A,TRUE,"general";"via2",#N/A,TRUE,"general";"via3",#N/A,TRUE,"general"}</definedName>
    <definedName name="__z2" localSheetId="8" hidden="1">{"via1",#N/A,TRUE,"general";"via2",#N/A,TRUE,"general";"via3",#N/A,TRUE,"general"}</definedName>
    <definedName name="__z2" hidden="1">{"via1",#N/A,TRUE,"general";"via2",#N/A,TRUE,"general";"via3",#N/A,TRUE,"general"}</definedName>
    <definedName name="__z3" localSheetId="11" hidden="1">{"via1",#N/A,TRUE,"general";"via2",#N/A,TRUE,"general";"via3",#N/A,TRUE,"general"}</definedName>
    <definedName name="__z3" localSheetId="8" hidden="1">{"via1",#N/A,TRUE,"general";"via2",#N/A,TRUE,"general";"via3",#N/A,TRUE,"general"}</definedName>
    <definedName name="__z3" hidden="1">{"via1",#N/A,TRUE,"general";"via2",#N/A,TRUE,"general";"via3",#N/A,TRUE,"general"}</definedName>
    <definedName name="__z4" localSheetId="11" hidden="1">{"TAB1",#N/A,TRUE,"GENERAL";"TAB2",#N/A,TRUE,"GENERAL";"TAB3",#N/A,TRUE,"GENERAL";"TAB4",#N/A,TRUE,"GENERAL";"TAB5",#N/A,TRUE,"GENERAL"}</definedName>
    <definedName name="__z4" localSheetId="8" hidden="1">{"TAB1",#N/A,TRUE,"GENERAL";"TAB2",#N/A,TRUE,"GENERAL";"TAB3",#N/A,TRUE,"GENERAL";"TAB4",#N/A,TRUE,"GENERAL";"TAB5",#N/A,TRUE,"GENERAL"}</definedName>
    <definedName name="__z4" hidden="1">{"TAB1",#N/A,TRUE,"GENERAL";"TAB2",#N/A,TRUE,"GENERAL";"TAB3",#N/A,TRUE,"GENERAL";"TAB4",#N/A,TRUE,"GENERAL";"TAB5",#N/A,TRUE,"GENERAL"}</definedName>
    <definedName name="__z5" localSheetId="11" hidden="1">{"via1",#N/A,TRUE,"general";"via2",#N/A,TRUE,"general";"via3",#N/A,TRUE,"general"}</definedName>
    <definedName name="__z5" localSheetId="8" hidden="1">{"via1",#N/A,TRUE,"general";"via2",#N/A,TRUE,"general";"via3",#N/A,TRUE,"general"}</definedName>
    <definedName name="__z5" hidden="1">{"via1",#N/A,TRUE,"general";"via2",#N/A,TRUE,"general";"via3",#N/A,TRUE,"general"}</definedName>
    <definedName name="__z6" localSheetId="11" hidden="1">{"TAB1",#N/A,TRUE,"GENERAL";"TAB2",#N/A,TRUE,"GENERAL";"TAB3",#N/A,TRUE,"GENERAL";"TAB4",#N/A,TRUE,"GENERAL";"TAB5",#N/A,TRUE,"GENERAL"}</definedName>
    <definedName name="__z6" localSheetId="8"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 localSheetId="11">#REF!</definedName>
    <definedName name="_0" localSheetId="8">#REF!</definedName>
    <definedName name="_0">#REF!</definedName>
    <definedName name="_01">#REF!</definedName>
    <definedName name="_0102">"Formatos%20Convocatoria%20VISR%202012-escritorio.xls#'F5'!F12"</definedName>
    <definedName name="_02_DER_K13_000_–_K13_650">#REF!</definedName>
    <definedName name="_02_DER_K15_700_–_K16_100">#REF!</definedName>
    <definedName name="_023">#REF!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_123Graph_ACart_Utilidad" localSheetId="11" hidden="1">#REF!</definedName>
    <definedName name="_1__123Graph_ACart_Utilidad" localSheetId="8" hidden="1">#REF!</definedName>
    <definedName name="_1__123Graph_ACart_Utilidad" hidden="1">#REF!</definedName>
    <definedName name="_1_25" localSheetId="11">#REF!</definedName>
    <definedName name="_1_25" localSheetId="8">#REF!</definedName>
    <definedName name="_1_25">#REF!</definedName>
    <definedName name="_10_3_0Criteria">#REF!</definedName>
    <definedName name="_10_PR64_500_–_PR_69_541.49">#REF!</definedName>
    <definedName name="_1000A01">#N/A</definedName>
    <definedName name="_11">#N/A</definedName>
    <definedName name="_116B">#REF!</definedName>
    <definedName name="_117A">#REF!</definedName>
    <definedName name="_117B">#REF!</definedName>
    <definedName name="_11Å__·¹_ÀÓ">#N/A</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1">#REF!</definedName>
    <definedName name="_18.10">#REF!</definedName>
    <definedName name="_18.11">#REF!</definedName>
    <definedName name="_18.12">#REF!</definedName>
    <definedName name="_18.13">#REF!</definedName>
    <definedName name="_18.14">#REF!</definedName>
    <definedName name="_18.15">#REF!</definedName>
    <definedName name="_18.16">#REF!</definedName>
    <definedName name="_18.17">#REF!</definedName>
    <definedName name="_18.18">#REF!</definedName>
    <definedName name="_18.19">#REF!</definedName>
    <definedName name="_18.2">#REF!</definedName>
    <definedName name="_18.20">#REF!</definedName>
    <definedName name="_18.21">#REF!</definedName>
    <definedName name="_18.22">#REF!</definedName>
    <definedName name="_18.23">#REF!</definedName>
    <definedName name="_18.24">#REF!</definedName>
    <definedName name="_18.25">#REF!</definedName>
    <definedName name="_18.26">#REF!</definedName>
    <definedName name="_18.27">#REF!</definedName>
    <definedName name="_18.28">#REF!</definedName>
    <definedName name="_18.29">#REF!</definedName>
    <definedName name="_18.3">#REF!</definedName>
    <definedName name="_18.30">#REF!</definedName>
    <definedName name="_18.31">#REF!</definedName>
    <definedName name="_18.32">#REF!</definedName>
    <definedName name="_18.33">#REF!</definedName>
    <definedName name="_18.34">#REF!</definedName>
    <definedName name="_18.35">#REF!</definedName>
    <definedName name="_18.36">#REF!</definedName>
    <definedName name="_18.37">#REF!</definedName>
    <definedName name="_18.38">#REF!</definedName>
    <definedName name="_18.39">#REF!</definedName>
    <definedName name="_18.4">#REF!</definedName>
    <definedName name="_18.40">#REF!</definedName>
    <definedName name="_18.41">#REF!</definedName>
    <definedName name="_18.5">#REF!</definedName>
    <definedName name="_18.6">#REF!</definedName>
    <definedName name="_18.7">#REF!</definedName>
    <definedName name="_18.8">#REF!</definedName>
    <definedName name="_18.9">#REF!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go3_">#REF!</definedName>
    <definedName name="_1ane_o10">#REF!</definedName>
    <definedName name="_1Excel_BuiltIn_Print_Area_1_1">#REF!</definedName>
    <definedName name="_1Excel_BuiltIn_Print_Area_1_1_1">#REF!</definedName>
    <definedName name="_1Sin_nombre">#REF!</definedName>
    <definedName name="_2">#REF!</definedName>
    <definedName name="_2_?쾴?_?">#REF!</definedName>
    <definedName name="_2__123Graph_BCart_Utilidad" localSheetId="11" hidden="1">#REF!</definedName>
    <definedName name="_2__123Graph_BCart_Utilidad" localSheetId="8" hidden="1">#REF!</definedName>
    <definedName name="_2__123Graph_BCart_Utilidad" hidden="1">#REF!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Excel_BuiltIn_Print_Titles_1_1_1_1">#REF!</definedName>
    <definedName name="_2VIG_V5">#N/A</definedName>
    <definedName name="_3_?쾴?___P">#REF!</definedName>
    <definedName name="_3__123Graph_CCart_Utilidad" localSheetId="11" hidden="1">#REF!</definedName>
    <definedName name="_3__123Graph_CCart_Utilidad" localSheetId="8" hidden="1">#REF!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00PSI">#REF!</definedName>
    <definedName name="_35P16_">#REF!</definedName>
    <definedName name="_37P17_">#REF!</definedName>
    <definedName name="_39P2_">#REF!</definedName>
    <definedName name="_3ane_o10">#REF!</definedName>
    <definedName name="_4_?쾴?_T">#REF!</definedName>
    <definedName name="_4__123Graph_LBL_ACart_Utilidad" localSheetId="11" hidden="1">#REF!</definedName>
    <definedName name="_4__123Graph_LBL_ACart_Utilidad" localSheetId="8" hidden="1">#REF!</definedName>
    <definedName name="_4__123Graph_LBL_ACart_Utilidad" hidden="1">#REF!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3P4_">#REF!</definedName>
    <definedName name="_44">#REF!</definedName>
    <definedName name="_４４__分_期">#REF!</definedName>
    <definedName name="_45P5_">#REF!</definedName>
    <definedName name="_47P6_">#REF!</definedName>
    <definedName name="_49P7_">#REF!</definedName>
    <definedName name="_5">#REF!</definedName>
    <definedName name="_5__123Graph_LBL_BCart_Utilidad" localSheetId="11" hidden="1">#REF!</definedName>
    <definedName name="_5__123Graph_LBL_BCart_Utilidad" localSheetId="8" hidden="1">#REF!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#REF!</definedName>
    <definedName name="_6__123Graph_LBL_CCart_Utilidad" localSheetId="11" hidden="1">#REF!</definedName>
    <definedName name="_6__123Graph_LBL_CCart_Utilidad" localSheetId="8" hidden="1">#REF!</definedName>
    <definedName name="_6__123Graph_LBL_CCart_Utilidad" hidden="1">#REF!</definedName>
    <definedName name="_6ãæÐ_ÍïÞÀ_Íª">#N/A</definedName>
    <definedName name="_7__123Graph_XCart_Utilidad" localSheetId="11" hidden="1">#REF!</definedName>
    <definedName name="_7__123Graph_XCart_Utilidad" localSheetId="8" hidden="1">#REF!</definedName>
    <definedName name="_7__123Graph_XCart_Utilidad" hidden="1">#REF!</definedName>
    <definedName name="_7_3_0Crite">#REF!</definedName>
    <definedName name="_7GO1_">#REF!</definedName>
    <definedName name="_8.19bc">#N/A</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#REF!</definedName>
    <definedName name="_a1" localSheetId="1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9">{"TAB1",#N/A,TRUE,"GENERAL";"TAB2",#N/A,TRUE,"GENERAL";"TAB3",#N/A,TRUE,"GENERAL";"TAB4",#N/A,TRUE,"GENERAL";"TAB5",#N/A,TRUE,"GENERAL"}</definedName>
    <definedName name="_a1" localSheetId="10">{"TAB1",#N/A,TRUE,"GENERAL";"TAB2",#N/A,TRUE,"GENERAL";"TAB3",#N/A,TRUE,"GENERAL";"TAB4",#N/A,TRUE,"GENERAL";"TAB5",#N/A,TRUE,"GENERAL"}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115042">#REF!</definedName>
    <definedName name="_A17000">#REF!</definedName>
    <definedName name="_A2" localSheetId="11" hidden="1">{#N/A,#N/A,FALSE,"Costos Productos 6A";#N/A,#N/A,FALSE,"Costo Unitario Total H-94-12"}</definedName>
    <definedName name="_A2" localSheetId="8" hidden="1">{#N/A,#N/A,FALSE,"Costos Productos 6A";#N/A,#N/A,FALSE,"Costo Unitario Total H-94-12"}</definedName>
    <definedName name="_A2" hidden="1">{#N/A,#N/A,FALSE,"Costos Productos 6A";#N/A,#N/A,FALSE,"Costo Unitario Total H-94-12"}</definedName>
    <definedName name="_A20000">#REF!</definedName>
    <definedName name="_a3" localSheetId="1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9">{"TAB1",#N/A,TRUE,"GENERAL";"TAB2",#N/A,TRUE,"GENERAL";"TAB3",#N/A,TRUE,"GENERAL";"TAB4",#N/A,TRUE,"GENERAL";"TAB5",#N/A,TRUE,"GENERAL"}</definedName>
    <definedName name="_a3" localSheetId="10">{"TAB1",#N/A,TRUE,"GENERAL";"TAB2",#N/A,TRUE,"GENERAL";"TAB3",#N/A,TRUE,"GENERAL";"TAB4",#N/A,TRUE,"GENERAL";"TAB5",#N/A,TRUE,"GENERAL"}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9">{"via1",#N/A,TRUE,"general";"via2",#N/A,TRUE,"general";"via3",#N/A,TRUE,"general"}</definedName>
    <definedName name="_a4" localSheetId="10">{"via1",#N/A,TRUE,"general";"via2",#N/A,TRUE,"general";"via3",#N/A,TRUE,"general"}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1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9">{"TAB1",#N/A,TRUE,"GENERAL";"TAB2",#N/A,TRUE,"GENERAL";"TAB3",#N/A,TRUE,"GENERAL";"TAB4",#N/A,TRUE,"GENERAL";"TAB5",#N/A,TRUE,"GENERAL"}</definedName>
    <definedName name="_a5" localSheetId="10">{"TAB1",#N/A,TRUE,"GENERAL";"TAB2",#N/A,TRUE,"GENERAL";"TAB3",#N/A,TRUE,"GENERAL";"TAB4",#N/A,TRUE,"GENERAL";"TAB5",#N/A,TRUE,"GENERAL"}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1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9">{"TAB1",#N/A,TRUE,"GENERAL";"TAB2",#N/A,TRUE,"GENERAL";"TAB3",#N/A,TRUE,"GENERAL";"TAB4",#N/A,TRUE,"GENERAL";"TAB5",#N/A,TRUE,"GENERAL"}</definedName>
    <definedName name="_a6" localSheetId="10">{"TAB1",#N/A,TRUE,"GENERAL";"TAB2",#N/A,TRUE,"GENERAL";"TAB3",#N/A,TRUE,"GENERAL";"TAB4",#N/A,TRUE,"GENERAL";"TAB5",#N/A,TRUE,"GENERAL"}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localSheetId="11"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hidden="1">{#N/A,#N/A,TRUE,"INGENIERIA";#N/A,#N/A,TRUE,"COMPRAS";#N/A,#N/A,TRUE,"DIRECCION";#N/A,#N/A,TRUE,"RESUMEN"}</definedName>
    <definedName name="_ABC1" localSheetId="11" hidden="1">{#N/A,#N/A,TRUE,"1842CWN0"}</definedName>
    <definedName name="_ABC1" localSheetId="7" hidden="1">{#N/A,#N/A,TRUE,"1842CWN0"}</definedName>
    <definedName name="_ABC1" localSheetId="8" hidden="1">{#N/A,#N/A,TRUE,"1842CWN0"}</definedName>
    <definedName name="_ABC1" hidden="1">{#N/A,#N/A,TRUE,"1842CWN0"}</definedName>
    <definedName name="_abc2" localSheetId="11" hidden="1">{#N/A,#N/A,TRUE,"1842CWN0"}</definedName>
    <definedName name="_abc2" localSheetId="7" hidden="1">{#N/A,#N/A,TRUE,"1842CWN0"}</definedName>
    <definedName name="_abc2" localSheetId="8" hidden="1">{#N/A,#N/A,TRUE,"1842CWN0"}</definedName>
    <definedName name="_abc2" hidden="1">{#N/A,#N/A,TRUE,"1842CWN0"}</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#REF!</definedName>
    <definedName name="_Adi2" localSheetId="11">#REF!</definedName>
    <definedName name="_Adi2" localSheetId="8">#REF!</definedName>
    <definedName name="_Adi2">#REF!</definedName>
    <definedName name="_Adi3" localSheetId="11">#REF!</definedName>
    <definedName name="_Adi3" localSheetId="8">#REF!</definedName>
    <definedName name="_Adi3">#REF!</definedName>
    <definedName name="_ADM12">#REF!</definedName>
    <definedName name="_ADM2">#REF!</definedName>
    <definedName name="_ADM3">#REF!</definedName>
    <definedName name="_ADM4">#REF!</definedName>
    <definedName name="_ADP1">#REF!</definedName>
    <definedName name="_Ady1" localSheetId="11">#REF!</definedName>
    <definedName name="_Ady1" localSheetId="8">#REF!</definedName>
    <definedName name="_Ady1">#REF!</definedName>
    <definedName name="_Ady2" localSheetId="11">#REF!</definedName>
    <definedName name="_Ady2" localSheetId="8">#REF!</definedName>
    <definedName name="_Ady2">#REF!</definedName>
    <definedName name="_Ady3" localSheetId="11">#REF!</definedName>
    <definedName name="_Ady3" localSheetId="8">#REF!</definedName>
    <definedName name="_Ady3">#REF!</definedName>
    <definedName name="_AFC1" localSheetId="11">#REF!</definedName>
    <definedName name="_AFC1" localSheetId="8">#REF!</definedName>
    <definedName name="_AFC1">#REF!</definedName>
    <definedName name="_AFC3" localSheetId="11">#REF!</definedName>
    <definedName name="_AFC3" localSheetId="8">#REF!</definedName>
    <definedName name="_AFC3">#REF!</definedName>
    <definedName name="_AFC5" localSheetId="11">#REF!</definedName>
    <definedName name="_AFC5" localSheetId="8">#REF!</definedName>
    <definedName name="_AFC5">#REF!</definedName>
    <definedName name="_Afo1">#REF!</definedName>
    <definedName name="_AIU1">#REF!</definedName>
    <definedName name="_aiu2" localSheetId="11">#REF!</definedName>
    <definedName name="_aiu2" localSheetId="8">#REF!</definedName>
    <definedName name="_aiu2">#REF!</definedName>
    <definedName name="_ALL4">#REF!</definedName>
    <definedName name="_ALM1">#REF!</definedName>
    <definedName name="_Alt2" localSheetId="11">#REF!</definedName>
    <definedName name="_Alt2" localSheetId="8">#REF!</definedName>
    <definedName name="_Alt2">#REF!</definedName>
    <definedName name="_Alt3" localSheetId="11">#REF!</definedName>
    <definedName name="_Alt3" localSheetId="8">#REF!</definedName>
    <definedName name="_Alt3">#REF!</definedName>
    <definedName name="_AND1">#REF!</definedName>
    <definedName name="_And2" localSheetId="11">#REF!</definedName>
    <definedName name="_And2" localSheetId="8">#REF!</definedName>
    <definedName name="_And2">#REF!</definedName>
    <definedName name="_And3" localSheetId="11">#REF!</definedName>
    <definedName name="_And3" localSheetId="8">#REF!</definedName>
    <definedName name="_And3">#REF!</definedName>
    <definedName name="_ane7" localSheetId="11">#REF!</definedName>
    <definedName name="_ane7" localSheetId="3">#REF!</definedName>
    <definedName name="_ane7" localSheetId="4">#REF!</definedName>
    <definedName name="_ane7" localSheetId="5">#REF!</definedName>
    <definedName name="_ane7" localSheetId="6">#REF!</definedName>
    <definedName name="_ane7" localSheetId="7">#REF!</definedName>
    <definedName name="_ane7" localSheetId="8">#REF!</definedName>
    <definedName name="_ane7">#REF!</definedName>
    <definedName name="_ane8" localSheetId="11">#REF!</definedName>
    <definedName name="_ane8" localSheetId="3">#REF!</definedName>
    <definedName name="_ane8" localSheetId="4">#REF!</definedName>
    <definedName name="_ane8" localSheetId="5">#REF!</definedName>
    <definedName name="_ane8" localSheetId="6">#REF!</definedName>
    <definedName name="_ane8" localSheetId="7">#REF!</definedName>
    <definedName name="_ane8" localSheetId="8">#REF!</definedName>
    <definedName name="_ane8">#REF!</definedName>
    <definedName name="_Ant2" localSheetId="11">#REF!</definedName>
    <definedName name="_Ant2" localSheetId="8">#REF!</definedName>
    <definedName name="_Ant2">#REF!</definedName>
    <definedName name="_Ant3" localSheetId="11">#REF!</definedName>
    <definedName name="_Ant3" localSheetId="8">#REF!</definedName>
    <definedName name="_Ant3">#REF!</definedName>
    <definedName name="_ApC1">#REF!</definedName>
    <definedName name="_ApC2">#REF!</definedName>
    <definedName name="_APR2">#REF!</definedName>
    <definedName name="_apu1" localSheetId="11">#REF!</definedName>
    <definedName name="_apu1" localSheetId="8">#REF!</definedName>
    <definedName name="_apu1">#REF!</definedName>
    <definedName name="_APU10">#REF!</definedName>
    <definedName name="_APU11">#REF!</definedName>
    <definedName name="_APU13">#REF!</definedName>
    <definedName name="_APU14">#REF!</definedName>
    <definedName name="_APU15">#REF!</definedName>
    <definedName name="_APU18">#REF!</definedName>
    <definedName name="_apu2">#REF!</definedName>
    <definedName name="_APU20">#REF!</definedName>
    <definedName name="_APU21">#REF!</definedName>
    <definedName name="_APU22">#REF!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#REF!</definedName>
    <definedName name="_APU23">#REF!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8">#REF!</definedName>
    <definedName name="_APU4">#REF!</definedName>
    <definedName name="_APU41">#REF!</definedName>
    <definedName name="_APU42">#REF!</definedName>
    <definedName name="_APU43">#REF!</definedName>
    <definedName name="_APU44">#REF!</definedName>
    <definedName name="_APU45">#REF!</definedName>
    <definedName name="_APU46">#REF!</definedName>
    <definedName name="_APU465" localSheetId="11">#REF!</definedName>
    <definedName name="_APU465" localSheetId="3">#REF!</definedName>
    <definedName name="_APU465" localSheetId="4">#REF!</definedName>
    <definedName name="_APU465" localSheetId="5">#REF!</definedName>
    <definedName name="_APU465" localSheetId="6">#REF!</definedName>
    <definedName name="_APU465" localSheetId="7">#REF!</definedName>
    <definedName name="_APU465" localSheetId="8">#REF!</definedName>
    <definedName name="_APU465">#REF!</definedName>
    <definedName name="_APU466">#REF!</definedName>
    <definedName name="_APU47">#REF!</definedName>
    <definedName name="_APU48">#REF!</definedName>
    <definedName name="_APU49">#REF!</definedName>
    <definedName name="_APU5">#REF!</definedName>
    <definedName name="_APU52">#REF!</definedName>
    <definedName name="_APU53">#REF!</definedName>
    <definedName name="_APU54">#REF!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7">#REF!</definedName>
    <definedName name="_APU72">#REF!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9">#REF!</definedName>
    <definedName name="_Atp2" localSheetId="11">#REF!</definedName>
    <definedName name="_Atp2" localSheetId="8">#REF!</definedName>
    <definedName name="_Atp2">#REF!</definedName>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#REF!</definedName>
    <definedName name="_B104067">#REF!</definedName>
    <definedName name="_B110111">#REF!</definedName>
    <definedName name="_B114854">#REF!</definedName>
    <definedName name="_B136044">#REF!</definedName>
    <definedName name="_B150019">#REF!</definedName>
    <definedName name="_B195381">#REF!</definedName>
    <definedName name="_b2" localSheetId="1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9">{"TAB1",#N/A,TRUE,"GENERAL";"TAB2",#N/A,TRUE,"GENERAL";"TAB3",#N/A,TRUE,"GENERAL";"TAB4",#N/A,TRUE,"GENERAL";"TAB5",#N/A,TRUE,"GENERAL"}</definedName>
    <definedName name="_b2" localSheetId="10">{"TAB1",#N/A,TRUE,"GENERAL";"TAB2",#N/A,TRUE,"GENERAL";"TAB3",#N/A,TRUE,"GENERAL";"TAB4",#N/A,TRUE,"GENERAL";"TAB5",#N/A,TRUE,"GENERAL"}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1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9">{"TAB1",#N/A,TRUE,"GENERAL";"TAB2",#N/A,TRUE,"GENERAL";"TAB3",#N/A,TRUE,"GENERAL";"TAB4",#N/A,TRUE,"GENERAL";"TAB5",#N/A,TRUE,"GENERAL"}</definedName>
    <definedName name="_b3" localSheetId="10">{"TAB1",#N/A,TRUE,"GENERAL";"TAB2",#N/A,TRUE,"GENERAL";"TAB3",#N/A,TRUE,"GENERAL";"TAB4",#N/A,TRUE,"GENERAL";"TAB5",#N/A,TRUE,"GENERAL"}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1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9">{"TAB1",#N/A,TRUE,"GENERAL";"TAB2",#N/A,TRUE,"GENERAL";"TAB3",#N/A,TRUE,"GENERAL";"TAB4",#N/A,TRUE,"GENERAL";"TAB5",#N/A,TRUE,"GENERAL"}</definedName>
    <definedName name="_b4" localSheetId="10">{"TAB1",#N/A,TRUE,"GENERAL";"TAB2",#N/A,TRUE,"GENERAL";"TAB3",#N/A,TRUE,"GENERAL";"TAB4",#N/A,TRUE,"GENERAL";"TAB5",#N/A,TRUE,"GENERAL"}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1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9">{"TAB1",#N/A,TRUE,"GENERAL";"TAB2",#N/A,TRUE,"GENERAL";"TAB3",#N/A,TRUE,"GENERAL";"TAB4",#N/A,TRUE,"GENERAL";"TAB5",#N/A,TRUE,"GENERAL"}</definedName>
    <definedName name="_b5" localSheetId="10">{"TAB1",#N/A,TRUE,"GENERAL";"TAB2",#N/A,TRUE,"GENERAL";"TAB3",#N/A,TRUE,"GENERAL";"TAB4",#N/A,TRUE,"GENERAL";"TAB5",#N/A,TRUE,"GENERAL"}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1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9">{"TAB1",#N/A,TRUE,"GENERAL";"TAB2",#N/A,TRUE,"GENERAL";"TAB3",#N/A,TRUE,"GENERAL";"TAB4",#N/A,TRUE,"GENERAL";"TAB5",#N/A,TRUE,"GENERAL"}</definedName>
    <definedName name="_b6" localSheetId="10">{"TAB1",#N/A,TRUE,"GENERAL";"TAB2",#N/A,TRUE,"GENERAL";"TAB3",#N/A,TRUE,"GENERAL";"TAB4",#N/A,TRUE,"GENERAL";"TAB5",#N/A,TRUE,"GENERAL"}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1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9">{"via1",#N/A,TRUE,"general";"via2",#N/A,TRUE,"general";"via3",#N/A,TRUE,"general"}</definedName>
    <definedName name="_b7" localSheetId="10">{"via1",#N/A,TRUE,"general";"via2",#N/A,TRUE,"general";"via3",#N/A,TRUE,"general"}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1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9">{"via1",#N/A,TRUE,"general";"via2",#N/A,TRUE,"general";"via3",#N/A,TRUE,"general"}</definedName>
    <definedName name="_b8" localSheetId="10">{"via1",#N/A,TRUE,"general";"via2",#N/A,TRUE,"general";"via3",#N/A,TRUE,"general"}</definedName>
    <definedName name="_b8" localSheetId="8" hidden="1">{"via1",#N/A,TRUE,"general";"via2",#N/A,TRUE,"general";"via3",#N/A,TRUE,"general"}</definedName>
    <definedName name="_b8" hidden="1">{"via1",#N/A,TRUE,"general";"via2",#N/A,TRUE,"general";"via3",#N/A,TRUE,"general"}</definedName>
    <definedName name="_B93008">#REF!</definedName>
    <definedName name="_BAZ10">#REF!</definedName>
    <definedName name="_bb9" localSheetId="1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9">{"TAB1",#N/A,TRUE,"GENERAL";"TAB2",#N/A,TRUE,"GENERAL";"TAB3",#N/A,TRUE,"GENERAL";"TAB4",#N/A,TRUE,"GENERAL";"TAB5",#N/A,TRUE,"GENERAL"}</definedName>
    <definedName name="_bb9" localSheetId="10">{"TAB1",#N/A,TRUE,"GENERAL";"TAB2",#N/A,TRUE,"GENERAL";"TAB3",#N/A,TRUE,"GENERAL";"TAB4",#N/A,TRUE,"GENERAL";"TAB5",#N/A,TRUE,"GENERAL"}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9">{"TAB1",#N/A,TRUE,"GENERAL";"TAB2",#N/A,TRUE,"GENERAL";"TAB3",#N/A,TRUE,"GENERAL";"TAB4",#N/A,TRUE,"GENERAL";"TAB5",#N/A,TRUE,"GENERAL"}</definedName>
    <definedName name="_bgb5" localSheetId="10">{"TAB1",#N/A,TRUE,"GENERAL";"TAB2",#N/A,TRUE,"GENERAL";"TAB3",#N/A,TRUE,"GENERAL";"TAB4",#N/A,TRUE,"GENERAL";"TAB5",#N/A,TRUE,"GENERAL"}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 localSheetId="11">#REF!</definedName>
    <definedName name="_BGC1" localSheetId="8">#REF!</definedName>
    <definedName name="_BGC1">#REF!</definedName>
    <definedName name="_BGC3" localSheetId="11">#REF!</definedName>
    <definedName name="_BGC3" localSheetId="8">#REF!</definedName>
    <definedName name="_BGC3">#REF!</definedName>
    <definedName name="_BGC5" localSheetId="11">#REF!</definedName>
    <definedName name="_BGC5" localSheetId="8">#REF!</definedName>
    <definedName name="_BGC5">#REF!</definedName>
    <definedName name="_BLO20">#REF!</definedName>
    <definedName name="_BPR2">#REF!</definedName>
    <definedName name="_BTC60">#REF!</definedName>
    <definedName name="_BTT2">#REF!</definedName>
    <definedName name="_C2254JH">#REF!</definedName>
    <definedName name="_C2256JH">#REF!</definedName>
    <definedName name="_C452JH">#REF!</definedName>
    <definedName name="_C903L">#REF!</definedName>
    <definedName name="_C908J">#REF!</definedName>
    <definedName name="_CAC1" localSheetId="11">#REF!</definedName>
    <definedName name="_CAC1" localSheetId="8">#REF!</definedName>
    <definedName name="_CAC1">#REF!</definedName>
    <definedName name="_CAC3" localSheetId="11">#REF!</definedName>
    <definedName name="_CAC3" localSheetId="8">#REF!</definedName>
    <definedName name="_CAC3">#REF!</definedName>
    <definedName name="_CAC5" localSheetId="11">#REF!</definedName>
    <definedName name="_CAC5" localSheetId="8">#REF!</definedName>
    <definedName name="_CAC5">#REF!</definedName>
    <definedName name="_CAN28">#REF!</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CT1">#REF!</definedName>
    <definedName name="_CCT2">#REF!</definedName>
    <definedName name="_CCT3">#REF!</definedName>
    <definedName name="_CCT4">#REF!</definedName>
    <definedName name="_CMU005">#REF!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 localSheetId="11">#REF!</definedName>
    <definedName name="_Con1" localSheetId="8">#REF!</definedName>
    <definedName name="_Con1">#REF!</definedName>
    <definedName name="_con1200">#REF!</definedName>
    <definedName name="_con1800">#REF!</definedName>
    <definedName name="_Con2" localSheetId="11">#REF!</definedName>
    <definedName name="_Con2" localSheetId="8">#REF!</definedName>
    <definedName name="_Con2">#REF!</definedName>
    <definedName name="_con2000">#REF!</definedName>
    <definedName name="_CON2200">#REF!</definedName>
    <definedName name="_CON221">#REF!</definedName>
    <definedName name="_CON2500">#REF!</definedName>
    <definedName name="_Con3" localSheetId="11">#REF!</definedName>
    <definedName name="_Con3" localSheetId="8">#REF!</definedName>
    <definedName name="_Con3">#REF!</definedName>
    <definedName name="_con3000">#REF!</definedName>
    <definedName name="_con3500">#REF!</definedName>
    <definedName name="_CUA44">#REF!</definedName>
    <definedName name="_D119353">#REF!</definedName>
    <definedName name="_D128899">#REF!</definedName>
    <definedName name="_D151661">#REF!</definedName>
    <definedName name="_D177945">#REF!</definedName>
    <definedName name="_D47">#REF!</definedName>
    <definedName name="_D77032">#REF!</definedName>
    <definedName name="_DAT1">#REF!</definedName>
    <definedName name="_DAT2">#REF!</definedName>
    <definedName name="_DAT3">#REF!</definedName>
    <definedName name="_DAT4">#REF!</definedName>
    <definedName name="_DCI1" localSheetId="11">#REF!</definedName>
    <definedName name="_DCI1" localSheetId="8">#REF!</definedName>
    <definedName name="_DCI1">#REF!</definedName>
    <definedName name="_DDS1" localSheetId="11">#REF!</definedName>
    <definedName name="_DDS1" localSheetId="8">#REF!</definedName>
    <definedName name="_DDS1">#REF!</definedName>
    <definedName name="_DGO1" localSheetId="11">#REF!</definedName>
    <definedName name="_DGO1" localSheetId="8">#REF!</definedName>
    <definedName name="_DGO1">#REF!</definedName>
    <definedName name="_DGP1" localSheetId="11">#REF!</definedName>
    <definedName name="_DGP1" localSheetId="8">#REF!</definedName>
    <definedName name="_DGP1">#REF!</definedName>
    <definedName name="_dhc1">#REF!</definedName>
    <definedName name="_dhc2">#REF!</definedName>
    <definedName name="_dhc3">#REF!</definedName>
    <definedName name="_dhc4">#REF!</definedName>
    <definedName name="_dhc5">#REF!</definedName>
    <definedName name="_DIJ1" localSheetId="11">#REF!</definedName>
    <definedName name="_DIJ1" localSheetId="8">#REF!</definedName>
    <definedName name="_DIJ1">#REF!</definedName>
    <definedName name="_Dist_Bin" hidden="1">#N/A</definedName>
    <definedName name="_DMD1">#REF!</definedName>
    <definedName name="_dot1">#REF!</definedName>
    <definedName name="_DPI1" localSheetId="11">#REF!</definedName>
    <definedName name="_DPI1" localSheetId="8">#REF!</definedName>
    <definedName name="_DPI1">#REF!</definedName>
    <definedName name="_DPR2">#REF!</definedName>
    <definedName name="_DPY1" localSheetId="11">#REF!</definedName>
    <definedName name="_DPY1" localSheetId="8">#REF!</definedName>
    <definedName name="_DPY1">#REF!</definedName>
    <definedName name="_DRI1" localSheetId="11">#REF!</definedName>
    <definedName name="_DRI1" localSheetId="8">#REF!</definedName>
    <definedName name="_DRI1">#REF!</definedName>
    <definedName name="_DRL1" localSheetId="11">#REF!</definedName>
    <definedName name="_DRL1" localSheetId="8">#REF!</definedName>
    <definedName name="_DRL1">#REF!</definedName>
    <definedName name="_DSP1" localSheetId="11">#REF!</definedName>
    <definedName name="_DSP1" localSheetId="8">#REF!</definedName>
    <definedName name="_DSP1">#REF!</definedName>
    <definedName name="_DTT2">#REF!</definedName>
    <definedName name="_dvc1">#REF!</definedName>
    <definedName name="_dvc2">#REF!</definedName>
    <definedName name="_dvc3">#REF!</definedName>
    <definedName name="_dvc4">#REF!</definedName>
    <definedName name="_dvc5">#REF!</definedName>
    <definedName name="_E">#REF!</definedName>
    <definedName name="_E113701">#REF!</definedName>
    <definedName name="_E169000">#REF!</definedName>
    <definedName name="_eac1">#REF!</definedName>
    <definedName name="_eac2">#REF!</definedName>
    <definedName name="_eac3">#REF!</definedName>
    <definedName name="_eac4">#REF!</definedName>
    <definedName name="_eac5">#REF!</definedName>
    <definedName name="_ECP1" localSheetId="11">#REF!</definedName>
    <definedName name="_ECP1" localSheetId="8">#REF!</definedName>
    <definedName name="_ECP1">#REF!</definedName>
    <definedName name="_EEF110">#REF!</definedName>
    <definedName name="_Ega2" localSheetId="11">#REF!</definedName>
    <definedName name="_Ega2" localSheetId="8">#REF!</definedName>
    <definedName name="_Ega2">#REF!</definedName>
    <definedName name="_Ega3" localSheetId="11">#REF!</definedName>
    <definedName name="_Ega3" localSheetId="8">#REF!</definedName>
    <definedName name="_Ega3">#REF!</definedName>
    <definedName name="_Ele2" localSheetId="11">#REF!</definedName>
    <definedName name="_Ele2" localSheetId="8">#REF!</definedName>
    <definedName name="_Ele2">#REF!</definedName>
    <definedName name="_Ele3" localSheetId="11">#REF!</definedName>
    <definedName name="_Ele3" localSheetId="8">#REF!</definedName>
    <definedName name="_Ele3">#REF!</definedName>
    <definedName name="_ELL45">#REF!</definedName>
    <definedName name="_ELL90">#REF!</definedName>
    <definedName name="_Epm2" localSheetId="11">#REF!</definedName>
    <definedName name="_Epm2" localSheetId="8">#REF!</definedName>
    <definedName name="_Epm2">#REF!</definedName>
    <definedName name="_Epm3" localSheetId="11">#REF!</definedName>
    <definedName name="_Epm3" localSheetId="8">#REF!</definedName>
    <definedName name="_Epm3">#REF!</definedName>
    <definedName name="_EPR2">#REF!</definedName>
    <definedName name="_EQM47">#REF!</definedName>
    <definedName name="_err2">#REF!</definedName>
    <definedName name="_err4">#REF!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#REF!</definedName>
    <definedName name="_EST23">#REF!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#REF!</definedName>
    <definedName name="_ETC60">#REF!</definedName>
    <definedName name="_ETF315">#REF!</definedName>
    <definedName name="_ETR13">#REF!</definedName>
    <definedName name="_ETT2">#REF!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#REF!</definedName>
    <definedName name="_F" localSheetId="11">'AIU1 '!err</definedName>
    <definedName name="_F" localSheetId="2">'CAP. 1'!ERR</definedName>
    <definedName name="_F" localSheetId="3">'CAP. 2'!ERR</definedName>
    <definedName name="_F" localSheetId="4">'CAP. 3'!ERR</definedName>
    <definedName name="_F" localSheetId="5">'CAP. 4'!ERR</definedName>
    <definedName name="_F" localSheetId="6">'CAP. 5'!ERR</definedName>
    <definedName name="_F" localSheetId="7">'CAP. 6'!ERR</definedName>
    <definedName name="_F" localSheetId="8">FP!err</definedName>
    <definedName name="_F">[0]!ERR</definedName>
    <definedName name="_F10">#REF!</definedName>
    <definedName name="_F206218">#REF!</definedName>
    <definedName name="_f211166">#REF!</definedName>
    <definedName name="_FC">#REF!</definedName>
    <definedName name="_fcv1">#REF!</definedName>
    <definedName name="_FEB1">#REF!</definedName>
    <definedName name="_FEC5">#REF!,#REF!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hidden="1">#REF!</definedName>
    <definedName name="_xlnm._FilterDatabase" localSheetId="0" hidden="1">'PRESUPUESTO OFICIAL (Entidad)'!$I$5:$I$73</definedName>
    <definedName name="_xlnm._FilterDatabase" localSheetId="1" hidden="1">'PROPUESTA ECONOMICA(Proponente)'!$I$7:$I$75</definedName>
    <definedName name="_xlnm._FilterDatabase" hidden="1">#REF!</definedName>
    <definedName name="_FOR1">#REF!</definedName>
    <definedName name="_FS01" localSheetId="11">'AIU1 '!err</definedName>
    <definedName name="_FS01" localSheetId="2">'CAP. 1'!ERR</definedName>
    <definedName name="_FS01" localSheetId="3">'CAP. 2'!ERR</definedName>
    <definedName name="_FS01" localSheetId="4">'CAP. 3'!ERR</definedName>
    <definedName name="_FS01" localSheetId="5">'CAP. 4'!ERR</definedName>
    <definedName name="_FS01" localSheetId="6">'CAP. 5'!ERR</definedName>
    <definedName name="_FS01" localSheetId="7">'CAP. 6'!ERR</definedName>
    <definedName name="_FS01" localSheetId="8">FP!err</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161484">#REF!</definedName>
    <definedName name="_g2" localSheetId="1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9">{"TAB1",#N/A,TRUE,"GENERAL";"TAB2",#N/A,TRUE,"GENERAL";"TAB3",#N/A,TRUE,"GENERAL";"TAB4",#N/A,TRUE,"GENERAL";"TAB5",#N/A,TRUE,"GENERAL"}</definedName>
    <definedName name="_g2" localSheetId="10">{"TAB1",#N/A,TRUE,"GENERAL";"TAB2",#N/A,TRUE,"GENERAL";"TAB3",#N/A,TRUE,"GENERAL";"TAB4",#N/A,TRUE,"GENERAL";"TAB5",#N/A,TRUE,"GENERAL"}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1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9">{"via1",#N/A,TRUE,"general";"via2",#N/A,TRUE,"general";"via3",#N/A,TRUE,"general"}</definedName>
    <definedName name="_g3" localSheetId="10">{"via1",#N/A,TRUE,"general";"via2",#N/A,TRUE,"general";"via3",#N/A,TRUE,"general"}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1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9">{"via1",#N/A,TRUE,"general";"via2",#N/A,TRUE,"general";"via3",#N/A,TRUE,"general"}</definedName>
    <definedName name="_g4" localSheetId="10">{"via1",#N/A,TRUE,"general";"via2",#N/A,TRUE,"general";"via3",#N/A,TRUE,"general"}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1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9">{"via1",#N/A,TRUE,"general";"via2",#N/A,TRUE,"general";"via3",#N/A,TRUE,"general"}</definedName>
    <definedName name="_g5" localSheetId="10">{"via1",#N/A,TRUE,"general";"via2",#N/A,TRUE,"general";"via3",#N/A,TRUE,"general"}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1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9">{"via1",#N/A,TRUE,"general";"via2",#N/A,TRUE,"general";"via3",#N/A,TRUE,"general"}</definedName>
    <definedName name="_g6" localSheetId="10">{"via1",#N/A,TRUE,"general";"via2",#N/A,TRUE,"general";"via3",#N/A,TRUE,"general"}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1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9">{"TAB1",#N/A,TRUE,"GENERAL";"TAB2",#N/A,TRUE,"GENERAL";"TAB3",#N/A,TRUE,"GENERAL";"TAB4",#N/A,TRUE,"GENERAL";"TAB5",#N/A,TRUE,"GENERAL"}</definedName>
    <definedName name="_g7" localSheetId="10">{"TAB1",#N/A,TRUE,"GENERAL";"TAB2",#N/A,TRUE,"GENERAL";"TAB3",#N/A,TRUE,"GENERAL";"TAB4",#N/A,TRUE,"GENERAL";"TAB5",#N/A,TRUE,"GENERAL"}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 localSheetId="11">#REF!</definedName>
    <definedName name="_GoBack" localSheetId="3">'CAP. 2'!$F$4</definedName>
    <definedName name="_GoBack" localSheetId="4">'CAP. 3'!$F$4</definedName>
    <definedName name="_GoBack" localSheetId="5">'CAP. 4'!$F$4</definedName>
    <definedName name="_GoBack" localSheetId="6">'CAP. 5'!$F$4</definedName>
    <definedName name="_GoBack" localSheetId="7">'CAP. 6'!$F$4</definedName>
    <definedName name="_GoBack" localSheetId="8">#REF!</definedName>
    <definedName name="_GoBack">'CAP. 1'!$F$4</definedName>
    <definedName name="_GR1" localSheetId="1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9">{"TAB1",#N/A,TRUE,"GENERAL";"TAB2",#N/A,TRUE,"GENERAL";"TAB3",#N/A,TRUE,"GENERAL";"TAB4",#N/A,TRUE,"GENERAL";"TAB5",#N/A,TRUE,"GENERAL"}</definedName>
    <definedName name="_GR1" localSheetId="10">{"TAB1",#N/A,TRUE,"GENERAL";"TAB2",#N/A,TRUE,"GENERAL";"TAB3",#N/A,TRUE,"GENERAL";"TAB4",#N/A,TRUE,"GENERAL";"TAB5",#N/A,TRUE,"GENERAL"}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1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9">{"via1",#N/A,TRUE,"general";"via2",#N/A,TRUE,"general";"via3",#N/A,TRUE,"general"}</definedName>
    <definedName name="_gtr4" localSheetId="10">{"via1",#N/A,TRUE,"general";"via2",#N/A,TRUE,"general";"via3",#N/A,TRUE,"general"}</definedName>
    <definedName name="_gtr4" localSheetId="8" hidden="1">{"via1",#N/A,TRUE,"general";"via2",#N/A,TRUE,"general";"via3",#N/A,TRUE,"general"}</definedName>
    <definedName name="_gtr4" hidden="1">{"via1",#N/A,TRUE,"general";"via2",#N/A,TRUE,"general";"via3",#N/A,TRUE,"general"}</definedName>
    <definedName name="_H117562">#REF!</definedName>
    <definedName name="_H191456">#REF!</definedName>
    <definedName name="_h2" localSheetId="1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9">{"via1",#N/A,TRUE,"general";"via2",#N/A,TRUE,"general";"via3",#N/A,TRUE,"general"}</definedName>
    <definedName name="_h2" localSheetId="10">{"via1",#N/A,TRUE,"general";"via2",#N/A,TRUE,"general";"via3",#N/A,TRUE,"general"}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1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9">{"via1",#N/A,TRUE,"general";"via2",#N/A,TRUE,"general";"via3",#N/A,TRUE,"general"}</definedName>
    <definedName name="_h3" localSheetId="10">{"via1",#N/A,TRUE,"general";"via2",#N/A,TRUE,"general";"via3",#N/A,TRUE,"general"}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1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9">{"TAB1",#N/A,TRUE,"GENERAL";"TAB2",#N/A,TRUE,"GENERAL";"TAB3",#N/A,TRUE,"GENERAL";"TAB4",#N/A,TRUE,"GENERAL";"TAB5",#N/A,TRUE,"GENERAL"}</definedName>
    <definedName name="_h4" localSheetId="10">{"TAB1",#N/A,TRUE,"GENERAL";"TAB2",#N/A,TRUE,"GENERAL";"TAB3",#N/A,TRUE,"GENERAL";"TAB4",#N/A,TRUE,"GENERAL";"TAB5",#N/A,TRUE,"GENERAL"}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1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9">{"TAB1",#N/A,TRUE,"GENERAL";"TAB2",#N/A,TRUE,"GENERAL";"TAB3",#N/A,TRUE,"GENERAL";"TAB4",#N/A,TRUE,"GENERAL";"TAB5",#N/A,TRUE,"GENERAL"}</definedName>
    <definedName name="_h5" localSheetId="10">{"TAB1",#N/A,TRUE,"GENERAL";"TAB2",#N/A,TRUE,"GENERAL";"TAB3",#N/A,TRUE,"GENERAL";"TAB4",#N/A,TRUE,"GENERAL";"TAB5",#N/A,TRUE,"GENERAL"}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1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9">{"via1",#N/A,TRUE,"general";"via2",#N/A,TRUE,"general";"via3",#N/A,TRUE,"general"}</definedName>
    <definedName name="_h6" localSheetId="10">{"via1",#N/A,TRUE,"general";"via2",#N/A,TRUE,"general";"via3",#N/A,TRUE,"general"}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1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9">{"TAB1",#N/A,TRUE,"GENERAL";"TAB2",#N/A,TRUE,"GENERAL";"TAB3",#N/A,TRUE,"GENERAL";"TAB4",#N/A,TRUE,"GENERAL";"TAB5",#N/A,TRUE,"GENERAL"}</definedName>
    <definedName name="_h7" localSheetId="10">{"TAB1",#N/A,TRUE,"GENERAL";"TAB2",#N/A,TRUE,"GENERAL";"TAB3",#N/A,TRUE,"GENERAL";"TAB4",#N/A,TRUE,"GENERAL";"TAB5",#N/A,TRUE,"GENERAL"}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1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9">{"via1",#N/A,TRUE,"general";"via2",#N/A,TRUE,"general";"via3",#N/A,TRUE,"general"}</definedName>
    <definedName name="_h8" localSheetId="10">{"via1",#N/A,TRUE,"general";"via2",#N/A,TRUE,"general";"via3",#N/A,TRUE,"general"}</definedName>
    <definedName name="_h8" localSheetId="8"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9">{"via1",#N/A,TRUE,"general";"via2",#N/A,TRUE,"general";"via3",#N/A,TRUE,"general"}</definedName>
    <definedName name="_hfh7" localSheetId="10">{"via1",#N/A,TRUE,"general";"via2",#N/A,TRUE,"general";"via3",#N/A,TRUE,"general"}</definedName>
    <definedName name="_hfh7" localSheetId="8" hidden="1">{"via1",#N/A,TRUE,"general";"via2",#N/A,TRUE,"general";"via3",#N/A,TRUE,"general"}</definedName>
    <definedName name="_hfh7" hidden="1">{"via1",#N/A,TRUE,"general";"via2",#N/A,TRUE,"general";"via3",#N/A,TRUE,"general"}</definedName>
    <definedName name="_hhg1" localSheetId="11" hidden="1">{#N/A,#N/A,TRUE,"1842CWN0"}</definedName>
    <definedName name="_hhg1" localSheetId="7" hidden="1">{#N/A,#N/A,TRUE,"1842CWN0"}</definedName>
    <definedName name="_hhg1" localSheetId="8" hidden="1">{#N/A,#N/A,TRUE,"1842CWN0"}</definedName>
    <definedName name="_hhg1" hidden="1">{#N/A,#N/A,TRUE,"1842CWN0"}</definedName>
    <definedName name="_HOJ66">#REF!</definedName>
    <definedName name="_HOJ88">#REF!</definedName>
    <definedName name="_hpc6">#REF!</definedName>
    <definedName name="_htC1">#REF!</definedName>
    <definedName name="_htC2">#REF!</definedName>
    <definedName name="_HUM1">#REF!</definedName>
    <definedName name="_HUM2">#REF!</definedName>
    <definedName name="_i1">#REF!</definedName>
    <definedName name="_i4" localSheetId="1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9">{"via1",#N/A,TRUE,"general";"via2",#N/A,TRUE,"general";"via3",#N/A,TRUE,"general"}</definedName>
    <definedName name="_i4" localSheetId="10">{"via1",#N/A,TRUE,"general";"via2",#N/A,TRUE,"general";"via3",#N/A,TRUE,"general"}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1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9">{"TAB1",#N/A,TRUE,"GENERAL";"TAB2",#N/A,TRUE,"GENERAL";"TAB3",#N/A,TRUE,"GENERAL";"TAB4",#N/A,TRUE,"GENERAL";"TAB5",#N/A,TRUE,"GENERAL"}</definedName>
    <definedName name="_i5" localSheetId="10">{"TAB1",#N/A,TRUE,"GENERAL";"TAB2",#N/A,TRUE,"GENERAL";"TAB3",#N/A,TRUE,"GENERAL";"TAB4",#N/A,TRUE,"GENERAL";"TAB5",#N/A,TRUE,"GENERAL"}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1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9">{"TAB1",#N/A,TRUE,"GENERAL";"TAB2",#N/A,TRUE,"GENERAL";"TAB3",#N/A,TRUE,"GENERAL";"TAB4",#N/A,TRUE,"GENERAL";"TAB5",#N/A,TRUE,"GENERAL"}</definedName>
    <definedName name="_i6" localSheetId="10">{"TAB1",#N/A,TRUE,"GENERAL";"TAB2",#N/A,TRUE,"GENERAL";"TAB3",#N/A,TRUE,"GENERAL";"TAB4",#N/A,TRUE,"GENERAL";"TAB5",#N/A,TRUE,"GENERAL"}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1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9">{"via1",#N/A,TRUE,"general";"via2",#N/A,TRUE,"general";"via3",#N/A,TRUE,"general"}</definedName>
    <definedName name="_i7" localSheetId="10">{"via1",#N/A,TRUE,"general";"via2",#N/A,TRUE,"general";"via3",#N/A,TRUE,"general"}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1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9">{"TAB1",#N/A,TRUE,"GENERAL";"TAB2",#N/A,TRUE,"GENERAL";"TAB3",#N/A,TRUE,"GENERAL";"TAB4",#N/A,TRUE,"GENERAL";"TAB5",#N/A,TRUE,"GENERAL"}</definedName>
    <definedName name="_i77" localSheetId="10">{"TAB1",#N/A,TRUE,"GENERAL";"TAB2",#N/A,TRUE,"GENERAL";"TAB3",#N/A,TRUE,"GENERAL";"TAB4",#N/A,TRUE,"GENERAL";"TAB5",#N/A,TRUE,"GENERAL"}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1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9">{"via1",#N/A,TRUE,"general";"via2",#N/A,TRUE,"general";"via3",#N/A,TRUE,"general"}</definedName>
    <definedName name="_i8" localSheetId="10">{"via1",#N/A,TRUE,"general";"via2",#N/A,TRUE,"general";"via3",#N/A,TRUE,"general"}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1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9">{"TAB1",#N/A,TRUE,"GENERAL";"TAB2",#N/A,TRUE,"GENERAL";"TAB3",#N/A,TRUE,"GENERAL";"TAB4",#N/A,TRUE,"GENERAL";"TAB5",#N/A,TRUE,"GENERAL"}</definedName>
    <definedName name="_i9" localSheetId="10">{"TAB1",#N/A,TRUE,"GENERAL";"TAB2",#N/A,TRUE,"GENERAL";"TAB3",#N/A,TRUE,"GENERAL";"TAB4",#N/A,TRUE,"GENERAL";"TAB5",#N/A,TRUE,"GENERAL"}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CP1" localSheetId="11">#REF!</definedName>
    <definedName name="_ICP1" localSheetId="8">#REF!</definedName>
    <definedName name="_ICP1">#REF!</definedName>
    <definedName name="_IMP1">#REF!</definedName>
    <definedName name="_Inc1" localSheetId="11">#REF!</definedName>
    <definedName name="_Inc1" localSheetId="8">#REF!</definedName>
    <definedName name="_Inc1">#REF!</definedName>
    <definedName name="_Inc2" localSheetId="11">#REF!</definedName>
    <definedName name="_Inc2" localSheetId="8">#REF!</definedName>
    <definedName name="_Inc2">#REF!</definedName>
    <definedName name="_Inc3" localSheetId="11">#REF!</definedName>
    <definedName name="_Inc3" localSheetId="8">#REF!</definedName>
    <definedName name="_Inc3">#REF!</definedName>
    <definedName name="_INF1">#REF!</definedName>
    <definedName name="_inf2">#REF!</definedName>
    <definedName name="_Ing1" localSheetId="11">#REF!</definedName>
    <definedName name="_Ing1" localSheetId="8">#REF!</definedName>
    <definedName name="_Ing1">#REF!</definedName>
    <definedName name="_Ing2" localSheetId="11">#REF!</definedName>
    <definedName name="_Ing2" localSheetId="8">#REF!</definedName>
    <definedName name="_Ing2">#REF!</definedName>
    <definedName name="_Ing3" localSheetId="11">#REF!</definedName>
    <definedName name="_Ing3" localSheetId="8">#REF!</definedName>
    <definedName name="_Ing3">#REF!</definedName>
    <definedName name="_IPC2">#REF!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#REF!</definedName>
    <definedName name="_IPC3">#REF!</definedName>
    <definedName name="_IPC4">#REF!</definedName>
    <definedName name="_ITM4">#REF!</definedName>
    <definedName name="_IVA1">#REF!</definedName>
    <definedName name="_Jai1" localSheetId="11">#REF!</definedName>
    <definedName name="_Jai1" localSheetId="8">#REF!</definedName>
    <definedName name="_Jai1">#REF!</definedName>
    <definedName name="_Jai2" localSheetId="11">#REF!</definedName>
    <definedName name="_Jai2" localSheetId="8">#REF!</definedName>
    <definedName name="_Jai2">#REF!</definedName>
    <definedName name="_Jai3" localSheetId="11">#REF!</definedName>
    <definedName name="_Jai3" localSheetId="8">#REF!</definedName>
    <definedName name="_Jai3">#REF!</definedName>
    <definedName name="_jdC1">#REF!</definedName>
    <definedName name="_jdC2">#REF!</definedName>
    <definedName name="_JGA1">#REF!</definedName>
    <definedName name="_JGA2">#REF!</definedName>
    <definedName name="_JGA3">#REF!</definedName>
    <definedName name="_JGA4">#REF!</definedName>
    <definedName name="_k3" localSheetId="1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9">{"TAB1",#N/A,TRUE,"GENERAL";"TAB2",#N/A,TRUE,"GENERAL";"TAB3",#N/A,TRUE,"GENERAL";"TAB4",#N/A,TRUE,"GENERAL";"TAB5",#N/A,TRUE,"GENERAL"}</definedName>
    <definedName name="_k3" localSheetId="10">{"TAB1",#N/A,TRUE,"GENERAL";"TAB2",#N/A,TRUE,"GENERAL";"TAB3",#N/A,TRUE,"GENERAL";"TAB4",#N/A,TRUE,"GENERAL";"TAB5",#N/A,TRUE,"GENERAL"}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1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9">{"via1",#N/A,TRUE,"general";"via2",#N/A,TRUE,"general";"via3",#N/A,TRUE,"general"}</definedName>
    <definedName name="_k4" localSheetId="10">{"via1",#N/A,TRUE,"general";"via2",#N/A,TRUE,"general";"via3",#N/A,TRUE,"general"}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1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9">{"via1",#N/A,TRUE,"general";"via2",#N/A,TRUE,"general";"via3",#N/A,TRUE,"general"}</definedName>
    <definedName name="_k5" localSheetId="10">{"via1",#N/A,TRUE,"general";"via2",#N/A,TRUE,"general";"via3",#N/A,TRUE,"general"}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1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9">{"TAB1",#N/A,TRUE,"GENERAL";"TAB2",#N/A,TRUE,"GENERAL";"TAB3",#N/A,TRUE,"GENERAL";"TAB4",#N/A,TRUE,"GENERAL";"TAB5",#N/A,TRUE,"GENERAL"}</definedName>
    <definedName name="_k6" localSheetId="10">{"TAB1",#N/A,TRUE,"GENERAL";"TAB2",#N/A,TRUE,"GENERAL";"TAB3",#N/A,TRUE,"GENERAL";"TAB4",#N/A,TRUE,"GENERAL";"TAB5",#N/A,TRUE,"GENERAL"}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1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9">{"via1",#N/A,TRUE,"general";"via2",#N/A,TRUE,"general";"via3",#N/A,TRUE,"general"}</definedName>
    <definedName name="_k7" localSheetId="10">{"via1",#N/A,TRUE,"general";"via2",#N/A,TRUE,"general";"via3",#N/A,TRUE,"general"}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1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9">{"via1",#N/A,TRUE,"general";"via2",#N/A,TRUE,"general";"via3",#N/A,TRUE,"general"}</definedName>
    <definedName name="_k8" localSheetId="10">{"via1",#N/A,TRUE,"general";"via2",#N/A,TRUE,"general";"via3",#N/A,TRUE,"general"}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1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9">{"TAB1",#N/A,TRUE,"GENERAL";"TAB2",#N/A,TRUE,"GENERAL";"TAB3",#N/A,TRUE,"GENERAL";"TAB4",#N/A,TRUE,"GENERAL";"TAB5",#N/A,TRUE,"GENERAL"}</definedName>
    <definedName name="_k9" localSheetId="10">{"TAB1",#N/A,TRUE,"GENERAL";"TAB2",#N/A,TRUE,"GENERAL";"TAB3",#N/A,TRUE,"GENERAL";"TAB4",#N/A,TRUE,"GENERAL";"TAB5",#N/A,TRUE,"GENERAL"}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Key11" localSheetId="11" hidden="1">#REF!</definedName>
    <definedName name="_Key11" localSheetId="8" hidden="1">#REF!</definedName>
    <definedName name="_Key11" hidden="1">#REF!</definedName>
    <definedName name="_Key2" localSheetId="10">#REF!</definedName>
    <definedName name="_Key2" hidden="1">#REF!</definedName>
    <definedName name="_Key21" hidden="1">#REF!</definedName>
    <definedName name="_key3" hidden="1">#REF!</definedName>
    <definedName name="_key31" hidden="1">#REF!</definedName>
    <definedName name="_kjk6" localSheetId="1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9">{"TAB1",#N/A,TRUE,"GENERAL";"TAB2",#N/A,TRUE,"GENERAL";"TAB3",#N/A,TRUE,"GENERAL";"TAB4",#N/A,TRUE,"GENERAL";"TAB5",#N/A,TRUE,"GENERAL"}</definedName>
    <definedName name="_kjk6" localSheetId="10">{"TAB1",#N/A,TRUE,"GENERAL";"TAB2",#N/A,TRUE,"GENERAL";"TAB3",#N/A,TRUE,"GENERAL";"TAB4",#N/A,TRUE,"GENERAL";"TAB5",#N/A,TRUE,"GENERAL"}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9001" localSheetId="11">#REF!</definedName>
    <definedName name="_l9001" localSheetId="8">#REF!</definedName>
    <definedName name="_l9001">#REF!</definedName>
    <definedName name="_l9001_1" localSheetId="11">#REF!</definedName>
    <definedName name="_l9001_1" localSheetId="8">#REF!</definedName>
    <definedName name="_l9001_1">#REF!</definedName>
    <definedName name="_l9001_2" localSheetId="11">#REF!</definedName>
    <definedName name="_l9001_2" localSheetId="8">#REF!</definedName>
    <definedName name="_l9001_2">#REF!</definedName>
    <definedName name="_l9001_4" localSheetId="11">#REF!</definedName>
    <definedName name="_l9001_4" localSheetId="8">#REF!</definedName>
    <definedName name="_l9001_4">#REF!</definedName>
    <definedName name="_LA124">#REF!</definedName>
    <definedName name="_LA1524">#REF!</definedName>
    <definedName name="_lac1">#REF!</definedName>
    <definedName name="_LAC18">#REF!</definedName>
    <definedName name="_lac2">#REF!</definedName>
    <definedName name="_lac3">#REF!</definedName>
    <definedName name="_lac4">#REF!</definedName>
    <definedName name="_lac5">#REF!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#REF!</definedName>
    <definedName name="_lb">#N/A</definedName>
    <definedName name="_lb1">#N/A</definedName>
    <definedName name="_LB1551">#N/A</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O1">#REF!</definedName>
    <definedName name="_LEO11">#REF!</definedName>
    <definedName name="_LEO12">#REF!</definedName>
    <definedName name="_LEO13">#REF!</definedName>
    <definedName name="_LEO14">#REF!</definedName>
    <definedName name="_LEO15">#REF!</definedName>
    <definedName name="_LEO16">#REF!</definedName>
    <definedName name="_LEO17">#REF!</definedName>
    <definedName name="_LEO2">#REF!</definedName>
    <definedName name="_LEO3">#REF!</definedName>
    <definedName name="_LEO4">#N/A</definedName>
    <definedName name="_LEO5">#REF!</definedName>
    <definedName name="_LEO7">#REF!</definedName>
    <definedName name="_LEO8">#REF!</definedName>
    <definedName name="_LEO9">#REF!</definedName>
    <definedName name="_LEY80">#REF!</definedName>
    <definedName name="_lfo1">#REF!</definedName>
    <definedName name="_LM369582">#REF!</definedName>
    <definedName name="_LPR2">#REF!</definedName>
    <definedName name="_LTC60">#REF!</definedName>
    <definedName name="_LTT2">#REF!</definedName>
    <definedName name="_m3" localSheetId="1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9">{"via1",#N/A,TRUE,"general";"via2",#N/A,TRUE,"general";"via3",#N/A,TRUE,"general"}</definedName>
    <definedName name="_m3" localSheetId="10">{"via1",#N/A,TRUE,"general";"via2",#N/A,TRUE,"general";"via3",#N/A,TRUE,"general"}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1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9">{"TAB1",#N/A,TRUE,"GENERAL";"TAB2",#N/A,TRUE,"GENERAL";"TAB3",#N/A,TRUE,"GENERAL";"TAB4",#N/A,TRUE,"GENERAL";"TAB5",#N/A,TRUE,"GENERAL"}</definedName>
    <definedName name="_m4" localSheetId="10">{"TAB1",#N/A,TRUE,"GENERAL";"TAB2",#N/A,TRUE,"GENERAL";"TAB3",#N/A,TRUE,"GENERAL";"TAB4",#N/A,TRUE,"GENERAL";"TAB5",#N/A,TRUE,"GENERAL"}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1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9">{"via1",#N/A,TRUE,"general";"via2",#N/A,TRUE,"general";"via3",#N/A,TRUE,"general"}</definedName>
    <definedName name="_m5" localSheetId="10">{"via1",#N/A,TRUE,"general";"via2",#N/A,TRUE,"general";"via3",#N/A,TRUE,"general"}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1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9">{"TAB1",#N/A,TRUE,"GENERAL";"TAB2",#N/A,TRUE,"GENERAL";"TAB3",#N/A,TRUE,"GENERAL";"TAB4",#N/A,TRUE,"GENERAL";"TAB5",#N/A,TRUE,"GENERAL"}</definedName>
    <definedName name="_m6" localSheetId="10">{"TAB1",#N/A,TRUE,"GENERAL";"TAB2",#N/A,TRUE,"GENERAL";"TAB3",#N/A,TRUE,"GENERAL";"TAB4",#N/A,TRUE,"GENERAL";"TAB5",#N/A,TRUE,"GENERAL"}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1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9">{"TAB1",#N/A,TRUE,"GENERAL";"TAB2",#N/A,TRUE,"GENERAL";"TAB3",#N/A,TRUE,"GENERAL";"TAB4",#N/A,TRUE,"GENERAL";"TAB5",#N/A,TRUE,"GENERAL"}</definedName>
    <definedName name="_m7" localSheetId="10">{"TAB1",#N/A,TRUE,"GENERAL";"TAB2",#N/A,TRUE,"GENERAL";"TAB3",#N/A,TRUE,"GENERAL";"TAB4",#N/A,TRUE,"GENERAL";"TAB5",#N/A,TRUE,"GENERAL"}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1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9">{"via1",#N/A,TRUE,"general";"via2",#N/A,TRUE,"general";"via3",#N/A,TRUE,"general"}</definedName>
    <definedName name="_m8" localSheetId="10">{"via1",#N/A,TRUE,"general";"via2",#N/A,TRUE,"general";"via3",#N/A,TRUE,"general"}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1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9">{"via1",#N/A,TRUE,"general";"via2",#N/A,TRUE,"general";"via3",#N/A,TRUE,"general"}</definedName>
    <definedName name="_m9" localSheetId="10">{"via1",#N/A,TRUE,"general";"via2",#N/A,TRUE,"general";"via3",#N/A,TRUE,"general"}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#REF!</definedName>
    <definedName name="_MAR01">#REF!</definedName>
    <definedName name="_MAT1">#REF!</definedName>
    <definedName name="_MB1" localSheetId="11">#REF!</definedName>
    <definedName name="_MB1" localSheetId="8">#REF!</definedName>
    <definedName name="_MB1">#REF!</definedName>
    <definedName name="_MB2" localSheetId="11">#REF!</definedName>
    <definedName name="_MB2" localSheetId="8">#REF!</definedName>
    <definedName name="_MB2">#REF!</definedName>
    <definedName name="_MB3" localSheetId="11">#REF!</definedName>
    <definedName name="_MB3" localSheetId="8">#REF!</definedName>
    <definedName name="_MB3">#REF!</definedName>
    <definedName name="_mdc1">#REF!</definedName>
    <definedName name="_mdc2">#REF!</definedName>
    <definedName name="_MF1">#REF!</definedName>
    <definedName name="_MF13">#REF!</definedName>
    <definedName name="_min2">#REF!</definedName>
    <definedName name="_MO10">#REF!</definedName>
    <definedName name="_MO11">#REF!</definedName>
    <definedName name="_MOD1">#REF!</definedName>
    <definedName name="_mor15">#REF!</definedName>
    <definedName name="_MSC1">#REF!</definedName>
    <definedName name="_mun2" localSheetId="11">#REF!</definedName>
    <definedName name="_mun2" localSheetId="2">#REF!</definedName>
    <definedName name="_mun2" localSheetId="3">#REF!</definedName>
    <definedName name="_mun2" localSheetId="4">#REF!</definedName>
    <definedName name="_mun2" localSheetId="5">#REF!</definedName>
    <definedName name="_mun2" localSheetId="6">#REF!</definedName>
    <definedName name="_mun2" localSheetId="7">#REF!</definedName>
    <definedName name="_mun2" localSheetId="8">#REF!</definedName>
    <definedName name="_mun2">#REF!</definedName>
    <definedName name="_n3" localSheetId="1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9">{"TAB1",#N/A,TRUE,"GENERAL";"TAB2",#N/A,TRUE,"GENERAL";"TAB3",#N/A,TRUE,"GENERAL";"TAB4",#N/A,TRUE,"GENERAL";"TAB5",#N/A,TRUE,"GENERAL"}</definedName>
    <definedName name="_n3" localSheetId="10">{"TAB1",#N/A,TRUE,"GENERAL";"TAB2",#N/A,TRUE,"GENERAL";"TAB3",#N/A,TRUE,"GENERAL";"TAB4",#N/A,TRUE,"GENERAL";"TAB5",#N/A,TRUE,"GENERAL"}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1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9">{"via1",#N/A,TRUE,"general";"via2",#N/A,TRUE,"general";"via3",#N/A,TRUE,"general"}</definedName>
    <definedName name="_n4" localSheetId="10">{"via1",#N/A,TRUE,"general";"via2",#N/A,TRUE,"general";"via3",#N/A,TRUE,"general"}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1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9">{"TAB1",#N/A,TRUE,"GENERAL";"TAB2",#N/A,TRUE,"GENERAL";"TAB3",#N/A,TRUE,"GENERAL";"TAB4",#N/A,TRUE,"GENERAL";"TAB5",#N/A,TRUE,"GENERAL"}</definedName>
    <definedName name="_n5" localSheetId="10">{"TAB1",#N/A,TRUE,"GENERAL";"TAB2",#N/A,TRUE,"GENERAL";"TAB3",#N/A,TRUE,"GENERAL";"TAB4",#N/A,TRUE,"GENERAL";"TAB5",#N/A,TRUE,"GENERAL"}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oa2">#REF!</definedName>
    <definedName name="_nrf10">#REF!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#REF!</definedName>
    <definedName name="_nyn7" localSheetId="1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9">{"via1",#N/A,TRUE,"general";"via2",#N/A,TRUE,"general";"via3",#N/A,TRUE,"general"}</definedName>
    <definedName name="_nyn7" localSheetId="10">{"via1",#N/A,TRUE,"general";"via2",#N/A,TRUE,"general";"via3",#N/A,TRUE,"general"}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1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9">{"via1",#N/A,TRUE,"general";"via2",#N/A,TRUE,"general";"via3",#N/A,TRUE,"general"}</definedName>
    <definedName name="_o4" localSheetId="10">{"via1",#N/A,TRUE,"general";"via2",#N/A,TRUE,"general";"via3",#N/A,TRUE,"general"}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1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9">{"TAB1",#N/A,TRUE,"GENERAL";"TAB2",#N/A,TRUE,"GENERAL";"TAB3",#N/A,TRUE,"GENERAL";"TAB4",#N/A,TRUE,"GENERAL";"TAB5",#N/A,TRUE,"GENERAL"}</definedName>
    <definedName name="_o5" localSheetId="10">{"TAB1",#N/A,TRUE,"GENERAL";"TAB2",#N/A,TRUE,"GENERAL";"TAB3",#N/A,TRUE,"GENERAL";"TAB4",#N/A,TRUE,"GENERAL";"TAB5",#N/A,TRUE,"GENERAL"}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1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9">{"TAB1",#N/A,TRUE,"GENERAL";"TAB2",#N/A,TRUE,"GENERAL";"TAB3",#N/A,TRUE,"GENERAL";"TAB4",#N/A,TRUE,"GENERAL";"TAB5",#N/A,TRUE,"GENERAL"}</definedName>
    <definedName name="_o6" localSheetId="10">{"TAB1",#N/A,TRUE,"GENERAL";"TAB2",#N/A,TRUE,"GENERAL";"TAB3",#N/A,TRUE,"GENERAL";"TAB4",#N/A,TRUE,"GENERAL";"TAB5",#N/A,TRUE,"GENERAL"}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1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9">{"TAB1",#N/A,TRUE,"GENERAL";"TAB2",#N/A,TRUE,"GENERAL";"TAB3",#N/A,TRUE,"GENERAL";"TAB4",#N/A,TRUE,"GENERAL";"TAB5",#N/A,TRUE,"GENERAL"}</definedName>
    <definedName name="_o7" localSheetId="10">{"TAB1",#N/A,TRUE,"GENERAL";"TAB2",#N/A,TRUE,"GENERAL";"TAB3",#N/A,TRUE,"GENERAL";"TAB4",#N/A,TRUE,"GENERAL";"TAB5",#N/A,TRUE,"GENERAL"}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1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9">{"via1",#N/A,TRUE,"general";"via2",#N/A,TRUE,"general";"via3",#N/A,TRUE,"general"}</definedName>
    <definedName name="_o8" localSheetId="10">{"via1",#N/A,TRUE,"general";"via2",#N/A,TRUE,"general";"via3",#N/A,TRUE,"general"}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1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9">{"TAB1",#N/A,TRUE,"GENERAL";"TAB2",#N/A,TRUE,"GENERAL";"TAB3",#N/A,TRUE,"GENERAL";"TAB4",#N/A,TRUE,"GENERAL";"TAB5",#N/A,TRUE,"GENERAL"}</definedName>
    <definedName name="_o9" localSheetId="10">{"TAB1",#N/A,TRUE,"GENERAL";"TAB2",#N/A,TRUE,"GENERAL";"TAB3",#N/A,TRUE,"GENERAL";"TAB4",#N/A,TRUE,"GENERAL";"TAB5",#N/A,TRUE,"GENERAL"}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 localSheetId="11">#REF!</definedName>
    <definedName name="_OCD1" localSheetId="8">#REF!</definedName>
    <definedName name="_OCD1">#REF!</definedName>
    <definedName name="_OCI1" localSheetId="11">#REF!</definedName>
    <definedName name="_OCI1" localSheetId="8">#REF!</definedName>
    <definedName name="_OCI1">#REF!</definedName>
    <definedName name="_OCT2">#REF!</definedName>
    <definedName name="_OF">#REF!</definedName>
    <definedName name="_OPC1">#REF!</definedName>
    <definedName name="_Ope1" localSheetId="11">#REF!</definedName>
    <definedName name="_Ope1" localSheetId="8">#REF!</definedName>
    <definedName name="_Ope1">#REF!</definedName>
    <definedName name="_Ope2" localSheetId="11">#REF!</definedName>
    <definedName name="_Ope2" localSheetId="8">#REF!</definedName>
    <definedName name="_Ope2">#REF!</definedName>
    <definedName name="_Ope3" localSheetId="11">#REF!</definedName>
    <definedName name="_Ope3" localSheetId="8">#REF!</definedName>
    <definedName name="_Ope3">#REF!</definedName>
    <definedName name="_Order1" localSheetId="11" hidden="1">0</definedName>
    <definedName name="_Order1" localSheetId="8" hidden="1">0</definedName>
    <definedName name="_Order1" hidden="1">0</definedName>
    <definedName name="_Order2" localSheetId="10">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9">{"via1",#N/A,TRUE,"general";"via2",#N/A,TRUE,"general";"via3",#N/A,TRUE,"general"}</definedName>
    <definedName name="_p6" localSheetId="10">{"via1",#N/A,TRUE,"general";"via2",#N/A,TRUE,"general";"via3",#N/A,TRUE,"general"}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1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9">{"via1",#N/A,TRUE,"general";"via2",#N/A,TRUE,"general";"via3",#N/A,TRUE,"general"}</definedName>
    <definedName name="_p7" localSheetId="10">{"via1",#N/A,TRUE,"general";"via2",#N/A,TRUE,"general";"via3",#N/A,TRUE,"general"}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1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9">{"TAB1",#N/A,TRUE,"GENERAL";"TAB2",#N/A,TRUE,"GENERAL";"TAB3",#N/A,TRUE,"GENERAL";"TAB4",#N/A,TRUE,"GENERAL";"TAB5",#N/A,TRUE,"GENERAL"}</definedName>
    <definedName name="_p8" localSheetId="10">{"TAB1",#N/A,TRUE,"GENERAL";"TAB2",#N/A,TRUE,"GENERAL";"TAB3",#N/A,TRUE,"GENERAL";"TAB4",#N/A,TRUE,"GENERAL";"TAB5",#N/A,TRUE,"GENERAL"}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1" localSheetId="11">#REF!</definedName>
    <definedName name="_Pa1" localSheetId="8">#REF!</definedName>
    <definedName name="_Pa1">#REF!</definedName>
    <definedName name="_Pa2" localSheetId="11">#REF!</definedName>
    <definedName name="_Pa2" localSheetId="8">#REF!</definedName>
    <definedName name="_Pa2">#REF!</definedName>
    <definedName name="_Pa3" localSheetId="11">#REF!</definedName>
    <definedName name="_Pa3" localSheetId="8">#REF!</definedName>
    <definedName name="_Pa3">#REF!</definedName>
    <definedName name="_Pa4" localSheetId="11">#REF!</definedName>
    <definedName name="_Pa4" localSheetId="8">#REF!</definedName>
    <definedName name="_Pa4">#REF!</definedName>
    <definedName name="_Pae1" localSheetId="11">#REF!</definedName>
    <definedName name="_Pae1" localSheetId="8">#REF!</definedName>
    <definedName name="_Pae1">#REF!</definedName>
    <definedName name="_Pae2" localSheetId="11">#REF!</definedName>
    <definedName name="_Pae2" localSheetId="8">#REF!</definedName>
    <definedName name="_Pae2">#REF!</definedName>
    <definedName name="_Pae3" localSheetId="11">#REF!</definedName>
    <definedName name="_Pae3" localSheetId="8">#REF!</definedName>
    <definedName name="_Pae3">#REF!</definedName>
    <definedName name="_PAL">#REF!</definedName>
    <definedName name="_par1">#REF!</definedName>
    <definedName name="_par2">#REF!</definedName>
    <definedName name="_par3">#REF!</definedName>
    <definedName name="_Parse_In" hidden="1">#REF!</definedName>
    <definedName name="_Parse_Out" localSheetId="11" hidden="1">#REF!</definedName>
    <definedName name="_Parse_Out" localSheetId="8" hidden="1">#REF!</definedName>
    <definedName name="_Parse_Out" hidden="1">#REF!</definedName>
    <definedName name="_PH1">#REF!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#REF!</definedName>
    <definedName name="_pl1">#REF!</definedName>
    <definedName name="_pl2">#REF!</definedName>
    <definedName name="_PLA99" hidden="1">#REF!</definedName>
    <definedName name="_PLC1">#REF!</definedName>
    <definedName name="_PLC2">#REF!</definedName>
    <definedName name="_PMT5671" localSheetId="11">#REF!</definedName>
    <definedName name="_PMT5671" localSheetId="8">#REF!</definedName>
    <definedName name="_PMT5671">#REF!</definedName>
    <definedName name="_PMT5805" localSheetId="11">#REF!</definedName>
    <definedName name="_PMT5805" localSheetId="8">#REF!</definedName>
    <definedName name="_PMT5805">#REF!</definedName>
    <definedName name="_PMT5806" localSheetId="11">#REF!</definedName>
    <definedName name="_PMT5806" localSheetId="8">#REF!</definedName>
    <definedName name="_PMT5806">#REF!</definedName>
    <definedName name="_PMT5815" localSheetId="11">#REF!</definedName>
    <definedName name="_PMT5815" localSheetId="8">#REF!</definedName>
    <definedName name="_PMT5815">#REF!</definedName>
    <definedName name="_PMT5820" localSheetId="11">#REF!</definedName>
    <definedName name="_PMT5820" localSheetId="8">#REF!</definedName>
    <definedName name="_PMT5820">#REF!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#REF!</definedName>
    <definedName name="_PRE12">#REF!</definedName>
    <definedName name="_PRESTACIONES">#REF!</definedName>
    <definedName name="_PTO97">#REF!</definedName>
    <definedName name="_pvC1">#REF!</definedName>
    <definedName name="_pvC2">#REF!</definedName>
    <definedName name="_PW2">#REF!</definedName>
    <definedName name="_QTY1">#REF!</definedName>
    <definedName name="_r" localSheetId="1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#REF!</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localSheetId="1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9">{"via1",#N/A,TRUE,"general";"via2",#N/A,TRUE,"general";"via3",#N/A,TRUE,"general"}</definedName>
    <definedName name="_r4r" localSheetId="10">{"via1",#N/A,TRUE,"general";"via2",#N/A,TRUE,"general";"via3",#N/A,TRUE,"general"}</definedName>
    <definedName name="_r4r" localSheetId="8"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S">#REF!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1" localSheetId="11">#REF!</definedName>
    <definedName name="_Red1" localSheetId="8">#REF!</definedName>
    <definedName name="_Red1">#REF!</definedName>
    <definedName name="_Red2" localSheetId="11">#REF!</definedName>
    <definedName name="_Red2" localSheetId="8">#REF!</definedName>
    <definedName name="_Red2">#REF!</definedName>
    <definedName name="_Red3" localSheetId="11">#REF!</definedName>
    <definedName name="_Red3" localSheetId="8">#REF!</definedName>
    <definedName name="_Red3">#REF!</definedName>
    <definedName name="_RED32">#REF!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T1" localSheetId="11">#REF!</definedName>
    <definedName name="_RET1" localSheetId="8">#REF!</definedName>
    <definedName name="_RET1">#REF!</definedName>
    <definedName name="_RET2" localSheetId="11">#REF!</definedName>
    <definedName name="_RET2" localSheetId="8">#REF!</definedName>
    <definedName name="_RET2">#REF!</definedName>
    <definedName name="_RET3" localSheetId="11">#REF!</definedName>
    <definedName name="_RET3" localSheetId="8">#REF!</definedName>
    <definedName name="_RET3">#REF!</definedName>
    <definedName name="_RET4" localSheetId="11">#REF!</definedName>
    <definedName name="_RET4" localSheetId="8">#REF!</definedName>
    <definedName name="_RET4">#REF!</definedName>
    <definedName name="_RET5" localSheetId="11">#REF!</definedName>
    <definedName name="_RET5" localSheetId="8">#REF!</definedName>
    <definedName name="_RET5">#REF!</definedName>
    <definedName name="_RET6" localSheetId="11">#REF!</definedName>
    <definedName name="_RET6" localSheetId="8">#REF!</definedName>
    <definedName name="_RET6">#REF!</definedName>
    <definedName name="_rev1">#REF!</definedName>
    <definedName name="_rev3">#REF!</definedName>
    <definedName name="_rev4">#REF!</definedName>
    <definedName name="_rev5">#REF!</definedName>
    <definedName name="_rev6">#REF!</definedName>
    <definedName name="_rf8">#REF!</definedName>
    <definedName name="_RF9">#REF!</definedName>
    <definedName name="_rtu6" localSheetId="1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9">{"via1",#N/A,TRUE,"general";"via2",#N/A,TRUE,"general";"via3",#N/A,TRUE,"general"}</definedName>
    <definedName name="_rtu6" localSheetId="10">{"via1",#N/A,TRUE,"general";"via2",#N/A,TRUE,"general";"via3",#N/A,TRUE,"general"}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1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9">{"via1",#N/A,TRUE,"general";"via2",#N/A,TRUE,"general";"via3",#N/A,TRUE,"general"}</definedName>
    <definedName name="_s1" localSheetId="10">{"via1",#N/A,TRUE,"general";"via2",#N/A,TRUE,"general";"via3",#N/A,TRUE,"general"}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1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9">{"TAB1",#N/A,TRUE,"GENERAL";"TAB2",#N/A,TRUE,"GENERAL";"TAB3",#N/A,TRUE,"GENERAL";"TAB4",#N/A,TRUE,"GENERAL";"TAB5",#N/A,TRUE,"GENERAL"}</definedName>
    <definedName name="_s2" localSheetId="10">{"TAB1",#N/A,TRUE,"GENERAL";"TAB2",#N/A,TRUE,"GENERAL";"TAB3",#N/A,TRUE,"GENERAL";"TAB4",#N/A,TRUE,"GENERAL";"TAB5",#N/A,TRUE,"GENERAL"}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1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9">{"TAB1",#N/A,TRUE,"GENERAL";"TAB2",#N/A,TRUE,"GENERAL";"TAB3",#N/A,TRUE,"GENERAL";"TAB4",#N/A,TRUE,"GENERAL";"TAB5",#N/A,TRUE,"GENERAL"}</definedName>
    <definedName name="_s3" localSheetId="10">{"TAB1",#N/A,TRUE,"GENERAL";"TAB2",#N/A,TRUE,"GENERAL";"TAB3",#N/A,TRUE,"GENERAL";"TAB4",#N/A,TRUE,"GENERAL";"TAB5",#N/A,TRUE,"GENERAL"}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1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9">{"via1",#N/A,TRUE,"general";"via2",#N/A,TRUE,"general";"via3",#N/A,TRUE,"general"}</definedName>
    <definedName name="_s4" localSheetId="10">{"via1",#N/A,TRUE,"general";"via2",#N/A,TRUE,"general";"via3",#N/A,TRUE,"general"}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1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9">{"via1",#N/A,TRUE,"general";"via2",#N/A,TRUE,"general";"via3",#N/A,TRUE,"general"}</definedName>
    <definedName name="_s5" localSheetId="10">{"via1",#N/A,TRUE,"general";"via2",#N/A,TRUE,"general";"via3",#N/A,TRUE,"general"}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1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9">{"TAB1",#N/A,TRUE,"GENERAL";"TAB2",#N/A,TRUE,"GENERAL";"TAB3",#N/A,TRUE,"GENERAL";"TAB4",#N/A,TRUE,"GENERAL";"TAB5",#N/A,TRUE,"GENERAL"}</definedName>
    <definedName name="_s6" localSheetId="10">{"TAB1",#N/A,TRUE,"GENERAL";"TAB2",#N/A,TRUE,"GENERAL";"TAB3",#N/A,TRUE,"GENERAL";"TAB4",#N/A,TRUE,"GENERAL";"TAB5",#N/A,TRUE,"GENERAL"}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1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9">{"via1",#N/A,TRUE,"general";"via2",#N/A,TRUE,"general";"via3",#N/A,TRUE,"general"}</definedName>
    <definedName name="_s7" localSheetId="10">{"via1",#N/A,TRUE,"general";"via2",#N/A,TRUE,"general";"via3",#N/A,TRUE,"general"}</definedName>
    <definedName name="_s7" localSheetId="8" hidden="1">{"via1",#N/A,TRUE,"general";"via2",#N/A,TRUE,"general";"via3",#N/A,TRUE,"general"}</definedName>
    <definedName name="_s7" hidden="1">{"via1",#N/A,TRUE,"general";"via2",#N/A,TRUE,"general";"via3",#N/A,TRUE,"general"}</definedName>
    <definedName name="_SAL1">#REF!</definedName>
    <definedName name="_SBC1" localSheetId="11">#REF!</definedName>
    <definedName name="_SBC1" localSheetId="8">#REF!</definedName>
    <definedName name="_SBC1">#REF!</definedName>
    <definedName name="_SBC3" localSheetId="11">#REF!</definedName>
    <definedName name="_SBC3" localSheetId="8">#REF!</definedName>
    <definedName name="_SBC3">#REF!</definedName>
    <definedName name="_SBC5" localSheetId="11">#REF!</definedName>
    <definedName name="_SBC5" localSheetId="8">#REF!</definedName>
    <definedName name="_SBC5">#REF!</definedName>
    <definedName name="_SI">#REF!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_sPR2">#REF!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um3" localSheetId="11">#REF!</definedName>
    <definedName name="_Sum3" localSheetId="8">#REF!</definedName>
    <definedName name="_Sum3">#REF!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9">{"TAB1",#N/A,TRUE,"GENERAL";"TAB2",#N/A,TRUE,"GENERAL";"TAB3",#N/A,TRUE,"GENERAL";"TAB4",#N/A,TRUE,"GENERAL";"TAB5",#N/A,TRUE,"GENERAL"}</definedName>
    <definedName name="_t3" localSheetId="10">{"TAB1",#N/A,TRUE,"GENERAL";"TAB2",#N/A,TRUE,"GENERAL";"TAB3",#N/A,TRUE,"GENERAL";"TAB4",#N/A,TRUE,"GENERAL";"TAB5",#N/A,TRUE,"GENERAL"}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1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9">{"via1",#N/A,TRUE,"general";"via2",#N/A,TRUE,"general";"via3",#N/A,TRUE,"general"}</definedName>
    <definedName name="_t4" localSheetId="10">{"via1",#N/A,TRUE,"general";"via2",#N/A,TRUE,"general";"via3",#N/A,TRUE,"general"}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1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9">{"TAB1",#N/A,TRUE,"GENERAL";"TAB2",#N/A,TRUE,"GENERAL";"TAB3",#N/A,TRUE,"GENERAL";"TAB4",#N/A,TRUE,"GENERAL";"TAB5",#N/A,TRUE,"GENERAL"}</definedName>
    <definedName name="_t5" localSheetId="10">{"TAB1",#N/A,TRUE,"GENERAL";"TAB2",#N/A,TRUE,"GENERAL";"TAB3",#N/A,TRUE,"GENERAL";"TAB4",#N/A,TRUE,"GENERAL";"TAB5",#N/A,TRUE,"GENERAL"}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1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9">{"via1",#N/A,TRUE,"general";"via2",#N/A,TRUE,"general";"via3",#N/A,TRUE,"general"}</definedName>
    <definedName name="_t6" localSheetId="10">{"via1",#N/A,TRUE,"general";"via2",#N/A,TRUE,"general";"via3",#N/A,TRUE,"general"}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1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9">{"TAB1",#N/A,TRUE,"GENERAL";"TAB2",#N/A,TRUE,"GENERAL";"TAB3",#N/A,TRUE,"GENERAL";"TAB4",#N/A,TRUE,"GENERAL";"TAB5",#N/A,TRUE,"GENERAL"}</definedName>
    <definedName name="_t66" localSheetId="10">{"TAB1",#N/A,TRUE,"GENERAL";"TAB2",#N/A,TRUE,"GENERAL";"TAB3",#N/A,TRUE,"GENERAL";"TAB4",#N/A,TRUE,"GENERAL";"TAB5",#N/A,TRUE,"GENERAL"}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1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9">{"via1",#N/A,TRUE,"general";"via2",#N/A,TRUE,"general";"via3",#N/A,TRUE,"general"}</definedName>
    <definedName name="_t7" localSheetId="10">{"via1",#N/A,TRUE,"general";"via2",#N/A,TRUE,"general";"via3",#N/A,TRUE,"general"}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1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9">{"TAB1",#N/A,TRUE,"GENERAL";"TAB2",#N/A,TRUE,"GENERAL";"TAB3",#N/A,TRUE,"GENERAL";"TAB4",#N/A,TRUE,"GENERAL";"TAB5",#N/A,TRUE,"GENERAL"}</definedName>
    <definedName name="_t77" localSheetId="10">{"TAB1",#N/A,TRUE,"GENERAL";"TAB2",#N/A,TRUE,"GENERAL";"TAB3",#N/A,TRUE,"GENERAL";"TAB4",#N/A,TRUE,"GENERAL";"TAB5",#N/A,TRUE,"GENERAL"}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1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9">{"TAB1",#N/A,TRUE,"GENERAL";"TAB2",#N/A,TRUE,"GENERAL";"TAB3",#N/A,TRUE,"GENERAL";"TAB4",#N/A,TRUE,"GENERAL";"TAB5",#N/A,TRUE,"GENERAL"}</definedName>
    <definedName name="_t8" localSheetId="10">{"TAB1",#N/A,TRUE,"GENERAL";"TAB2",#N/A,TRUE,"GENERAL";"TAB3",#N/A,TRUE,"GENERAL";"TAB4",#N/A,TRUE,"GENERAL";"TAB5",#N/A,TRUE,"GENERAL"}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1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9">{"via1",#N/A,TRUE,"general";"via2",#N/A,TRUE,"general";"via3",#N/A,TRUE,"general"}</definedName>
    <definedName name="_t88" localSheetId="10">{"via1",#N/A,TRUE,"general";"via2",#N/A,TRUE,"general";"via3",#N/A,TRUE,"general"}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1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9">{"TAB1",#N/A,TRUE,"GENERAL";"TAB2",#N/A,TRUE,"GENERAL";"TAB3",#N/A,TRUE,"GENERAL";"TAB4",#N/A,TRUE,"GENERAL";"TAB5",#N/A,TRUE,"GENERAL"}</definedName>
    <definedName name="_t9" localSheetId="10">{"TAB1",#N/A,TRUE,"GENERAL";"TAB2",#N/A,TRUE,"GENERAL";"TAB3",#N/A,TRUE,"GENERAL";"TAB4",#N/A,TRUE,"GENERAL";"TAB5",#N/A,TRUE,"GENERAL"}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1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9">{"via1",#N/A,TRUE,"general";"via2",#N/A,TRUE,"general";"via3",#N/A,TRUE,"general"}</definedName>
    <definedName name="_t99" localSheetId="10">{"via1",#N/A,TRUE,"general";"via2",#N/A,TRUE,"general";"via3",#N/A,TRUE,"general"}</definedName>
    <definedName name="_t99" localSheetId="8"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E6">#REF!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LL3">#REF!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a1" localSheetId="11">#REF!</definedName>
    <definedName name="_Tra1" localSheetId="8">#REF!</definedName>
    <definedName name="_Tra1">#REF!</definedName>
    <definedName name="_Tra2" localSheetId="11">#REF!</definedName>
    <definedName name="_Tra2" localSheetId="8">#REF!</definedName>
    <definedName name="_Tra2">#REF!</definedName>
    <definedName name="_Tra3" localSheetId="11">#REF!</definedName>
    <definedName name="_Tra3" localSheetId="8">#REF!</definedName>
    <definedName name="_Tra3">#REF!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9">{"TAB1",#N/A,TRUE,"GENERAL";"TAB2",#N/A,TRUE,"GENERAL";"TAB3",#N/A,TRUE,"GENERAL";"TAB4",#N/A,TRUE,"GENERAL";"TAB5",#N/A,TRUE,"GENERAL"}</definedName>
    <definedName name="_u4" localSheetId="10">{"TAB1",#N/A,TRUE,"GENERAL";"TAB2",#N/A,TRUE,"GENERAL";"TAB3",#N/A,TRUE,"GENERAL";"TAB4",#N/A,TRUE,"GENERAL";"TAB5",#N/A,TRUE,"GENERAL"}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1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9">{"TAB1",#N/A,TRUE,"GENERAL";"TAB2",#N/A,TRUE,"GENERAL";"TAB3",#N/A,TRUE,"GENERAL";"TAB4",#N/A,TRUE,"GENERAL";"TAB5",#N/A,TRUE,"GENERAL"}</definedName>
    <definedName name="_u5" localSheetId="10">{"TAB1",#N/A,TRUE,"GENERAL";"TAB2",#N/A,TRUE,"GENERAL";"TAB3",#N/A,TRUE,"GENERAL";"TAB4",#N/A,TRUE,"GENERAL";"TAB5",#N/A,TRUE,"GENERAL"}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1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9">{"TAB1",#N/A,TRUE,"GENERAL";"TAB2",#N/A,TRUE,"GENERAL";"TAB3",#N/A,TRUE,"GENERAL";"TAB4",#N/A,TRUE,"GENERAL";"TAB5",#N/A,TRUE,"GENERAL"}</definedName>
    <definedName name="_u6" localSheetId="10">{"TAB1",#N/A,TRUE,"GENERAL";"TAB2",#N/A,TRUE,"GENERAL";"TAB3",#N/A,TRUE,"GENERAL";"TAB4",#N/A,TRUE,"GENERAL";"TAB5",#N/A,TRUE,"GENERAL"}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1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9">{"via1",#N/A,TRUE,"general";"via2",#N/A,TRUE,"general";"via3",#N/A,TRUE,"general"}</definedName>
    <definedName name="_u7" localSheetId="10">{"via1",#N/A,TRUE,"general";"via2",#N/A,TRUE,"general";"via3",#N/A,TRUE,"general"}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1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9">{"TAB1",#N/A,TRUE,"GENERAL";"TAB2",#N/A,TRUE,"GENERAL";"TAB3",#N/A,TRUE,"GENERAL";"TAB4",#N/A,TRUE,"GENERAL";"TAB5",#N/A,TRUE,"GENERAL"}</definedName>
    <definedName name="_u8" localSheetId="10">{"TAB1",#N/A,TRUE,"GENERAL";"TAB2",#N/A,TRUE,"GENERAL";"TAB3",#N/A,TRUE,"GENERAL";"TAB4",#N/A,TRUE,"GENERAL";"TAB5",#N/A,TRUE,"GENERAL"}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1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9">{"TAB1",#N/A,TRUE,"GENERAL";"TAB2",#N/A,TRUE,"GENERAL";"TAB3",#N/A,TRUE,"GENERAL";"TAB4",#N/A,TRUE,"GENERAL";"TAB5",#N/A,TRUE,"GENERAL"}</definedName>
    <definedName name="_u9" localSheetId="10">{"TAB1",#N/A,TRUE,"GENERAL";"TAB2",#N/A,TRUE,"GENERAL";"TAB3",#N/A,TRUE,"GENERAL";"TAB4",#N/A,TRUE,"GENERAL";"TAB5",#N/A,TRUE,"GENERAL"}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localSheetId="11" hidden="1">#REF!</definedName>
    <definedName name="_unj1" localSheetId="8" hidden="1">#REF!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9">{"TAB1",#N/A,TRUE,"GENERAL";"TAB2",#N/A,TRUE,"GENERAL";"TAB3",#N/A,TRUE,"GENERAL";"TAB4",#N/A,TRUE,"GENERAL";"TAB5",#N/A,TRUE,"GENERAL"}</definedName>
    <definedName name="_ur7" localSheetId="10">{"TAB1",#N/A,TRUE,"GENERAL";"TAB2",#N/A,TRUE,"GENERAL";"TAB3",#N/A,TRUE,"GENERAL";"TAB4",#N/A,TRUE,"GENERAL";"TAB5",#N/A,TRUE,"GENERAL"}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9">{"via1",#N/A,TRUE,"general";"via2",#N/A,TRUE,"general";"via3",#N/A,TRUE,"general"}</definedName>
    <definedName name="_v2" localSheetId="10">{"via1",#N/A,TRUE,"general";"via2",#N/A,TRUE,"general";"via3",#N/A,TRUE,"general"}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1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9">{"TAB1",#N/A,TRUE,"GENERAL";"TAB2",#N/A,TRUE,"GENERAL";"TAB3",#N/A,TRUE,"GENERAL";"TAB4",#N/A,TRUE,"GENERAL";"TAB5",#N/A,TRUE,"GENERAL"}</definedName>
    <definedName name="_v3" localSheetId="10">{"TAB1",#N/A,TRUE,"GENERAL";"TAB2",#N/A,TRUE,"GENERAL";"TAB3",#N/A,TRUE,"GENERAL";"TAB4",#N/A,TRUE,"GENERAL";"TAB5",#N/A,TRUE,"GENERAL"}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1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9">{"TAB1",#N/A,TRUE,"GENERAL";"TAB2",#N/A,TRUE,"GENERAL";"TAB3",#N/A,TRUE,"GENERAL";"TAB4",#N/A,TRUE,"GENERAL";"TAB5",#N/A,TRUE,"GENERAL"}</definedName>
    <definedName name="_v4" localSheetId="10">{"TAB1",#N/A,TRUE,"GENERAL";"TAB2",#N/A,TRUE,"GENERAL";"TAB3",#N/A,TRUE,"GENERAL";"TAB4",#N/A,TRUE,"GENERAL";"TAB5",#N/A,TRUE,"GENERAL"}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1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9">{"TAB1",#N/A,TRUE,"GENERAL";"TAB2",#N/A,TRUE,"GENERAL";"TAB3",#N/A,TRUE,"GENERAL";"TAB4",#N/A,TRUE,"GENERAL";"TAB5",#N/A,TRUE,"GENERAL"}</definedName>
    <definedName name="_v5" localSheetId="10">{"TAB1",#N/A,TRUE,"GENERAL";"TAB2",#N/A,TRUE,"GENERAL";"TAB3",#N/A,TRUE,"GENERAL";"TAB4",#N/A,TRUE,"GENERAL";"TAB5",#N/A,TRUE,"GENERAL"}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1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9">{"TAB1",#N/A,TRUE,"GENERAL";"TAB2",#N/A,TRUE,"GENERAL";"TAB3",#N/A,TRUE,"GENERAL";"TAB4",#N/A,TRUE,"GENERAL";"TAB5",#N/A,TRUE,"GENERAL"}</definedName>
    <definedName name="_v6" localSheetId="10">{"TAB1",#N/A,TRUE,"GENERAL";"TAB2",#N/A,TRUE,"GENERAL";"TAB3",#N/A,TRUE,"GENERAL";"TAB4",#N/A,TRUE,"GENERAL";"TAB5",#N/A,TRUE,"GENERAL"}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1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9">{"via1",#N/A,TRUE,"general";"via2",#N/A,TRUE,"general";"via3",#N/A,TRUE,"general"}</definedName>
    <definedName name="_v7" localSheetId="10">{"via1",#N/A,TRUE,"general";"via2",#N/A,TRUE,"general";"via3",#N/A,TRUE,"general"}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1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9">{"TAB1",#N/A,TRUE,"GENERAL";"TAB2",#N/A,TRUE,"GENERAL";"TAB3",#N/A,TRUE,"GENERAL";"TAB4",#N/A,TRUE,"GENERAL";"TAB5",#N/A,TRUE,"GENERAL"}</definedName>
    <definedName name="_v8" localSheetId="10">{"TAB1",#N/A,TRUE,"GENERAL";"TAB2",#N/A,TRUE,"GENERAL";"TAB3",#N/A,TRUE,"GENERAL";"TAB4",#N/A,TRUE,"GENERAL";"TAB5",#N/A,TRUE,"GENERAL"}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1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9">{"TAB1",#N/A,TRUE,"GENERAL";"TAB2",#N/A,TRUE,"GENERAL";"TAB3",#N/A,TRUE,"GENERAL";"TAB4",#N/A,TRUE,"GENERAL";"TAB5",#N/A,TRUE,"GENERAL"}</definedName>
    <definedName name="_v9" localSheetId="10">{"TAB1",#N/A,TRUE,"GENERAL";"TAB2",#N/A,TRUE,"GENERAL";"TAB3",#N/A,TRUE,"GENERAL";"TAB4",#N/A,TRUE,"GENERAL";"TAB5",#N/A,TRUE,"GENERAL"}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EX1" localSheetId="11">#REF!</definedName>
    <definedName name="_VEX1" localSheetId="8">#REF!</definedName>
    <definedName name="_VEX1">#REF!</definedName>
    <definedName name="_VFA1" localSheetId="11">#REF!</definedName>
    <definedName name="_VFA1" localSheetId="8">#REF!</definedName>
    <definedName name="_VFA1">#REF!</definedName>
    <definedName name="_vfv4" localSheetId="1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9">{"via1",#N/A,TRUE,"general";"via2",#N/A,TRUE,"general";"via3",#N/A,TRUE,"general"}</definedName>
    <definedName name="_vfv4" localSheetId="10">{"via1",#N/A,TRUE,"general";"via2",#N/A,TRUE,"general";"via3",#N/A,TRUE,"general"}</definedName>
    <definedName name="_vfv4" localSheetId="8" hidden="1">{"via1",#N/A,TRUE,"general";"via2",#N/A,TRUE,"general";"via3",#N/A,TRUE,"general"}</definedName>
    <definedName name="_vfv4" hidden="1">{"via1",#N/A,TRUE,"general";"via2",#N/A,TRUE,"general";"via3",#N/A,TRUE,"general"}</definedName>
    <definedName name="_VIT1" localSheetId="11">#REF!</definedName>
    <definedName name="_VIT1" localSheetId="8">#REF!</definedName>
    <definedName name="_VIT1">#REF!</definedName>
    <definedName name="_Vol1" localSheetId="11">#REF!</definedName>
    <definedName name="_Vol1" localSheetId="8">#REF!</definedName>
    <definedName name="_Vol1">#REF!</definedName>
    <definedName name="_VPR1" localSheetId="11">#REF!</definedName>
    <definedName name="_VPR1" localSheetId="8">#REF!</definedName>
    <definedName name="_VPR1">#REF!</definedName>
    <definedName name="_VPR2" localSheetId="11">#REF!</definedName>
    <definedName name="_VPR2" localSheetId="8">#REF!</definedName>
    <definedName name="_VPR2">#REF!</definedName>
    <definedName name="_VRP1" localSheetId="11">#REF!</definedName>
    <definedName name="_VRP1" localSheetId="8">#REF!</definedName>
    <definedName name="_VRP1">#REF!</definedName>
    <definedName name="_VSM1" localSheetId="11">#REF!</definedName>
    <definedName name="_VSM1" localSheetId="8">#REF!</definedName>
    <definedName name="_VSM1">#REF!</definedName>
    <definedName name="_w1">#N/A</definedName>
    <definedName name="_w2">#N/A</definedName>
    <definedName name="_w3">#N/A</definedName>
    <definedName name="_w4">#N/A</definedName>
    <definedName name="_w5">#N/A</definedName>
    <definedName name="_w6" localSheetId="11">[0]!DIRECTO48+[0]!______s3</definedName>
    <definedName name="_w6" localSheetId="8">[0]!DIRECTO48+[0]!______s3</definedName>
    <definedName name="_w6">[0]!DIRECTO48+[0]!______s3</definedName>
    <definedName name="_w7">#N/A</definedName>
    <definedName name="_x1" localSheetId="1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9">{"TAB1",#N/A,TRUE,"GENERAL";"TAB2",#N/A,TRUE,"GENERAL";"TAB3",#N/A,TRUE,"GENERAL";"TAB4",#N/A,TRUE,"GENERAL";"TAB5",#N/A,TRUE,"GENERAL"}</definedName>
    <definedName name="_x1" localSheetId="10">{"TAB1",#N/A,TRUE,"GENERAL";"TAB2",#N/A,TRUE,"GENERAL";"TAB3",#N/A,TRUE,"GENERAL";"TAB4",#N/A,TRUE,"GENERAL";"TAB5",#N/A,TRUE,"GENERAL"}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1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9">{"via1",#N/A,TRUE,"general";"via2",#N/A,TRUE,"general";"via3",#N/A,TRUE,"general"}</definedName>
    <definedName name="_x2" localSheetId="10">{"via1",#N/A,TRUE,"general";"via2",#N/A,TRUE,"general";"via3",#N/A,TRUE,"general"}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1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9">{"via1",#N/A,TRUE,"general";"via2",#N/A,TRUE,"general";"via3",#N/A,TRUE,"general"}</definedName>
    <definedName name="_x3" localSheetId="10">{"via1",#N/A,TRUE,"general";"via2",#N/A,TRUE,"general";"via3",#N/A,TRUE,"general"}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1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9">{"via1",#N/A,TRUE,"general";"via2",#N/A,TRUE,"general";"via3",#N/A,TRUE,"general"}</definedName>
    <definedName name="_x4" localSheetId="10">{"via1",#N/A,TRUE,"general";"via2",#N/A,TRUE,"general";"via3",#N/A,TRUE,"general"}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1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9">{"TAB1",#N/A,TRUE,"GENERAL";"TAB2",#N/A,TRUE,"GENERAL";"TAB3",#N/A,TRUE,"GENERAL";"TAB4",#N/A,TRUE,"GENERAL";"TAB5",#N/A,TRUE,"GENERAL"}</definedName>
    <definedName name="_x5" localSheetId="10">{"TAB1",#N/A,TRUE,"GENERAL";"TAB2",#N/A,TRUE,"GENERAL";"TAB3",#N/A,TRUE,"GENERAL";"TAB4",#N/A,TRUE,"GENERAL";"TAB5",#N/A,TRUE,"GENERAL"}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1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9">{"TAB1",#N/A,TRUE,"GENERAL";"TAB2",#N/A,TRUE,"GENERAL";"TAB3",#N/A,TRUE,"GENERAL";"TAB4",#N/A,TRUE,"GENERAL";"TAB5",#N/A,TRUE,"GENERAL"}</definedName>
    <definedName name="_x6" localSheetId="10">{"TAB1",#N/A,TRUE,"GENERAL";"TAB2",#N/A,TRUE,"GENERAL";"TAB3",#N/A,TRUE,"GENERAL";"TAB4",#N/A,TRUE,"GENERAL";"TAB5",#N/A,TRUE,"GENERAL"}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1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9">{"TAB1",#N/A,TRUE,"GENERAL";"TAB2",#N/A,TRUE,"GENERAL";"TAB3",#N/A,TRUE,"GENERAL";"TAB4",#N/A,TRUE,"GENERAL";"TAB5",#N/A,TRUE,"GENERAL"}</definedName>
    <definedName name="_x7" localSheetId="10">{"TAB1",#N/A,TRUE,"GENERAL";"TAB2",#N/A,TRUE,"GENERAL";"TAB3",#N/A,TRUE,"GENERAL";"TAB4",#N/A,TRUE,"GENERAL";"TAB5",#N/A,TRUE,"GENERAL"}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1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9">{"via1",#N/A,TRUE,"general";"via2",#N/A,TRUE,"general";"via3",#N/A,TRUE,"general"}</definedName>
    <definedName name="_x8" localSheetId="10">{"via1",#N/A,TRUE,"general";"via2",#N/A,TRUE,"general";"via3",#N/A,TRUE,"general"}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1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9">{"TAB1",#N/A,TRUE,"GENERAL";"TAB2",#N/A,TRUE,"GENERAL";"TAB3",#N/A,TRUE,"GENERAL";"TAB4",#N/A,TRUE,"GENERAL";"TAB5",#N/A,TRUE,"GENERAL"}</definedName>
    <definedName name="_x9" localSheetId="10">{"TAB1",#N/A,TRUE,"GENERAL";"TAB2",#N/A,TRUE,"GENERAL";"TAB3",#N/A,TRUE,"GENERAL";"TAB4",#N/A,TRUE,"GENERAL";"TAB5",#N/A,TRUE,"GENERAL"}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110705">#REF!</definedName>
    <definedName name="_y2" localSheetId="1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9">{"TAB1",#N/A,TRUE,"GENERAL";"TAB2",#N/A,TRUE,"GENERAL";"TAB3",#N/A,TRUE,"GENERAL";"TAB4",#N/A,TRUE,"GENERAL";"TAB5",#N/A,TRUE,"GENERAL"}</definedName>
    <definedName name="_y2" localSheetId="10">{"TAB1",#N/A,TRUE,"GENERAL";"TAB2",#N/A,TRUE,"GENERAL";"TAB3",#N/A,TRUE,"GENERAL";"TAB4",#N/A,TRUE,"GENERAL";"TAB5",#N/A,TRUE,"GENERAL"}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1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9">{"via1",#N/A,TRUE,"general";"via2",#N/A,TRUE,"general";"via3",#N/A,TRUE,"general"}</definedName>
    <definedName name="_y3" localSheetId="10">{"via1",#N/A,TRUE,"general";"via2",#N/A,TRUE,"general";"via3",#N/A,TRUE,"general"}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1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9">{"via1",#N/A,TRUE,"general";"via2",#N/A,TRUE,"general";"via3",#N/A,TRUE,"general"}</definedName>
    <definedName name="_y4" localSheetId="10">{"via1",#N/A,TRUE,"general";"via2",#N/A,TRUE,"general";"via3",#N/A,TRUE,"general"}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1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9">{"TAB1",#N/A,TRUE,"GENERAL";"TAB2",#N/A,TRUE,"GENERAL";"TAB3",#N/A,TRUE,"GENERAL";"TAB4",#N/A,TRUE,"GENERAL";"TAB5",#N/A,TRUE,"GENERAL"}</definedName>
    <definedName name="_y5" localSheetId="10">{"TAB1",#N/A,TRUE,"GENERAL";"TAB2",#N/A,TRUE,"GENERAL";"TAB3",#N/A,TRUE,"GENERAL";"TAB4",#N/A,TRUE,"GENERAL";"TAB5",#N/A,TRUE,"GENERAL"}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1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9">{"via1",#N/A,TRUE,"general";"via2",#N/A,TRUE,"general";"via3",#N/A,TRUE,"general"}</definedName>
    <definedName name="_y6" localSheetId="10">{"via1",#N/A,TRUE,"general";"via2",#N/A,TRUE,"general";"via3",#N/A,TRUE,"general"}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1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9">{"via1",#N/A,TRUE,"general";"via2",#N/A,TRUE,"general";"via3",#N/A,TRUE,"general"}</definedName>
    <definedName name="_y7" localSheetId="10">{"via1",#N/A,TRUE,"general";"via2",#N/A,TRUE,"general";"via3",#N/A,TRUE,"general"}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1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9">{"via1",#N/A,TRUE,"general";"via2",#N/A,TRUE,"general";"via3",#N/A,TRUE,"general"}</definedName>
    <definedName name="_y8" localSheetId="10">{"via1",#N/A,TRUE,"general";"via2",#N/A,TRUE,"general";"via3",#N/A,TRUE,"general"}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1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9">{"TAB1",#N/A,TRUE,"GENERAL";"TAB2",#N/A,TRUE,"GENERAL";"TAB3",#N/A,TRUE,"GENERAL";"TAB4",#N/A,TRUE,"GENERAL";"TAB5",#N/A,TRUE,"GENERAL"}</definedName>
    <definedName name="_y9" localSheetId="10">{"TAB1",#N/A,TRUE,"GENERAL";"TAB2",#N/A,TRUE,"GENERAL";"TAB3",#N/A,TRUE,"GENERAL";"TAB4",#N/A,TRUE,"GENERAL";"TAB5",#N/A,TRUE,"GENERAL"}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YA1">#REF!</definedName>
    <definedName name="_z1" localSheetId="1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9">{"TAB1",#N/A,TRUE,"GENERAL";"TAB2",#N/A,TRUE,"GENERAL";"TAB3",#N/A,TRUE,"GENERAL";"TAB4",#N/A,TRUE,"GENERAL";"TAB5",#N/A,TRUE,"GENERAL"}</definedName>
    <definedName name="_z1" localSheetId="10">{"TAB1",#N/A,TRUE,"GENERAL";"TAB2",#N/A,TRUE,"GENERAL";"TAB3",#N/A,TRUE,"GENERAL";"TAB4",#N/A,TRUE,"GENERAL";"TAB5",#N/A,TRUE,"GENERAL"}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1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9">{"via1",#N/A,TRUE,"general";"via2",#N/A,TRUE,"general";"via3",#N/A,TRUE,"general"}</definedName>
    <definedName name="_z2" localSheetId="10">{"via1",#N/A,TRUE,"general";"via2",#N/A,TRUE,"general";"via3",#N/A,TRUE,"general"}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1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9">{"via1",#N/A,TRUE,"general";"via2",#N/A,TRUE,"general";"via3",#N/A,TRUE,"general"}</definedName>
    <definedName name="_z3" localSheetId="10">{"via1",#N/A,TRUE,"general";"via2",#N/A,TRUE,"general";"via3",#N/A,TRUE,"general"}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1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9">{"TAB1",#N/A,TRUE,"GENERAL";"TAB2",#N/A,TRUE,"GENERAL";"TAB3",#N/A,TRUE,"GENERAL";"TAB4",#N/A,TRUE,"GENERAL";"TAB5",#N/A,TRUE,"GENERAL"}</definedName>
    <definedName name="_z4" localSheetId="10">{"TAB1",#N/A,TRUE,"GENERAL";"TAB2",#N/A,TRUE,"GENERAL";"TAB3",#N/A,TRUE,"GENERAL";"TAB4",#N/A,TRUE,"GENERAL";"TAB5",#N/A,TRUE,"GENERAL"}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1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9">{"via1",#N/A,TRUE,"general";"via2",#N/A,TRUE,"general";"via3",#N/A,TRUE,"general"}</definedName>
    <definedName name="_z5" localSheetId="10">{"via1",#N/A,TRUE,"general";"via2",#N/A,TRUE,"general";"via3",#N/A,TRUE,"general"}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1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9">{"TAB1",#N/A,TRUE,"GENERAL";"TAB2",#N/A,TRUE,"GENERAL";"TAB3",#N/A,TRUE,"GENERAL";"TAB4",#N/A,TRUE,"GENERAL";"TAB5",#N/A,TRUE,"GENERAL"}</definedName>
    <definedName name="_z6" localSheetId="10">{"TAB1",#N/A,TRUE,"GENERAL";"TAB2",#N/A,TRUE,"GENERAL";"TAB3",#N/A,TRUE,"GENERAL";"TAB4",#N/A,TRUE,"GENERAL";"TAB5",#N/A,TRUE,"GENERAL"}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_z7">#N/A</definedName>
    <definedName name="¡ÆC">#N/A</definedName>
    <definedName name="´´´´´´´´´´´´´´´´´´´´´´´´´´´´´´´´">#REF!</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1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10">#REF!</definedName>
    <definedName name="A_impresión_IM">#REF!</definedName>
    <definedName name="A_impresión_IM_2">#REF!</definedName>
    <definedName name="a_o">#N/A</definedName>
    <definedName name="A¡þ_¡¤ⓒo_AO">#N/A</definedName>
    <definedName name="A￢_·¹_AO">#N/A</definedName>
    <definedName name="A0">#REF!</definedName>
    <definedName name="A00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#REF!</definedName>
    <definedName name="A18A200" localSheetId="11">#REF!</definedName>
    <definedName name="A18A200" localSheetId="8">#REF!</definedName>
    <definedName name="A18A200">#REF!</definedName>
    <definedName name="A1S">#REF!</definedName>
    <definedName name="A1XO56">#REF!</definedName>
    <definedName name="A2_">#REF!</definedName>
    <definedName name="A220TT">#REF!</definedName>
    <definedName name="a2a" localSheetId="1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9">{"TAB1",#N/A,TRUE,"GENERAL";"TAB2",#N/A,TRUE,"GENERAL";"TAB3",#N/A,TRUE,"GENERAL";"TAB4",#N/A,TRUE,"GENERAL";"TAB5",#N/A,TRUE,"GENERAL"}</definedName>
    <definedName name="a2a" localSheetId="10">{"TAB1",#N/A,TRUE,"GENERAL";"TAB2",#N/A,TRUE,"GENERAL";"TAB3",#N/A,TRUE,"GENERAL";"TAB4",#N/A,TRUE,"GENERAL";"TAB5",#N/A,TRUE,"GENERAL"}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60PR">#REF!</definedName>
    <definedName name="A60TT">#REF!</definedName>
    <definedName name="a6d" localSheetId="11" hidden="1">{#N/A,#N/A,FALSE,"DITCAR";#N/A,#N/A,FALSE,"a1";#N/A,#N/A,FALSE,"a2";#N/A,#N/A,FALSE,"a3";#N/A,#N/A,FALSE,"a4";#N/A,#N/A,FALSE,"a4a";#N/A,#N/A,FALSE,"a4B";#N/A,#N/A,FALSE,"a4C";#N/A,#N/A,FALSE,"A5a ";#N/A,#N/A,FALSE,"A5b";#N/A,#N/A,FALSE,"A6A";#N/A,#N/A,FALSE,"A6B";#N/A,#N/A,FALSE,"A6C";#N/A,#N/A,FALSE,"04PG12NB"}</definedName>
    <definedName name="a6d" localSheetId="8"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11">'AIU1 '!err</definedName>
    <definedName name="aa" localSheetId="2">'CAP. 1'!ERR</definedName>
    <definedName name="aa" localSheetId="3">'CAP. 2'!ERR</definedName>
    <definedName name="aa" localSheetId="4">'CAP. 3'!ERR</definedName>
    <definedName name="aa" localSheetId="5">'CAP. 4'!ERR</definedName>
    <definedName name="aa" localSheetId="6">'CAP. 5'!ERR</definedName>
    <definedName name="aa" localSheetId="7">'CAP. 6'!ERR</definedName>
    <definedName name="aa" localSheetId="8">FP!err</definedName>
    <definedName name="aa">[0]!ERR</definedName>
    <definedName name="Åä">#N/A</definedName>
    <definedName name="AAA" localSheetId="11">#REF!</definedName>
    <definedName name="AAA" localSheetId="2">'CAP. 1'!ERR</definedName>
    <definedName name="AAA" localSheetId="3">'CAP. 2'!ERR</definedName>
    <definedName name="AAA" localSheetId="4">'CAP. 3'!ERR</definedName>
    <definedName name="AAA" localSheetId="5">'CAP. 4'!ERR</definedName>
    <definedName name="AAA" localSheetId="6">'CAP. 5'!ERR</definedName>
    <definedName name="AAA" localSheetId="7">'CAP. 6'!ERR</definedName>
    <definedName name="aaa" localSheetId="10">#REF!</definedName>
    <definedName name="AAA" localSheetId="8">#REF!</definedName>
    <definedName name="AAA">[0]!ERR</definedName>
    <definedName name="AAAA">#REF!</definedName>
    <definedName name="aaaaa" localSheetId="11">#REF!</definedName>
    <definedName name="aaaaa" localSheetId="10">#REF!</definedName>
    <definedName name="aaaaa" localSheetId="8">#REF!</definedName>
    <definedName name="aaaaa">#REF!</definedName>
    <definedName name="aaaaaa" localSheetId="11">#REF!</definedName>
    <definedName name="aaaaaa" localSheetId="8">#REF!</definedName>
    <definedName name="aaaaaa">#REF!</definedName>
    <definedName name="aaaaaaa" localSheetId="11" hidden="1">{#N/A,#N/A,FALSE,"type1";#N/A,#N/A,FALSE,"지지력";#N/A,#N/A,FALSE,"PILE계산";#N/A,#N/A,FALSE,"PILE ";#N/A,#N/A,FALSE,"철근량";#N/A,#N/A,FALSE,"균열검토";#N/A,#N/A,FALSE,"날개벽";#N/A,#N/A,FALSE,"주철근조립도";#N/A,#N/A,FALSE,"교좌"}</definedName>
    <definedName name="aaaaaaa" localSheetId="8"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AA">#REF!</definedName>
    <definedName name="aaaaaaaaaaaaaaaaaa" localSheetId="11">#REF!</definedName>
    <definedName name="aaaaaaaaaaaaaaaaaa" localSheetId="10">#REF!</definedName>
    <definedName name="aaaaaaaaaaaaaaaaaa" localSheetId="8">#REF!</definedName>
    <definedName name="aaaaaaaaaaaaaaaaaa">#REF!</definedName>
    <definedName name="AAAAAAAAAAAAAAAAAAAA">#REF!</definedName>
    <definedName name="aaaaaaaaaaaaaaaaaaaaaaaaaaaaaaaaaaaaaaaaaaa" localSheetId="11">#REF!</definedName>
    <definedName name="aaaaaaaaaaaaaaaaaaaaaaaaaaaaaaaaaaaaaaaaaaa" localSheetId="10">#REF!</definedName>
    <definedName name="aaaaaaaaaaaaaaaaaaaaaaaaaaaaaaaaaaaaaaaaaaa" localSheetId="8">#REF!</definedName>
    <definedName name="aaaaaaaaaaaaaaaaaaaaaaaaaaaaaaaaaaaaaaaaaaa">#REF!</definedName>
    <definedName name="aaaaas" localSheetId="1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9">{"TAB1",#N/A,TRUE,"GENERAL";"TAB2",#N/A,TRUE,"GENERAL";"TAB3",#N/A,TRUE,"GENERAL";"TAB4",#N/A,TRUE,"GENERAL";"TAB5",#N/A,TRUE,"GENERAL"}</definedName>
    <definedName name="aaaaas" localSheetId="10">{"TAB1",#N/A,TRUE,"GENERAL";"TAB2",#N/A,TRUE,"GENERAL";"TAB3",#N/A,TRUE,"GENERAL";"TAB4",#N/A,TRUE,"GENERAL";"TAB5",#N/A,TRUE,"GENERAL"}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 localSheetId="11">#REF!</definedName>
    <definedName name="AAC" localSheetId="8">#REF!</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as" localSheetId="1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#REF!</definedName>
    <definedName name="ABCD" hidden="1">#REF!</definedName>
    <definedName name="ABCDE" hidden="1">#REF!</definedName>
    <definedName name="abd" localSheetId="11">#REF!</definedName>
    <definedName name="abd">#REF!</definedName>
    <definedName name="ABFIN">#REF!</definedName>
    <definedName name="ABG" localSheetId="11">#REF!</definedName>
    <definedName name="ABG" localSheetId="8">#REF!</definedName>
    <definedName name="ABG">#REF!</definedName>
    <definedName name="ABIN">#REF!</definedName>
    <definedName name="ABR">#REF!</definedName>
    <definedName name="ABRIL">#REF!</definedName>
    <definedName name="absc" localSheetId="11">#N/A</definedName>
    <definedName name="absc" localSheetId="8">#N/A</definedName>
    <definedName name="absc">#REF!</definedName>
    <definedName name="absc_">#REF!</definedName>
    <definedName name="absc_1">#REF!</definedName>
    <definedName name="absc1" localSheetId="11">#REF!</definedName>
    <definedName name="absc1" localSheetId="3">#REF!</definedName>
    <definedName name="absc1" localSheetId="4">#REF!</definedName>
    <definedName name="absc1" localSheetId="5">#REF!</definedName>
    <definedName name="absc1" localSheetId="6">#REF!</definedName>
    <definedName name="absc1" localSheetId="7">#REF!</definedName>
    <definedName name="absc1" localSheetId="8">#REF!</definedName>
    <definedName name="absc1">#REF!</definedName>
    <definedName name="ABSC2">#REF!</definedName>
    <definedName name="ABSCF">#REF!</definedName>
    <definedName name="ABSCI">#REF!</definedName>
    <definedName name="AbT">#REF!</definedName>
    <definedName name="Abtd2">#REF!</definedName>
    <definedName name="Abtd4">#REF!</definedName>
    <definedName name="Abtd6">#REF!</definedName>
    <definedName name="ac">#REF!</definedName>
    <definedName name="aⓒ¡¨￠RIi¨­A_I¨￡">#N/A</definedName>
    <definedName name="ACALZADA">#REF!</definedName>
    <definedName name="ACARREO">#REF!</definedName>
    <definedName name="ACARREOS" localSheetId="11">#REF!</definedName>
    <definedName name="ACARREOS" localSheetId="8">#REF!</definedName>
    <definedName name="ACARREOS">#REF!</definedName>
    <definedName name="ACASA">#REF!</definedName>
    <definedName name="AcC">#REF!</definedName>
    <definedName name="ACCE2">#REF!</definedName>
    <definedName name="ACCE4">#REF!</definedName>
    <definedName name="ACCE6">#REF!</definedName>
    <definedName name="AccesNvoAbs" hidden="1">#REF!</definedName>
    <definedName name="ACCESORIOPVCALCANTA_Codo_45_110mm_NOMBRE">#REF!</definedName>
    <definedName name="ACCESORIOPVCALCANTA_Codo_45_110mm_PRECIOPORUN">#REF!</definedName>
    <definedName name="ACCESORIOPVCALCANTA_Codo_45_160mm_NOMBRE">#REF!</definedName>
    <definedName name="ACCESORIOPVCALCANTA_Codo_45_160mm_PRECIOPORUN">#REF!</definedName>
    <definedName name="ACCESORIOPVCALCANTA_Codo_90_110mm_NOMBRE">#REF!</definedName>
    <definedName name="ACCESORIOPVCALCANTA_Codo_90_110mm_PRECIOPORUN">#REF!</definedName>
    <definedName name="ACCESORIOPVCALCANTA_Codo_90_160mm_NOMBRE">#REF!</definedName>
    <definedName name="ACCESORIOPVCALCANTA_Codo_90_160mm_PRECIOPORUN">#REF!</definedName>
    <definedName name="ACCESORIOPVCALCANTA_KIT_Silla_yee_200x160mm_NOMBRE">#REF!</definedName>
    <definedName name="ACCESORIOPVCALCANTA_KIT_Silla_yee_200x160mm_PRECIOPORUN">#REF!</definedName>
    <definedName name="ACCESORIOPVCALCANTA_KIT_Silla_yee_250x160mm_NOMBRE">#REF!</definedName>
    <definedName name="ACCESORIOPVCALCANTA_KIT_Silla_yee_250x160mm_PRECIOPORUN">#REF!</definedName>
    <definedName name="ACCESORIOPVCALCANTA_KIT_Silla_yee_315x160mm_NOMBRE">#REF!</definedName>
    <definedName name="ACCESORIOPVCALCANTA_KIT_Silla_yee_315x160mm_PRECIOPORUN">#REF!</definedName>
    <definedName name="ACCESORIOPVCALCANTA_Tee_160x160mm_NOMBRE">#REF!</definedName>
    <definedName name="ACCESORIOPVCALCANTA_Tee_160x160mm_PRECIOPORUN">#REF!</definedName>
    <definedName name="ACCESORIOPVCALCANTA_Tee_200x160mm_NOMBRE">#REF!</definedName>
    <definedName name="ACCESORIOPVCALCANTA_Tee_200x160mm_PRECIOPORUN">#REF!</definedName>
    <definedName name="ACCESORIOPVCALCANTA_Tee_250x160mm_NOMBRE">#REF!</definedName>
    <definedName name="ACCESORIOPVCALCANTA_Tee_250x160mm_PRECIOPORUN">#REF!</definedName>
    <definedName name="ACCESORIOPVCALCANTA_Unión_110mm_Nv_4_NOMBRE">#REF!</definedName>
    <definedName name="ACCESORIOPVCALCANTA_Unión_110mm_Nv_4_PRECIOPORUN">#REF!</definedName>
    <definedName name="ACCESORIOPVCALCANTA_Unión_160mm_Nv_6_NOMBRE">#REF!</definedName>
    <definedName name="ACCESORIOPVCALCANTA_Unión_160mm_Nv_6_PRECIOPORUN">#REF!</definedName>
    <definedName name="ACCESORIOPVCALCANTA_Unión_200mm_Nv_8_NOMBRE">#REF!</definedName>
    <definedName name="ACCESORIOPVCALCANTA_Unión_200mm_Nv_8PRECIOPORUN">#REF!</definedName>
    <definedName name="ACCESORIOPVCALCANTA_Unión_250mm_Nv_10_NOMBRE">#REF!</definedName>
    <definedName name="ACCESORIOPVCALCANTA_Unión_250mm_Nv_10_PRECIOPORUN">#REF!</definedName>
    <definedName name="ACCESORIOPVCALCANTA_Unión_315mm_Nv_12_NOMBRE">#REF!</definedName>
    <definedName name="ACCESORIOPVCALCANTA_Unión_315mm_Nv_12_PRECIOPORUN">#REF!</definedName>
    <definedName name="ACCESORIOPVCALCANTA_Unión_355mm_Nv_14_NOMBRE">#REF!</definedName>
    <definedName name="ACCESORIOPVCALCANTA_Unión_355mm_Nv_14_PRECIOPORUN">#REF!</definedName>
    <definedName name="ACCESORIOPVCALCANTA_Unión_400mm_Nv_16_NOMBRE">#REF!</definedName>
    <definedName name="ACCESORIOPVCALCANTA_Unión_400mm_Nv_16_PRECIOPORUN">#REF!</definedName>
    <definedName name="ACCESORIOPVCALCANTA_Unión_500mm_Nv_20_NOMBRE">#REF!</definedName>
    <definedName name="ACCESORIOPVCALCANTA_Unión_500mm_Nv_20_PRECIOPORUN">#REF!</definedName>
    <definedName name="ACCESORIOPVCALCANTA_Union_600mm_Nv_24_NOMBRE">#REF!</definedName>
    <definedName name="ACCESORIOPVCALCANTA_Union_600mm_Nv_24_PRECIOPORUN">#REF!</definedName>
    <definedName name="ACCESORIOPVCALCANTA_Union_700mm_Nv_27_NOMBRE">#REF!</definedName>
    <definedName name="ACCESORIOPVCALCANTA_Union_700mm_Nv_27_PRECIOPORUN">#REF!</definedName>
    <definedName name="ACCESORIOPVCALCANTA_Union_800mm_Nv_30_NOMBRE">#REF!</definedName>
    <definedName name="ACCESORIOPVCALCANTA_Union_800mm_Nv_30_PRECIOPORUN">#REF!</definedName>
    <definedName name="ACCESORIOPVCALCANTA_Union_900mm_Nv_33_NOMBRE">#REF!</definedName>
    <definedName name="ACCESORIOPVCALCANTA_Union_900mm_Nv_33_PRECIOPORUN">#REF!</definedName>
    <definedName name="ACCESORIOPVCALCANTA_Yee_160x160mm_NOMBRE">#REF!</definedName>
    <definedName name="ACCESORIOPVCALCANTA_Yee_160x160mm_PRECIOPORUN">#REF!</definedName>
    <definedName name="ACCESORIOPVCALCANTA_Yee_200x160mm_NOMBRE">#REF!</definedName>
    <definedName name="ACCESORIOPVCALCANTA_Yee_200x160mm_PRECIOPORUN">#REF!</definedName>
    <definedName name="ACCESORIOPVCALCANTA_Yee_250x160mm_NOMBRE">#REF!</definedName>
    <definedName name="ACCESORIOPVCALCANTA_Yee_250x160mm_PRECIOPORUN">#REF!</definedName>
    <definedName name="ACCESORIOPVCALCANTA_Yee_315x160mm_NOMBRE">#REF!</definedName>
    <definedName name="ACCESORIOPVCALCANTA_Yee_315x160mm_PRECIOPORUN">#REF!</definedName>
    <definedName name="ACCESORIOPVCALCANTA_Yee_400x160mm_NOMBRE">#REF!</definedName>
    <definedName name="ACCESORIOPVCALCANTA_Yee_400x160mm_PRECIOPORUN">#REF!</definedName>
    <definedName name="ACCESORIOPVCSANITACodo_45_2_NOMBRE">#REF!</definedName>
    <definedName name="ACCESORIOPVCSANITACodo_45_2_PRECIOPORUN">#REF!</definedName>
    <definedName name="ACCESORIOPVCSANITACodo_45_4_NOMBRE">#REF!</definedName>
    <definedName name="ACCESORIOPVCSANITACodo_45_4_PRECIOPORUN">#REF!</definedName>
    <definedName name="ACCESORIOPVCSANITACodo_90_1_1_2_NOMBRE">#REF!</definedName>
    <definedName name="ACCESORIOPVCSANITACodo_90_1_1_2_PRECIOPORUN">#REF!</definedName>
    <definedName name="ACCESORIOPVCSANITACodo_90_2_NOMBRE">#REF!</definedName>
    <definedName name="ACCESORIOPVCSANITACodo_90_2_PRECIOPORUN">#REF!</definedName>
    <definedName name="ACCESORIOPVCSANITACodo_90_3_NOMBRE">#REF!</definedName>
    <definedName name="ACCESORIOPVCSANITACodo_90_4_NOMBRE">#REF!</definedName>
    <definedName name="ACCESORIOPVCSANITACodo_90_4_PRECIOPORUN">#REF!</definedName>
    <definedName name="ACCESORIOPVCSANITATee_red_2_X1__1_2_NOMBRE">#REF!</definedName>
    <definedName name="ACCESORIOPVCSANITATee_red_2_X1__1_2_PRECIOPORUN">#REF!</definedName>
    <definedName name="ACCESORIOPVCSANITATee_red_3_X2_NOMBRE">#REF!</definedName>
    <definedName name="ACCESORIOPVCSANITATee_red_3_X2_PRECIOPORUN">#REF!</definedName>
    <definedName name="ACCESORIOPVCSANITATee_red_4_X2_NOMBRE">#REF!</definedName>
    <definedName name="ACCESORIOPVCSANITATee_red_4_X2_PRECIOPORUN">#REF!</definedName>
    <definedName name="ACCESORIOPVCSANITATee_red_6_X4_NOMBRE">#REF!</definedName>
    <definedName name="ACCESORIOPVCSANITATee_red_6_X4_PRECIOPORUN">#REF!</definedName>
    <definedName name="ACCESORIOPVCSANITAYee_3_x2_NOMBRE">#REF!</definedName>
    <definedName name="ACCESORIOPVCSANITAYee_3_x2_PRECIOPORUN">#REF!</definedName>
    <definedName name="ACCESORIOPVCSANITAYee_4_x2_NOMBRE">#REF!</definedName>
    <definedName name="ACCESORIOPVCSANITAYee_4_x2_PRECIOPORUN">#REF!</definedName>
    <definedName name="ACCESORIOPVCSANITAYee_4_x3_NOMBRE">#REF!</definedName>
    <definedName name="ACCESORIOPVCSANITAYee_4_x3_PRECIOPORUN">#REF!</definedName>
    <definedName name="ACCESORIOPVCSANITAYee_6_x4_NOMBRE">#REF!</definedName>
    <definedName name="ACCESORIOPVCSANITAYee_6_x4_PRECIOPORUN">#REF!</definedName>
    <definedName name="ACCESORIOPVCSANITAYee_8_x6_NOMBRE">#REF!</definedName>
    <definedName name="ACCESORIOPVCSANITAYee_8_x6_PRECIOPORUN">#REF!</definedName>
    <definedName name="accesorios">#REF!</definedName>
    <definedName name="ACCESORIOS1">#REF!</definedName>
    <definedName name="ACCESORIOTUBCORRUGADA_Salida_100mm_NOMBRE">#REF!</definedName>
    <definedName name="ACCESORIOTUBCORRUGADA_Salida_100mm_PRECIOPORUN">#REF!</definedName>
    <definedName name="ACCESORIOTUBCORRUGADA_Salida_160mm_NOMBRE">#REF!</definedName>
    <definedName name="ACCESORIOTUBCORRUGADA_Salida_160mm_PREIOPORUN">#REF!</definedName>
    <definedName name="ACCESORIOTUBCORRUGADA_Salida_200mm_NOMBRE">#REF!</definedName>
    <definedName name="ACCESORIOTUBCORRUGADA_Salida_200mm_PRECIOPORUN">#REF!</definedName>
    <definedName name="ACCESORIOTUBCORRUGADA_Salida_65mm_NOMBRE">#REF!</definedName>
    <definedName name="ACCESORIOTUBCORRUGADA_Salida_65mm_PRECIOPORUN">#REF!</definedName>
    <definedName name="ACCESORIOTUBCORRUGADA_Tapon_100mm_NOMBRE">#REF!</definedName>
    <definedName name="ACCESORIOTUBCORRUGADA_Tapon_100mm_PRECIOPORUN">#REF!</definedName>
    <definedName name="ACCESORIOTUBCORRUGADA_Tapon_160mm_NOMBRE">#REF!</definedName>
    <definedName name="ACCESORIOTUBCORRUGADA_Tapon_160mm_PRECIOPORUN">#REF!</definedName>
    <definedName name="ACCESORIOTUBCORRUGADA_Tapon_200mm_NOMBRE">#REF!</definedName>
    <definedName name="ACCESORIOTUBCORRUGADA_Tapon_200mm_PRECIOPORUN">#REF!</definedName>
    <definedName name="ACCESORIOTUBCORRUGADA_Tapon_65mm_NOMBRE">#REF!</definedName>
    <definedName name="ACCESORIOTUBCORRUGADA_Tapon_65mm_PRECIOPORUN">#REF!</definedName>
    <definedName name="AccessButton">"INSUMOS"</definedName>
    <definedName name="AccessDatabase" localSheetId="11" hidden="1">"A:\SAIN.mdb"</definedName>
    <definedName name="AccessDatabase" localSheetId="8" hidden="1">"A:\SAIN.mdb"</definedName>
    <definedName name="AccessDatabase" hidden="1">"C:\C-314\VOLUMENES\volfin4.mdb"</definedName>
    <definedName name="acci">#REF!</definedName>
    <definedName name="acciones">#REF!</definedName>
    <definedName name="acciones_1">#REF!</definedName>
    <definedName name="acciones_2">#REF!</definedName>
    <definedName name="ACE">#REF!</definedName>
    <definedName name="ACEITES">#REF!,#REF!,#REF!,#REF!,#REF!</definedName>
    <definedName name="ACELERANTE">#REF!</definedName>
    <definedName name="Acelerante_para_concreto_NOMBRE">#REF!</definedName>
    <definedName name="Acelerante_para_concreto_PRECIOPORKG">#REF!</definedName>
    <definedName name="ACER">#REF!</definedName>
    <definedName name="acero">#REF!</definedName>
    <definedName name="Acero_A_37_NOMBRE">#REF!</definedName>
    <definedName name="Acero_A_37_PRECIOPORKG">#REF!</definedName>
    <definedName name="Acero_A_60_NOMBRE">#REF!</definedName>
    <definedName name="Acero_A_60_PRECIOPORKG">#REF!</definedName>
    <definedName name="ACERO_DE_REFUERZO_60000" localSheetId="11">#REF!</definedName>
    <definedName name="ACERO_DE_REFUERZO_60000" localSheetId="8">#REF!</definedName>
    <definedName name="ACERO_DE_REFUERZO_60000">#REF!</definedName>
    <definedName name="ACERO40">#REF!</definedName>
    <definedName name="ACERO60">#REF!</definedName>
    <definedName name="ACEROCORRUG">#REF!</definedName>
    <definedName name="ACEROLISO">#REF!</definedName>
    <definedName name="ACNDGAP">#REF!</definedName>
    <definedName name="ACOLC">#REF!</definedName>
    <definedName name="ACOM">#N/A</definedName>
    <definedName name="ACOND">#REF!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localSheetId="11" hidden="1">{"via1",#N/A,TRUE,"general";"via2",#N/A,TRUE,"general";"via3",#N/A,TRUE,"general"}</definedName>
    <definedName name="ACTAAJUSTE3" localSheetId="8" hidden="1">{"via1",#N/A,TRUE,"general";"via2",#N/A,TRUE,"general";"via3",#N/A,TRUE,"general"}</definedName>
    <definedName name="ACTAAJUSTE3" hidden="1">{"via1",#N/A,TRUE,"general";"via2",#N/A,TRUE,"general";"via3",#N/A,TRUE,"general"}</definedName>
    <definedName name="actas">#REF!</definedName>
    <definedName name="AcTc">#REF!</definedName>
    <definedName name="ACTIVIDAD">#REF!</definedName>
    <definedName name="Actividades">#REF!</definedName>
    <definedName name="actores">#REF!</definedName>
    <definedName name="AcTP">#REF!</definedName>
    <definedName name="actual">#REF!</definedName>
    <definedName name="ACTV">#REF!</definedName>
    <definedName name="AcTZ">#REF!</definedName>
    <definedName name="ACUED">#REF!</definedName>
    <definedName name="acueducto">#REF!</definedName>
    <definedName name="acumulado" localSheetId="11">#REF!,#REF!,#REF!,#REF!</definedName>
    <definedName name="acumulado" localSheetId="8">#REF!,#REF!,#REF!,#REF!</definedName>
    <definedName name="acumulado">#REF!,#REF!,#REF!,#REF!</definedName>
    <definedName name="ACwvu.TAB1." hidden="1">#REF!</definedName>
    <definedName name="ACwvu.TAB10." hidden="1">#REF!</definedName>
    <definedName name="ACwvu.TAB2." hidden="1">#REF!</definedName>
    <definedName name="ACwvu.TAB200000." localSheetId="11" hidden="1">#REF!</definedName>
    <definedName name="ACwvu.TAB200000." localSheetId="8" hidden="1">#REF!</definedName>
    <definedName name="ACwvu.TAB200000." hidden="1">#REF!</definedName>
    <definedName name="ACwvu.TAB3." hidden="1">#REF!</definedName>
    <definedName name="ACwvu.TAB4." hidden="1">#REF!</definedName>
    <definedName name="ACwvu.TAB5." hidden="1">#REF!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#REF!</definedName>
    <definedName name="Ad_Un">#REF!</definedName>
    <definedName name="adap3acpvc">#REF!</definedName>
    <definedName name="adap6acpvc">#REF!</definedName>
    <definedName name="ADAPTADOR_HEMBRA_P.V.C_1_2">#REF!</definedName>
    <definedName name="ADAPTADOR_MACHO_P.V.C_1_2">#REF!</definedName>
    <definedName name="adasd">#REF!</definedName>
    <definedName name="ADASDF">#REF!</definedName>
    <definedName name="AdditionalConstruction">#REF!</definedName>
    <definedName name="AdditionalCosts_Lumpsum">#REF!</definedName>
    <definedName name="AdditionalCosts_Percent">#REF!</definedName>
    <definedName name="adfaaew">#REF!</definedName>
    <definedName name="adfasdfsa" localSheetId="11">#REF!</definedName>
    <definedName name="adfasdfsa" localSheetId="8">#REF!</definedName>
    <definedName name="adfasdfsa">#REF!</definedName>
    <definedName name="adfasfadfa" localSheetId="11">#REF!</definedName>
    <definedName name="adfasfadfa" localSheetId="8">#REF!</definedName>
    <definedName name="adfasfadfa">#REF!</definedName>
    <definedName name="ADFGSDB" localSheetId="1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9">{"via1",#N/A,TRUE,"general";"via2",#N/A,TRUE,"general";"via3",#N/A,TRUE,"general"}</definedName>
    <definedName name="ADFGSDB" localSheetId="10">{"via1",#N/A,TRUE,"general";"via2",#N/A,TRUE,"general";"via3",#N/A,TRUE,"general"}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GAB">#REF!</definedName>
    <definedName name="Adhesivo_epóxicoNOMBRE">#REF!</definedName>
    <definedName name="Adhesivo_epóxicoNOMBREprecioporgalon">#REF!</definedName>
    <definedName name="ADI">#REF!</definedName>
    <definedName name="Adm" localSheetId="11">#REF!</definedName>
    <definedName name="Adm" localSheetId="8">#REF!</definedName>
    <definedName name="ADM">#REF!</definedName>
    <definedName name="ADMGP">#REF!</definedName>
    <definedName name="ADMINISTRACION">#REF!</definedName>
    <definedName name="ADMINISTRACION_DE_SUMINISTRO">0.265</definedName>
    <definedName name="ADMINISTRADOR" localSheetId="11">#REF!</definedName>
    <definedName name="ADMINISTRADOR" localSheetId="8">#REF!</definedName>
    <definedName name="administrador">#REF!</definedName>
    <definedName name="ADMINISTRADOR_VIAL__ARMANDO_SANCHEZ_SANCHEZ">#REF!</definedName>
    <definedName name="ADMM">#REF!</definedName>
    <definedName name="ADMON" localSheetId="11">#REF!</definedName>
    <definedName name="ADMON" localSheetId="8">#REF!</definedName>
    <definedName name="ADMON">#REF!</definedName>
    <definedName name="ADMON1">#REF!</definedName>
    <definedName name="ADMVO">#REF!</definedName>
    <definedName name="ado">#REF!</definedName>
    <definedName name="adoc1" localSheetId="11">#REF!</definedName>
    <definedName name="adoc1" localSheetId="3">#REF!</definedName>
    <definedName name="adoc1" localSheetId="4">#REF!</definedName>
    <definedName name="adoc1" localSheetId="5">#REF!</definedName>
    <definedName name="adoc1" localSheetId="6">#REF!</definedName>
    <definedName name="adoc1" localSheetId="7">#REF!</definedName>
    <definedName name="adoc1" localSheetId="8">#REF!</definedName>
    <definedName name="adoc1">#REF!</definedName>
    <definedName name="ADOC125" localSheetId="11">#REF!</definedName>
    <definedName name="ADOC125" localSheetId="3">#REF!</definedName>
    <definedName name="ADOC125" localSheetId="4">#REF!</definedName>
    <definedName name="ADOC125" localSheetId="5">#REF!</definedName>
    <definedName name="ADOC125" localSheetId="6">#REF!</definedName>
    <definedName name="ADOC125" localSheetId="7">#REF!</definedName>
    <definedName name="ADOC125" localSheetId="8">#REF!</definedName>
    <definedName name="ADOC125">#REF!</definedName>
    <definedName name="adoq" localSheetId="11">#REF!</definedName>
    <definedName name="adoq" localSheetId="3">#REF!</definedName>
    <definedName name="adoq" localSheetId="4">#REF!</definedName>
    <definedName name="adoq" localSheetId="5">#REF!</definedName>
    <definedName name="adoq" localSheetId="6">#REF!</definedName>
    <definedName name="adoq" localSheetId="7">#REF!</definedName>
    <definedName name="adoq" localSheetId="8">#REF!</definedName>
    <definedName name="adoq">#REF!</definedName>
    <definedName name="ads">#REF!</definedName>
    <definedName name="ADSAD" localSheetId="1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9">{"TAB1",#N/A,TRUE,"GENERAL";"TAB2",#N/A,TRUE,"GENERAL";"TAB3",#N/A,TRUE,"GENERAL";"TAB4",#N/A,TRUE,"GENERAL";"TAB5",#N/A,TRUE,"GENERAL"}</definedName>
    <definedName name="ADSAD" localSheetId="10">{"TAB1",#N/A,TRUE,"GENERAL";"TAB2",#N/A,TRUE,"GENERAL";"TAB3",#N/A,TRUE,"GENERAL";"TAB4",#N/A,TRUE,"GENERAL";"TAB5",#N/A,TRUE,"GENERAL"}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11">#REF!</definedName>
    <definedName name="adsfadsfasdfafdasfdasfd" localSheetId="8">#REF!</definedName>
    <definedName name="adsfadsfasdfafdasfdasfd">#REF!</definedName>
    <definedName name="adsfadsfasfasdfasfdasdfadsfdsafdsa" localSheetId="11">#REF!</definedName>
    <definedName name="adsfadsfasfasdfasfdasdfadsfdsafdsa" localSheetId="8">#REF!</definedName>
    <definedName name="adsfadsfasfasdfasfdasdfadsfdsafdsa">#REF!</definedName>
    <definedName name="adsfaes">#REF!</definedName>
    <definedName name="Advance">#REF!</definedName>
    <definedName name="ae">#REF!</definedName>
    <definedName name="aefa" localSheetId="1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9">{"via1",#N/A,TRUE,"general";"via2",#N/A,TRUE,"general";"via3",#N/A,TRUE,"general"}</definedName>
    <definedName name="aefa" localSheetId="10">{"via1",#N/A,TRUE,"general";"via2",#N/A,TRUE,"general";"via3",#N/A,TRUE,"general"}</definedName>
    <definedName name="aefa" localSheetId="8" hidden="1">{"via1",#N/A,TRUE,"general";"via2",#N/A,TRUE,"general";"via3",#N/A,TRUE,"general"}</definedName>
    <definedName name="aefa" hidden="1">{"via1",#N/A,TRUE,"general";"via2",#N/A,TRUE,"general";"via3",#N/A,TRUE,"general"}</definedName>
    <definedName name="aera">#REF!</definedName>
    <definedName name="aerzdf">#REF!</definedName>
    <definedName name="Af">#REF!</definedName>
    <definedName name="afdaffaf" localSheetId="11">#REF!</definedName>
    <definedName name="afdaffaf" localSheetId="8">#REF!</definedName>
    <definedName name="afdaffaf">#REF!</definedName>
    <definedName name="afdasgh" localSheetId="11" hidden="1">{#N/A,#N/A,FALSE,"CCTV"}</definedName>
    <definedName name="afdasgh" localSheetId="8" hidden="1">{#N/A,#N/A,FALSE,"CCTV"}</definedName>
    <definedName name="afdasgh" hidden="1">{#N/A,#N/A,FALSE,"CCTV"}</definedName>
    <definedName name="afdsfdg" localSheetId="11" hidden="1">{#N/A,#N/A,FALSE,"CCTV"}</definedName>
    <definedName name="afdsfdg" localSheetId="8" hidden="1">{#N/A,#N/A,FALSE,"CCTV"}</definedName>
    <definedName name="afdsfdg" hidden="1">{#N/A,#N/A,FALSE,"CCTV"}</definedName>
    <definedName name="afdsw" localSheetId="1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9">{"TAB1",#N/A,TRUE,"GENERAL";"TAB2",#N/A,TRUE,"GENERAL";"TAB3",#N/A,TRUE,"GENERAL";"TAB4",#N/A,TRUE,"GENERAL";"TAB5",#N/A,TRUE,"GENERAL"}</definedName>
    <definedName name="afdsw" localSheetId="10">{"TAB1",#N/A,TRUE,"GENERAL";"TAB2",#N/A,TRUE,"GENERAL";"TAB3",#N/A,TRUE,"GENERAL";"TAB4",#N/A,TRUE,"GENERAL";"TAB5",#N/A,TRUE,"GENERAL"}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fecompletions">#REF!</definedName>
    <definedName name="afffgff" localSheetId="11" hidden="1">{#N/A,#N/A,FALSE,"CCTV"}</definedName>
    <definedName name="afffgff" localSheetId="8" hidden="1">{#N/A,#N/A,FALSE,"CCTV"}</definedName>
    <definedName name="afffgff" hidden="1">{#N/A,#N/A,FALSE,"CCTV"}</definedName>
    <definedName name="Afranio">#REF!</definedName>
    <definedName name="ag">#REF!</definedName>
    <definedName name="agdsgg" localSheetId="1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9">{"via1",#N/A,TRUE,"general";"via2",#N/A,TRUE,"general";"via3",#N/A,TRUE,"general"}</definedName>
    <definedName name="agdsgg" localSheetId="10">{"via1",#N/A,TRUE,"general";"via2",#N/A,TRUE,"general";"via3",#N/A,TRUE,"general"}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gdump">#REF!</definedName>
    <definedName name="agedump">#REF!</definedName>
    <definedName name="agencydump">#REF!</definedName>
    <definedName name="AGENCYLY">#REF!</definedName>
    <definedName name="AGENCYPLAN">#REF!</definedName>
    <definedName name="AGO">#REF!</definedName>
    <definedName name="agp">#REF!</definedName>
    <definedName name="AGREGFINO">#REF!</definedName>
    <definedName name="AGREGGRUESO">#REF!</definedName>
    <definedName name="AGRICOLA">#REF!</definedName>
    <definedName name="AGRUPACIONES">#REF!</definedName>
    <definedName name="AGUA" localSheetId="11">#REF!</definedName>
    <definedName name="AGUA" localSheetId="8">#REF!</definedName>
    <definedName name="AGUA">#REF!</definedName>
    <definedName name="Agua_NOMBRE">#REF!</definedName>
    <definedName name="Agua_PRECIOPORLITRO">#REF!</definedName>
    <definedName name="AGUAS" localSheetId="11">#REF!</definedName>
    <definedName name="AGUAS" localSheetId="8">#REF!</definedName>
    <definedName name="AGUAS">#REF!</definedName>
    <definedName name="ah">#REF!</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RE">#REF!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#REF!</definedName>
    <definedName name="AIU_">#REF!</definedName>
    <definedName name="AIU_01">#REF!</definedName>
    <definedName name="AIU_1">#REF!</definedName>
    <definedName name="AIU_2">#REF!</definedName>
    <definedName name="AIU_ADMON" localSheetId="11">#REF!</definedName>
    <definedName name="AIU_ADMON" localSheetId="8">#REF!</definedName>
    <definedName name="AIU_ADMON">#REF!</definedName>
    <definedName name="AIU_DEL_CAPITULO">#REF!</definedName>
    <definedName name="AIU_DEL_ITEM">#REF!</definedName>
    <definedName name="AIU_DEL_SUBCAPITULO">#REF!</definedName>
    <definedName name="AIU_IMP" localSheetId="11">#REF!</definedName>
    <definedName name="AIU_IMP" localSheetId="8">#REF!</definedName>
    <definedName name="AIU_IMP">#REF!</definedName>
    <definedName name="AIU_UTIL" localSheetId="11">#REF!</definedName>
    <definedName name="AIU_UTIL" localSheetId="8">#REF!</definedName>
    <definedName name="AIU_UTIL">#REF!</definedName>
    <definedName name="AIUA">#REF!</definedName>
    <definedName name="AIUCOPIA">#REF!</definedName>
    <definedName name="aiun">#REF!</definedName>
    <definedName name="AIUR">#REF!</definedName>
    <definedName name="aj">#REF!</definedName>
    <definedName name="aja">#REF!</definedName>
    <definedName name="Ajizal">#REF!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#REF!</definedName>
    <definedName name="Ajuste" localSheetId="11">#REF!</definedName>
    <definedName name="Ajuste" localSheetId="8">#REF!</definedName>
    <definedName name="Ajuste">#REF!</definedName>
    <definedName name="Ajusteinf" localSheetId="11" hidden="1">{#N/A,#N/A,FALSE,"Costos Productos 6A";#N/A,#N/A,FALSE,"Costo Unitario Total H-94-12"}</definedName>
    <definedName name="Ajusteinf" localSheetId="8" hidden="1">{#N/A,#N/A,FALSE,"Costos Productos 6A";#N/A,#N/A,FALSE,"Costo Unitario Total H-94-12"}</definedName>
    <definedName name="Ajusteinf" hidden="1">{#N/A,#N/A,FALSE,"Costos Productos 6A";#N/A,#N/A,FALSE,"Costo Unitario Total H-94-12"}</definedName>
    <definedName name="AJUSTPTO" localSheetId="11" hidden="1">{#N/A,#N/A,FALSE,"Costos Productos 6A";#N/A,#N/A,FALSE,"Costo Unitario Total H-94-12"}</definedName>
    <definedName name="AJUSTPTO" localSheetId="8" hidden="1">{#N/A,#N/A,FALSE,"Costos Productos 6A";#N/A,#N/A,FALSE,"Costo Unitario Total H-94-12"}</definedName>
    <definedName name="AJUSTPTO" hidden="1">{#N/A,#N/A,FALSE,"Costos Productos 6A";#N/A,#N/A,FALSE,"Costo Unitario Total H-94-12"}</definedName>
    <definedName name="Ak">#REF!</definedName>
    <definedName name="AL">#REF!</definedName>
    <definedName name="Alabores">#REF!</definedName>
    <definedName name="alam">#REF!</definedName>
    <definedName name="ALAMB" localSheetId="11">#REF!</definedName>
    <definedName name="ALAMB" localSheetId="8">#REF!</definedName>
    <definedName name="ALAMB">#REF!</definedName>
    <definedName name="ALAMBRE">#REF!</definedName>
    <definedName name="ALAMBRE_">#REF!</definedName>
    <definedName name="Alambre_de_púas_de_37_m_kg_cal_12NOMBRE">#REF!</definedName>
    <definedName name="Alambre_negro_calibre_18NOMBRE">#REF!</definedName>
    <definedName name="alambre14">#REF!</definedName>
    <definedName name="alambrecal14">#REF!</definedName>
    <definedName name="ALAMBREDEPUESPRECIOPORML">#REF!</definedName>
    <definedName name="ALAMBRENEGRO">#REF!</definedName>
    <definedName name="Alambrenegrocalibre18precioporKG">#REF!</definedName>
    <definedName name="alampuas">#REF!</definedName>
    <definedName name="ALANR">#REF!</definedName>
    <definedName name="alc" localSheetId="11">#REF!</definedName>
    <definedName name="alc" localSheetId="3">#REF!</definedName>
    <definedName name="alc" localSheetId="4">#REF!</definedName>
    <definedName name="alc" localSheetId="5">#REF!</definedName>
    <definedName name="alc" localSheetId="6">#REF!</definedName>
    <definedName name="alc" localSheetId="7">#REF!</definedName>
    <definedName name="alc" localSheetId="8">#REF!</definedName>
    <definedName name="alc">#REF!</definedName>
    <definedName name="alca" localSheetId="11">#REF!</definedName>
    <definedName name="alca" localSheetId="8">#REF!</definedName>
    <definedName name="alca">#REF!</definedName>
    <definedName name="ALCANCE">#REF!</definedName>
    <definedName name="Alcance." localSheetId="11">#REF!</definedName>
    <definedName name="Alcance." localSheetId="8">#REF!</definedName>
    <definedName name="Alcance.">#REF!</definedName>
    <definedName name="ALCANCE_1">#REF!</definedName>
    <definedName name="ALCANCE_2">#REF!</definedName>
    <definedName name="ALCANCE_4">#REF!</definedName>
    <definedName name="Alcance1" localSheetId="11">#REF!</definedName>
    <definedName name="Alcance1" localSheetId="8">#REF!</definedName>
    <definedName name="Alcance1">#REF!</definedName>
    <definedName name="Alcance1_3" localSheetId="11">#REF!</definedName>
    <definedName name="Alcance1_3" localSheetId="8">#REF!</definedName>
    <definedName name="Alcance1_3">#REF!</definedName>
    <definedName name="Alcance1_4" localSheetId="11">#REF!</definedName>
    <definedName name="Alcance1_4" localSheetId="8">#REF!</definedName>
    <definedName name="Alcance1_4">#REF!</definedName>
    <definedName name="ALCANCE2">#REF!</definedName>
    <definedName name="AlcanceProyecto">#REF!</definedName>
    <definedName name="alcantarillado">#REF!</definedName>
    <definedName name="alcVE">#REF!</definedName>
    <definedName name="AlcVN">#REF!</definedName>
    <definedName name="aleida">#REF!</definedName>
    <definedName name="alemania">#REF!</definedName>
    <definedName name="alfa">#REF!</definedName>
    <definedName name="alfa0alumpubl">#REF!</definedName>
    <definedName name="alfa0comercial">#REF!</definedName>
    <definedName name="alfa0estrato1">#REF!</definedName>
    <definedName name="alfa0estrato2">#REF!</definedName>
    <definedName name="alfa0estrato3">#REF!</definedName>
    <definedName name="alfa0estrato4">#REF!</definedName>
    <definedName name="alfa0estrato5">#REF!</definedName>
    <definedName name="alfa0estrato6">#REF!</definedName>
    <definedName name="alfa0industrial">#REF!</definedName>
    <definedName name="alfa0oficial">#REF!</definedName>
    <definedName name="alfa1alumpubl">#REF!</definedName>
    <definedName name="alfa1comercial">#REF!</definedName>
    <definedName name="alfa1estrato1">#REF!</definedName>
    <definedName name="alfa1estrato2">#REF!</definedName>
    <definedName name="alfa1estrato3">#REF!</definedName>
    <definedName name="alfa1estrato4">#REF!</definedName>
    <definedName name="alfa1estrato5">#REF!</definedName>
    <definedName name="alfa1estrato6">#REF!</definedName>
    <definedName name="alfa1industrial">#REF!</definedName>
    <definedName name="alfa1oficial">#REF!</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quileres">#REF!</definedName>
    <definedName name="ALTO" localSheetId="11">#REF!</definedName>
    <definedName name="ALTO" localSheetId="8">#REF!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ENAZAS">#REF!</definedName>
    <definedName name="AMENAZAS_1">#REF!</definedName>
    <definedName name="AMENAZAS_2">#REF!</definedName>
    <definedName name="ami.ami">#REF!</definedName>
    <definedName name="AMIAMI">#REF!</definedName>
    <definedName name="amish.asmish">#REF!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#REF!</definedName>
    <definedName name="ANCLA" localSheetId="11">#REF!</definedName>
    <definedName name="ANCLA" localSheetId="8">#REF!</definedName>
    <definedName name="ANCLA">#REF!</definedName>
    <definedName name="ANCLAJE" localSheetId="11">#REF!</definedName>
    <definedName name="ANCLAJE" localSheetId="2">#REF!</definedName>
    <definedName name="ANCLAJE" localSheetId="3">#REF!</definedName>
    <definedName name="ANCLAJE" localSheetId="4">#REF!</definedName>
    <definedName name="ANCLAJE" localSheetId="5">#REF!</definedName>
    <definedName name="ANCLAJE" localSheetId="6">#REF!</definedName>
    <definedName name="ANCLAJE" localSheetId="7">#REF!</definedName>
    <definedName name="ANCLAJE" localSheetId="8">#REF!</definedName>
    <definedName name="ANCLAJE">#REF!</definedName>
    <definedName name="ANCOLC">#REF!</definedName>
    <definedName name="AND">#REF!</definedName>
    <definedName name="ANDAM">#REF!</definedName>
    <definedName name="andenes">#REF!</definedName>
    <definedName name="ANDENESV">#REF!</definedName>
    <definedName name="andres">#REF!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11">#REF!</definedName>
    <definedName name="anexo7" localSheetId="8">#REF!</definedName>
    <definedName name="anexo7">#REF!</definedName>
    <definedName name="anexo8">#REF!</definedName>
    <definedName name="anexo9">#REF!</definedName>
    <definedName name="anexů7">#REF!</definedName>
    <definedName name="angle">#REF!</definedName>
    <definedName name="Angulo_de_platina__1_x1_x1_8">#REF!</definedName>
    <definedName name="ANIS">#REF!</definedName>
    <definedName name="ANISEFOERG">#REF!</definedName>
    <definedName name="ANOMarch02">#REF!</definedName>
    <definedName name="ANOPLMarch02">#REF!</definedName>
    <definedName name="ANORev2">#REF!</definedName>
    <definedName name="ANOTB_JUN01">#REF!</definedName>
    <definedName name="ANOUNO">#REF!</definedName>
    <definedName name="anscount" hidden="1">1</definedName>
    <definedName name="anterior" localSheetId="11">#REF!</definedName>
    <definedName name="anterior" localSheetId="8">#REF!</definedName>
    <definedName name="anterior">#REF!</definedName>
    <definedName name="Antic" localSheetId="11">#REF!</definedName>
    <definedName name="Antic" localSheetId="8">#REF!</definedName>
    <definedName name="Antic">#REF!</definedName>
    <definedName name="ANTICIPO" localSheetId="11">#REF!</definedName>
    <definedName name="ANTICIPO" localSheetId="8">#REF!</definedName>
    <definedName name="ANTICIPO">#REF!</definedName>
    <definedName name="anticorrosiva">#REF!</definedName>
    <definedName name="ANTICORROSIVO">#REF!</definedName>
    <definedName name="ANTISB" localSheetId="11">#REF!</definedName>
    <definedName name="ANTISB" localSheetId="8">#REF!</definedName>
    <definedName name="ANTISB">#REF!</definedName>
    <definedName name="antisol">#REF!</definedName>
    <definedName name="Antisol_RojoNOMBRE">#REF!</definedName>
    <definedName name="Antisol_RojoPRECIOPORKG">#REF!</definedName>
    <definedName name="ANTONIA">#N/A</definedName>
    <definedName name="ANTRA">#REF!</definedName>
    <definedName name="Añ">#REF!</definedName>
    <definedName name="AÑO" localSheetId="11">#REF!</definedName>
    <definedName name="AÑO" localSheetId="8">#REF!</definedName>
    <definedName name="AÑO">#REF!</definedName>
    <definedName name="año1">#REF!</definedName>
    <definedName name="AÑOWUIE" localSheetId="11">#REF!</definedName>
    <definedName name="AÑOWUIE" localSheetId="8">#REF!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CONCRETO">#REF!</definedName>
    <definedName name="apaiy">#REF!</definedName>
    <definedName name="APALECHADA">#REF!</definedName>
    <definedName name="APAMORTERO">#REF!</definedName>
    <definedName name="AparatoSanitarios" comment="08 Aparatos Sanitarios">#REF!</definedName>
    <definedName name="ApC">#REF!</definedName>
    <definedName name="APELLIDOS">#REF!</definedName>
    <definedName name="API">#REF!</definedName>
    <definedName name="APIJA">#REF!</definedName>
    <definedName name="apinx">#REF!</definedName>
    <definedName name="APISOC">#REF!</definedName>
    <definedName name="APOR">#REF!</definedName>
    <definedName name="APOR100">#REF!</definedName>
    <definedName name="APOR2">#REF!</definedName>
    <definedName name="APOR3">#REF!</definedName>
    <definedName name="aprdata">#REF!</definedName>
    <definedName name="APTC60">#REF!</definedName>
    <definedName name="APU" localSheetId="11">#REF!</definedName>
    <definedName name="APU" localSheetId="3">#REF!</definedName>
    <definedName name="APU" localSheetId="4">#REF!</definedName>
    <definedName name="APU" localSheetId="5">#REF!</definedName>
    <definedName name="APU" localSheetId="6">#REF!</definedName>
    <definedName name="APU" localSheetId="7">#REF!</definedName>
    <definedName name="APU" localSheetId="8">#REF!</definedName>
    <definedName name="APU">#REF!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#REF!</definedName>
    <definedName name="APU1.1">#REF!</definedName>
    <definedName name="APU1.3">#REF!</definedName>
    <definedName name="APU1.5">#REF!</definedName>
    <definedName name="APU2.1">#REF!</definedName>
    <definedName name="APU2.3">#REF!</definedName>
    <definedName name="APU2.4">#REF!</definedName>
    <definedName name="APU2.5">#REF!</definedName>
    <definedName name="APU2.6">#REF!</definedName>
    <definedName name="APU2.7">#REF!</definedName>
    <definedName name="APU2.8">#REF!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#REF!</definedName>
    <definedName name="APU3.1">#REF!</definedName>
    <definedName name="APU3.2">#REF!</definedName>
    <definedName name="APU3.3">#REF!</definedName>
    <definedName name="APU3.4">#REF!</definedName>
    <definedName name="APU3.5">#REF!</definedName>
    <definedName name="APU3.8">#REF!</definedName>
    <definedName name="APU3.9">#REF!</definedName>
    <definedName name="APU5P">#REF!</definedName>
    <definedName name="APUCANALS">#REF!</definedName>
    <definedName name="APUDES">#REF!</definedName>
    <definedName name="APUelectrico">#REF!</definedName>
    <definedName name="APUPTARD">#REF!</definedName>
    <definedName name="APUS">#REF!</definedName>
    <definedName name="Apus_Cap.10">#REF!</definedName>
    <definedName name="Apus_Cap.11">#REF!</definedName>
    <definedName name="Apus_Cap.12">#REF!</definedName>
    <definedName name="Apus_Cap.13">#REF!</definedName>
    <definedName name="APUs_Cap.2">#REF!</definedName>
    <definedName name="Apus_Cap.3">#REF!</definedName>
    <definedName name="Apus_Cap.4">#REF!</definedName>
    <definedName name="Apus_Cap.5">#REF!</definedName>
    <definedName name="Apus_Cap.6">#REF!</definedName>
    <definedName name="Apus_Cap.7">#REF!</definedName>
    <definedName name="Apus_Cap.8">#REF!</definedName>
    <definedName name="Apus_Cap.9">#REF!</definedName>
    <definedName name="APUSEDIMENS">#REF!</definedName>
    <definedName name="APUSENDEROSVILLALILIAM">#REF!</definedName>
    <definedName name="aq" localSheetId="11">'AIU1 '!err</definedName>
    <definedName name="aq" localSheetId="2">'CAP. 1'!ERR</definedName>
    <definedName name="aq" localSheetId="3">'CAP. 2'!ERR</definedName>
    <definedName name="aq" localSheetId="4">'CAP. 3'!ERR</definedName>
    <definedName name="aq" localSheetId="5">'CAP. 4'!ERR</definedName>
    <definedName name="aq" localSheetId="6">'CAP. 5'!ERR</definedName>
    <definedName name="aq" localSheetId="7">'CAP. 6'!ERR</definedName>
    <definedName name="aq" localSheetId="10">#REF!</definedName>
    <definedName name="aq" localSheetId="8">FP!err</definedName>
    <definedName name="aq">[0]!ERR</definedName>
    <definedName name="aqaq" localSheetId="1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9">{"TAB1",#N/A,TRUE,"GENERAL";"TAB2",#N/A,TRUE,"GENERAL";"TAB3",#N/A,TRUE,"GENERAL";"TAB4",#N/A,TRUE,"GENERAL";"TAB5",#N/A,TRUE,"GENERAL"}</definedName>
    <definedName name="aqaq" localSheetId="10">{"TAB1",#N/A,TRUE,"GENERAL";"TAB2",#N/A,TRUE,"GENERAL";"TAB3",#N/A,TRUE,"GENERAL";"TAB4",#N/A,TRUE,"GENERAL";"TAB5",#N/A,TRUE,"GENERAL"}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ua" hidden="1">#REF!</definedName>
    <definedName name="aqual">#REF!</definedName>
    <definedName name="AQW">#REF!</definedName>
    <definedName name="AR">#REF!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canal">#REF!</definedName>
    <definedName name="Área_de_Cantidades">#REF!</definedName>
    <definedName name="_xlnm.Extract">#REF!</definedName>
    <definedName name="_xlnm.Print_Area" localSheetId="2">'CAP. 1'!$A$2:$P$362</definedName>
    <definedName name="_xlnm.Print_Area" localSheetId="3">'CAP. 2'!$A$2:$P$459</definedName>
    <definedName name="_xlnm.Print_Area" localSheetId="4">'CAP. 3'!$A$2:$P$1325</definedName>
    <definedName name="_xlnm.Print_Area" localSheetId="5">'CAP. 4'!$A$2:$P$1048</definedName>
    <definedName name="_xlnm.Print_Area" localSheetId="6">'CAP. 5'!$A$2:$P$186</definedName>
    <definedName name="_xlnm.Print_Area" localSheetId="7">'CAP. 6'!$A$2:$Q$1657</definedName>
    <definedName name="_xlnm.Print_Area" localSheetId="9">'DESGLOSE CUADRILLAS'!$D$1:$L$47</definedName>
    <definedName name="_xlnm.Print_Area" localSheetId="10">'DESGLOSE PAGA'!$D$2:$K$45</definedName>
    <definedName name="_xlnm.Print_Area" localSheetId="0">'PRESUPUESTO OFICIAL (Entidad)'!$B$1:$L$86</definedName>
    <definedName name="_xlnm.Print_Area" localSheetId="1">'PROPUESTA ECONOMICA(Proponente)'!$B$2:$L$92</definedName>
    <definedName name="_xlnm.Print_Area">#REF!</definedName>
    <definedName name="Área_Impactada">#REF!</definedName>
    <definedName name="Area2">#REF!</definedName>
    <definedName name="AreaLimpiar" localSheetId="11">#REF!,#REF!,#REF!,#REF!,#REF!,#REF!,#REF!,#REF!,#REF!,#REF!</definedName>
    <definedName name="AreaLimpiar" localSheetId="8">#REF!,#REF!,#REF!,#REF!,#REF!,#REF!,#REF!,#REF!,#REF!,#REF!</definedName>
    <definedName name="AreaLimpiar">#REF!,#REF!,#REF!,#REF!,#REF!,#REF!,#REF!,#REF!,#REF!,#REF!</definedName>
    <definedName name="AREAPRIVADA">#REF!</definedName>
    <definedName name="Areatotal">#REF!</definedName>
    <definedName name="Aref">#REF!</definedName>
    <definedName name="ARELAL">#REF!</definedName>
    <definedName name="ARELC">#REF!</definedName>
    <definedName name="ARELF">#REF!</definedName>
    <definedName name="ARENA">#REF!</definedName>
    <definedName name="Arena_GruesaNOMBRE">#REF!</definedName>
    <definedName name="Arenag">#REF!</definedName>
    <definedName name="arenaprecioporm3_">#REF!</definedName>
    <definedName name="ARENC">#REF!</definedName>
    <definedName name="ARENI">#REF!</definedName>
    <definedName name="ARENP">#REF!</definedName>
    <definedName name="arg">#REF!</definedName>
    <definedName name="arial">#REF!</definedName>
    <definedName name="ARIT">#REF!</definedName>
    <definedName name="ARIT1">#REF!</definedName>
    <definedName name="ARITALTA">#REF!</definedName>
    <definedName name="ARITALTA1">#REF!</definedName>
    <definedName name="armuve" localSheetId="11">'AIU1 '!err</definedName>
    <definedName name="armuve" localSheetId="2">'CAP. 1'!ERR</definedName>
    <definedName name="armuve" localSheetId="3">'CAP. 2'!ERR</definedName>
    <definedName name="armuve" localSheetId="4">'CAP. 3'!ERR</definedName>
    <definedName name="armuve" localSheetId="5">'CAP. 4'!ERR</definedName>
    <definedName name="armuve" localSheetId="6">'CAP. 5'!ERR</definedName>
    <definedName name="armuve" localSheetId="7">'CAP. 6'!ERR</definedName>
    <definedName name="armuve" localSheetId="8">FP!err</definedName>
    <definedName name="armuve">[0]!ERR</definedName>
    <definedName name="Aro_y_Tapa_pozos_insp_HF_NOMBRE">#REF!</definedName>
    <definedName name="Aro_y_Tapa_pozos_insp_HF_PRECIOPORUN">#REF!</definedName>
    <definedName name="ARP">#REF!</definedName>
    <definedName name="ARPASEVAN" localSheetId="11" hidden="1">{#N/A,#N/A,FALSE,"CCTV"}</definedName>
    <definedName name="ARPASEVAN" localSheetId="8" hidden="1">{#N/A,#N/A,FALSE,"CCTV"}</definedName>
    <definedName name="ARPASEVAN" hidden="1">{#N/A,#N/A,FALSE,"CCTV"}</definedName>
    <definedName name="Arrendamiento">#REF!</definedName>
    <definedName name="ArrendamientoCostos">#REF!</definedName>
    <definedName name="ARS">#REF!</definedName>
    <definedName name="ARTICULO" hidden="1">#REF!</definedName>
    <definedName name="articulos">#REF!</definedName>
    <definedName name="ARTURO">#REF!</definedName>
    <definedName name="as" localSheetId="11">#REF!</definedName>
    <definedName name="as" localSheetId="2">'CAP. 1'!ERR</definedName>
    <definedName name="as" localSheetId="3">'CAP. 2'!ERR</definedName>
    <definedName name="as" localSheetId="4">'CAP. 3'!ERR</definedName>
    <definedName name="as" localSheetId="5">'CAP. 4'!ERR</definedName>
    <definedName name="as" localSheetId="6">'CAP. 5'!ERR</definedName>
    <definedName name="as" localSheetId="7">'CAP. 6'!ERR</definedName>
    <definedName name="as" localSheetId="8">#REF!</definedName>
    <definedName name="as">[0]!ERR</definedName>
    <definedName name="AS.">#REF!</definedName>
    <definedName name="AS60kv">#REF!</definedName>
    <definedName name="ASAS">#REF!</definedName>
    <definedName name="asas2">#REF!</definedName>
    <definedName name="ASASAS">#REF!</definedName>
    <definedName name="asasasa">#REF!</definedName>
    <definedName name="asasasas">#REF!</definedName>
    <definedName name="asasasasa">#REF!</definedName>
    <definedName name="asasasasas">#REF!</definedName>
    <definedName name="ASASASASASASA" localSheetId="11">#REF!</definedName>
    <definedName name="ASASASASASASA" localSheetId="10">#REF!</definedName>
    <definedName name="ASASASASASASA" localSheetId="8">#REF!</definedName>
    <definedName name="ASASASASASASA">#REF!</definedName>
    <definedName name="asasdasd">#N/A</definedName>
    <definedName name="asass">#REF!</definedName>
    <definedName name="ASB" localSheetId="11">#REF!</definedName>
    <definedName name="ASB" localSheetId="8">#REF!</definedName>
    <definedName name="ASB">#REF!</definedName>
    <definedName name="ASD" localSheetId="1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9">{"via1",#N/A,TRUE,"general";"via2",#N/A,TRUE,"general";"via3",#N/A,TRUE,"general"}</definedName>
    <definedName name="ASD" localSheetId="10">{"via1",#N/A,TRUE,"general";"via2",#N/A,TRUE,"general";"via3",#N/A,TRUE,"general"}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1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9">{"via1",#N/A,TRUE,"general";"via2",#N/A,TRUE,"general";"via3",#N/A,TRUE,"general"}</definedName>
    <definedName name="ASDA" localSheetId="10">{"via1",#N/A,TRUE,"general";"via2",#N/A,TRUE,"general";"via3",#N/A,TRUE,"general"}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1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9">{"TAB1",#N/A,TRUE,"GENERAL";"TAB2",#N/A,TRUE,"GENERAL";"TAB3",#N/A,TRUE,"GENERAL";"TAB4",#N/A,TRUE,"GENERAL";"TAB5",#N/A,TRUE,"GENERAL"}</definedName>
    <definedName name="asdasd" localSheetId="10">{"TAB1",#N/A,TRUE,"GENERAL";"TAB2",#N/A,TRUE,"GENERAL";"TAB3",#N/A,TRUE,"GENERAL";"TAB4",#N/A,TRUE,"GENERAL";"TAB5",#N/A,TRUE,"GENERAL"}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ASDEQW">#REF!</definedName>
    <definedName name="ASDASDF">#REF!</definedName>
    <definedName name="asdd">#REF!</definedName>
    <definedName name="ASDE">#REF!</definedName>
    <definedName name="ASDEFE">#REF!</definedName>
    <definedName name="asdf" localSheetId="1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9">{"via1",#N/A,TRUE,"general";"via2",#N/A,TRUE,"general";"via3",#N/A,TRUE,"general"}</definedName>
    <definedName name="asdf" localSheetId="10">{"via1",#N/A,TRUE,"general";"via2",#N/A,TRUE,"general";"via3",#N/A,TRUE,"general"}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1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9">{"via1",#N/A,TRUE,"general";"via2",#N/A,TRUE,"general";"via3",#N/A,TRUE,"general"}</definedName>
    <definedName name="asdfa" localSheetId="10">{"via1",#N/A,TRUE,"general";"via2",#N/A,TRUE,"general";"via3",#N/A,TRUE,"general"}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adsfadsfafda" localSheetId="11">#REF!</definedName>
    <definedName name="asdfadsfadsfafda" localSheetId="8">#REF!</definedName>
    <definedName name="asdfadsfadsfafda">#REF!</definedName>
    <definedName name="asdfasd">#REF!</definedName>
    <definedName name="asdfasdf" localSheetId="11">#REF!</definedName>
    <definedName name="asdfasdf" localSheetId="8">#REF!</definedName>
    <definedName name="asdfasdf">#REF!</definedName>
    <definedName name="asdfasfer">#REF!</definedName>
    <definedName name="ASDFDW">#REF!</definedName>
    <definedName name="asdferaw">#REF!</definedName>
    <definedName name="ASDFGHJKLÑ" localSheetId="11">'AIU1 '!err</definedName>
    <definedName name="ASDFGHJKLÑ" localSheetId="2">'CAP. 1'!ERR</definedName>
    <definedName name="ASDFGHJKLÑ" localSheetId="3">'CAP. 2'!ERR</definedName>
    <definedName name="ASDFGHJKLÑ" localSheetId="4">'CAP. 3'!ERR</definedName>
    <definedName name="ASDFGHJKLÑ" localSheetId="5">'CAP. 4'!ERR</definedName>
    <definedName name="ASDFGHJKLÑ" localSheetId="6">'CAP. 5'!ERR</definedName>
    <definedName name="ASDFGHJKLÑ" localSheetId="7">'CAP. 6'!ERR</definedName>
    <definedName name="ASDFGHJKLÑ" localSheetId="8">FP!err</definedName>
    <definedName name="ASDFGHJKLÑ">[0]!ERR</definedName>
    <definedName name="asdfñk">#N/A</definedName>
    <definedName name="asdfvdf">#REF!</definedName>
    <definedName name="ASDGAB">#REF!</definedName>
    <definedName name="ASDGAQ">#REF!</definedName>
    <definedName name="asdqa">#REF!</definedName>
    <definedName name="ASDS">#REF!</definedName>
    <definedName name="ASDSAD" localSheetId="11">#REF!</definedName>
    <definedName name="asdsad" localSheetId="10">#REF!</definedName>
    <definedName name="ASDSAD" localSheetId="8">#REF!</definedName>
    <definedName name="asdsad">#REF!</definedName>
    <definedName name="asdsdf">#REF!</definedName>
    <definedName name="ASEC">#REF!</definedName>
    <definedName name="ASFADSGFD">#REF!</definedName>
    <definedName name="asfalto">#REF!</definedName>
    <definedName name="ASFALTO_JUNTA">#REF!</definedName>
    <definedName name="Asfalto_líquido_de_ligaNOMBRE">#REF!</definedName>
    <definedName name="Asfalto_líquido_de_ligaPRECIOPORKG">#REF!</definedName>
    <definedName name="asfasd" localSheetId="1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9">{"via1",#N/A,TRUE,"general";"via2",#N/A,TRUE,"general";"via3",#N/A,TRUE,"general"}</definedName>
    <definedName name="asfasd" localSheetId="10">{"via1",#N/A,TRUE,"general";"via2",#N/A,TRUE,"general";"via3",#N/A,TRUE,"general"}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1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9">{"via1",#N/A,TRUE,"general";"via2",#N/A,TRUE,"general";"via3",#N/A,TRUE,"general"}</definedName>
    <definedName name="asfasdl" localSheetId="10">{"via1",#N/A,TRUE,"general";"via2",#N/A,TRUE,"general";"via3",#N/A,TRUE,"general"}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dfe" localSheetId="11"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hidden="1">{#N/A,#N/A,TRUE,"INGENIERIA";#N/A,#N/A,TRUE,"COMPRAS";#N/A,#N/A,TRUE,"DIRECCION";#N/A,#N/A,TRUE,"RESUMEN"}</definedName>
    <definedName name="asff" localSheetId="1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9">{"TAB1",#N/A,TRUE,"GENERAL";"TAB2",#N/A,TRUE,"GENERAL";"TAB3",#N/A,TRUE,"GENERAL";"TAB4",#N/A,TRUE,"GENERAL";"TAB5",#N/A,TRUE,"GENERAL"}</definedName>
    <definedName name="asff" localSheetId="10">{"TAB1",#N/A,TRUE,"GENERAL";"TAB2",#N/A,TRUE,"GENERAL";"TAB3",#N/A,TRUE,"GENERAL";"TAB4",#N/A,TRUE,"GENERAL";"TAB5",#N/A,TRUE,"GENERAL"}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1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9">{"via1",#N/A,TRUE,"general";"via2",#N/A,TRUE,"general";"via3",#N/A,TRUE,"general"}</definedName>
    <definedName name="asfghjoi" localSheetId="10">{"via1",#N/A,TRUE,"general";"via2",#N/A,TRUE,"general";"via3",#N/A,TRUE,"general"}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1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9">{"TAB1",#N/A,TRUE,"GENERAL";"TAB2",#N/A,TRUE,"GENERAL";"TAB3",#N/A,TRUE,"GENERAL";"TAB4",#N/A,TRUE,"GENERAL";"TAB5",#N/A,TRUE,"GENERAL"}</definedName>
    <definedName name="asojkdr" localSheetId="10">{"TAB1",#N/A,TRUE,"GENERAL";"TAB2",#N/A,TRUE,"GENERAL";"TAB3",#N/A,TRUE,"GENERAL";"TAB4",#N/A,TRUE,"GENERAL";"TAB5",#N/A,TRUE,"GENERAL"}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#REF!</definedName>
    <definedName name="assdf">#REF!</definedName>
    <definedName name="assetclass">#REF!</definedName>
    <definedName name="assetclass2">#REF!</definedName>
    <definedName name="assetclass3">#REF!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sw">#REF!</definedName>
    <definedName name="ASYTUTYM">#REF!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nerEnCuenta">#REF!</definedName>
    <definedName name="ATO">#REF!</definedName>
    <definedName name="Atp" localSheetId="11">#REF!</definedName>
    <definedName name="Atp" localSheetId="8">#REF!</definedName>
    <definedName name="Atp">#REF!</definedName>
    <definedName name="ATR">#REF!</definedName>
    <definedName name="ATT">#REF!</definedName>
    <definedName name="AttrRange">#REF!</definedName>
    <definedName name="attrRange_Q">#REF!</definedName>
    <definedName name="AU">#REF!</definedName>
    <definedName name="Àü">#N/A</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IT">#REF!</definedName>
    <definedName name="Aumento">#REF!</definedName>
    <definedName name="aur">#REF!</definedName>
    <definedName name="Aut">#REF!</definedName>
    <definedName name="AUTO">#REF!</definedName>
    <definedName name="_xlnm.Auto_Open" localSheetId="11">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1">MODULO10.auto_abrir</definedName>
    <definedName name="_xlnm.Auto_Open">MODULO10.auto_abrir</definedName>
    <definedName name="Auto_Open">#N/A</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#REF!</definedName>
    <definedName name="AUTO22">#REF!</definedName>
    <definedName name="autoexec">#REF!</definedName>
    <definedName name="AUTOMOTOR">#REF!</definedName>
    <definedName name="AUTOMOTOR1">#REF!</definedName>
    <definedName name="AUTOPISTA" localSheetId="11">#REF!</definedName>
    <definedName name="AUTOPISTA" localSheetId="8">#REF!</definedName>
    <definedName name="AUTOPISTA">#REF!</definedName>
    <definedName name="aux">#REF!</definedName>
    <definedName name="AuxAlim" localSheetId="11">#REF!</definedName>
    <definedName name="AuxAlim" localSheetId="8">#REF!</definedName>
    <definedName name="AuxAlim">#REF!</definedName>
    <definedName name="auxalimentacion" localSheetId="11">#REF!</definedName>
    <definedName name="auxalimentacion" localSheetId="8">#REF!</definedName>
    <definedName name="auxalimentacion">#REF!</definedName>
    <definedName name="AuxCom" localSheetId="11">#REF!</definedName>
    <definedName name="AuxCom" localSheetId="8">#REF!</definedName>
    <definedName name="AuxCom">#REF!</definedName>
    <definedName name="auxcomisariato" localSheetId="11">#REF!</definedName>
    <definedName name="auxcomisariato" localSheetId="8">#REF!</definedName>
    <definedName name="auxcomisariato">#REF!</definedName>
    <definedName name="AuxDot" localSheetId="11">#REF!</definedName>
    <definedName name="AuxDot" localSheetId="8">#REF!</definedName>
    <definedName name="AuxDot">#REF!</definedName>
    <definedName name="auxdotacion" localSheetId="11">#REF!</definedName>
    <definedName name="auxdotacion" localSheetId="8">#REF!</definedName>
    <definedName name="auxdotacion">#REF!</definedName>
    <definedName name="AuxHab" localSheetId="11">#REF!</definedName>
    <definedName name="AuxHab" localSheetId="8">#REF!</definedName>
    <definedName name="AuxHab">#REF!</definedName>
    <definedName name="auxhabi" localSheetId="11">#REF!</definedName>
    <definedName name="auxhabi" localSheetId="8">#REF!</definedName>
    <definedName name="auxhabi">#REF!</definedName>
    <definedName name="auxhabitacion" localSheetId="11">#REF!</definedName>
    <definedName name="auxhabitacion" localSheetId="8">#REF!</definedName>
    <definedName name="auxhabitacion">#REF!</definedName>
    <definedName name="auxtransporte" localSheetId="11">#REF!</definedName>
    <definedName name="auxtransporte" localSheetId="8">#REF!</definedName>
    <definedName name="auxtransporte">#REF!</definedName>
    <definedName name="auxulio">#REF!</definedName>
    <definedName name="auxulio_1">#REF!</definedName>
    <definedName name="auxulio_2">#REF!</definedName>
    <definedName name="auxulio_4">#REF!</definedName>
    <definedName name="av">#REF!</definedName>
    <definedName name="AV.1">#REF!</definedName>
    <definedName name="AV_1">#N/A</definedName>
    <definedName name="AVAC">#REF!</definedName>
    <definedName name="Avance_por_item">#REF!,#REF!,#REF!,#REF!,#REF!,#REF!,#REF!,#REF!,#REF!,#REF!,#REF!,#REF!,#REF!,#REF!,#REF!,#REF!,#REF!,#REF!</definedName>
    <definedName name="Avances_Totales">#REF!,#REF!,#REF!,#REF!,#REF!,#REF!,#REF!,#REF!,#REF!,#REF!,#REF!,#REF!,#REF!,#REF!,#REF!,#REF!,#REF!,#REF!</definedName>
    <definedName name="AvbT">#REF!</definedName>
    <definedName name="AVC">#REF!</definedName>
    <definedName name="AvcT">#REF!</definedName>
    <definedName name="AvcTc">#REF!</definedName>
    <definedName name="AvcTZ">#REF!</definedName>
    <definedName name="AVIGA">#REF!</definedName>
    <definedName name="avisostemporales">#REF!</definedName>
    <definedName name="AvITZ">#REF!</definedName>
    <definedName name="AvlT">#REF!</definedName>
    <definedName name="AvlTZ">#REF!</definedName>
    <definedName name="AvtT">#REF!</definedName>
    <definedName name="AvtTZ">#REF!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#REF!</definedName>
    <definedName name="AWDWEF">#REF!</definedName>
    <definedName name="awfr">#N/A</definedName>
    <definedName name="ax">#REF!</definedName>
    <definedName name="axcvbnh">#REF!</definedName>
    <definedName name="AY">#REF!</definedName>
    <definedName name="ayu">#REF!</definedName>
    <definedName name="AYUDA">#REF!</definedName>
    <definedName name="AYUDA_">#REF!</definedName>
    <definedName name="AYUDANTE">#REF!</definedName>
    <definedName name="AYUDANTE_AA">#REF!</definedName>
    <definedName name="AYUDANTE_BB">#REF!</definedName>
    <definedName name="AYUDANTE_EE">#REF!</definedName>
    <definedName name="ayudanteAAfactorprestacional">#REF!</definedName>
    <definedName name="ayudanteAAnominalhora">#REF!</definedName>
    <definedName name="ayudanteBBfactorprestacional">#REF!</definedName>
    <definedName name="ayudanteBBnominalhora">#REF!</definedName>
    <definedName name="ayudanteEEfactorprestacional">#REF!</definedName>
    <definedName name="ayudanteEEnominalhora">#REF!</definedName>
    <definedName name="AyudanteHR">#REF!</definedName>
    <definedName name="AYUDR">#REF!</definedName>
    <definedName name="AZ">#REF!</definedName>
    <definedName name="azaz" localSheetId="1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9">{"TAB1",#N/A,TRUE,"GENERAL";"TAB2",#N/A,TRUE,"GENERAL";"TAB3",#N/A,TRUE,"GENERAL";"TAB4",#N/A,TRUE,"GENERAL";"TAB5",#N/A,TRUE,"GENERAL"}</definedName>
    <definedName name="azaz" localSheetId="10">{"TAB1",#N/A,TRUE,"GENERAL";"TAB2",#N/A,TRUE,"GENERAL";"TAB3",#N/A,TRUE,"GENERAL";"TAB4",#N/A,TRUE,"GENERAL";"TAB5",#N/A,TRUE,"GENERAL"}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azazswqertyu" localSheetId="11">#REF!</definedName>
    <definedName name="azazswqertyu" localSheetId="10">#REF!</definedName>
    <definedName name="azazswqertyu" localSheetId="8">#REF!</definedName>
    <definedName name="azazswqertyu">#REF!</definedName>
    <definedName name="AZC">#REF!</definedName>
    <definedName name="Azimut">#REF!</definedName>
    <definedName name="b" localSheetId="11">#REF!</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#REF!</definedName>
    <definedName name="B" hidden="1">{"via1",#N/A,TRUE,"general";"via2",#N/A,TRUE,"general";"via3",#N/A,TRUE,"general"}</definedName>
    <definedName name="B.T1">#REF!</definedName>
    <definedName name="B_1">#REF!</definedName>
    <definedName name="B_FLG">#REF!</definedName>
    <definedName name="B_impresión_IM">#REF!</definedName>
    <definedName name="B_T1">#REF!</definedName>
    <definedName name="B10512.">#REF!</definedName>
    <definedName name="B13.120">#REF!</definedName>
    <definedName name="B15138.">#REF!</definedName>
    <definedName name="B15177anclaje">#REF!</definedName>
    <definedName name="B1597ç">#REF!</definedName>
    <definedName name="B35.62">#REF!</definedName>
    <definedName name="B60PR">#REF!</definedName>
    <definedName name="BA">#REF!</definedName>
    <definedName name="back_pressure">#REF!</definedName>
    <definedName name="BAJA">#REF!</definedName>
    <definedName name="Bajo_L" localSheetId="11">#REF!</definedName>
    <definedName name="Bajo_L" localSheetId="8">#REF!</definedName>
    <definedName name="Bajo_L">#REF!</definedName>
    <definedName name="BALANCE">#REF!</definedName>
    <definedName name="BALASTO">#REF!</definedName>
    <definedName name="baldosa">#REF!</definedName>
    <definedName name="BALDOSIN">#REF!</definedName>
    <definedName name="ball">#REF!</definedName>
    <definedName name="BANCO">#REF!</definedName>
    <definedName name="band">#REF!</definedName>
    <definedName name="Banda2">#REF!</definedName>
    <definedName name="Banda2a">#REF!</definedName>
    <definedName name="bandera">#REF!</definedName>
    <definedName name="BARA">#REF!</definedName>
    <definedName name="Bas">#REF!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10">#REF!</definedName>
    <definedName name="Base">#REF!</definedName>
    <definedName name="Base_asfálticaNOMBRE">#REF!</definedName>
    <definedName name="Base_asfálticaPRECIOPORM3">#REF!</definedName>
    <definedName name="Base_datos_IM" localSheetId="11">#REF!</definedName>
    <definedName name="Base_datos_IM" localSheetId="8">#REF!</definedName>
    <definedName name="Base_datos_IM">#REF!</definedName>
    <definedName name="base_datos_t45">#REF!</definedName>
    <definedName name="Base_Mat">#REF!</definedName>
    <definedName name="Base_MO">#REF!</definedName>
    <definedName name="Base_Precios">#REF!</definedName>
    <definedName name="base_VaR">#REF!</definedName>
    <definedName name="BASE1" localSheetId="11">#REF!</definedName>
    <definedName name="BASE1" localSheetId="10">#REF!</definedName>
    <definedName name="BASE1" localSheetId="8">#REF!</definedName>
    <definedName name="base1">#REF!</definedName>
    <definedName name="base2">#REF!</definedName>
    <definedName name="basedatos" localSheetId="11">#REF!</definedName>
    <definedName name="basedatos" localSheetId="8">#REF!</definedName>
    <definedName name="basedatos">#REF!</definedName>
    <definedName name="BaseDatos_Ore1">#REF!</definedName>
    <definedName name="BaseDatos_T831">#REF!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#REF!</definedName>
    <definedName name="BaseDeDatos1">#REF!</definedName>
    <definedName name="BASEG">#REF!</definedName>
    <definedName name="BASEGRAV">#REF!</definedName>
    <definedName name="basep" localSheetId="11">#REF!</definedName>
    <definedName name="basep" localSheetId="8">#REF!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STONMEDIA">#REF!</definedName>
    <definedName name="baul">#N/A</definedName>
    <definedName name="bb" localSheetId="11">#REF!</definedName>
    <definedName name="BB" localSheetId="2">'CAP. 1'!ERR</definedName>
    <definedName name="BB" localSheetId="3">'CAP. 2'!ERR</definedName>
    <definedName name="BB" localSheetId="4">'CAP. 3'!ERR</definedName>
    <definedName name="BB" localSheetId="5">'CAP. 4'!ERR</definedName>
    <definedName name="BB" localSheetId="6">'CAP. 5'!ERR</definedName>
    <definedName name="BB" localSheetId="7">'CAP. 6'!ERR</definedName>
    <definedName name="bb" localSheetId="8">#REF!</definedName>
    <definedName name="BB">[0]!ERR</definedName>
    <definedName name="BBB">#REF!</definedName>
    <definedName name="bbbbbb" localSheetId="1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9">{"via1",#N/A,TRUE,"general";"via2",#N/A,TRUE,"general";"via3",#N/A,TRUE,"general"}</definedName>
    <definedName name="bbbbbb" localSheetId="10">{"via1",#N/A,TRUE,"general";"via2",#N/A,TRUE,"general";"via3",#N/A,TRUE,"general"}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BBB">#REF!</definedName>
    <definedName name="BBBBBBBBBBBBBBBBBBB">#REF!</definedName>
    <definedName name="bbbbbh" localSheetId="1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9">{"TAB1",#N/A,TRUE,"GENERAL";"TAB2",#N/A,TRUE,"GENERAL";"TAB3",#N/A,TRUE,"GENERAL";"TAB4",#N/A,TRUE,"GENERAL";"TAB5",#N/A,TRUE,"GENERAL"}</definedName>
    <definedName name="bbbbbh" localSheetId="10">{"TAB1",#N/A,TRUE,"GENERAL";"TAB2",#N/A,TRUE,"GENERAL";"TAB3",#N/A,TRUE,"GENERAL";"TAB4",#N/A,TRUE,"GENERAL";"TAB5",#N/A,TRUE,"GENERAL"}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1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9">{"TAB1",#N/A,TRUE,"GENERAL";"TAB2",#N/A,TRUE,"GENERAL";"TAB3",#N/A,TRUE,"GENERAL";"TAB4",#N/A,TRUE,"GENERAL";"TAB5",#N/A,TRUE,"GENERAL"}</definedName>
    <definedName name="bbd" localSheetId="10">{"TAB1",#N/A,TRUE,"GENERAL";"TAB2",#N/A,TRUE,"GENERAL";"TAB3",#N/A,TRUE,"GENERAL";"TAB4",#N/A,TRUE,"GENERAL";"TAB5",#N/A,TRUE,"GENERAL"}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bfgbf">#REF!</definedName>
    <definedName name="BC">#REF!</definedName>
    <definedName name="BCXBDFG" localSheetId="1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9">{"TAB1",#N/A,TRUE,"GENERAL";"TAB2",#N/A,TRUE,"GENERAL";"TAB3",#N/A,TRUE,"GENERAL";"TAB4",#N/A,TRUE,"GENERAL";"TAB5",#N/A,TRUE,"GENERAL"}</definedName>
    <definedName name="BCXBDFG" localSheetId="10">{"TAB1",#N/A,TRUE,"GENERAL";"TAB2",#N/A,TRUE,"GENERAL";"TAB3",#N/A,TRUE,"GENERAL";"TAB4",#N/A,TRUE,"GENERAL";"TAB5",#N/A,TRUE,"GENERAL"}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_COD">#REF!</definedName>
    <definedName name="BDBGFBIKK">#REF!</definedName>
    <definedName name="BDD">#REF!</definedName>
    <definedName name="BDFB" localSheetId="1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9">{"via1",#N/A,TRUE,"general";"via2",#N/A,TRUE,"general";"via3",#N/A,TRUE,"general"}</definedName>
    <definedName name="BDFB" localSheetId="10">{"via1",#N/A,TRUE,"general";"via2",#N/A,TRUE,"general";"via3",#N/A,TRUE,"general"}</definedName>
    <definedName name="BDFB" localSheetId="8" hidden="1">{"via1",#N/A,TRUE,"general";"via2",#N/A,TRUE,"general";"via3",#N/A,TRUE,"general"}</definedName>
    <definedName name="BDFB" hidden="1">{"via1",#N/A,TRUE,"general";"via2",#N/A,TRUE,"general";"via3",#N/A,TRUE,"general"}</definedName>
    <definedName name="bdfg">#REF!</definedName>
    <definedName name="BDFGDG" localSheetId="1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9">{"TAB1",#N/A,TRUE,"GENERAL";"TAB2",#N/A,TRUE,"GENERAL";"TAB3",#N/A,TRUE,"GENERAL";"TAB4",#N/A,TRUE,"GENERAL";"TAB5",#N/A,TRUE,"GENERAL"}</definedName>
    <definedName name="BDFGDG" localSheetId="10">{"TAB1",#N/A,TRUE,"GENERAL";"TAB2",#N/A,TRUE,"GENERAL";"TAB3",#N/A,TRUE,"GENERAL";"TAB4",#N/A,TRUE,"GENERAL";"TAB5",#N/A,TRUE,"GENERAL"}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1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9">{"TAB1",#N/A,TRUE,"GENERAL";"TAB2",#N/A,TRUE,"GENERAL";"TAB3",#N/A,TRUE,"GENERAL";"TAB4",#N/A,TRUE,"GENERAL";"TAB5",#N/A,TRUE,"GENERAL"}</definedName>
    <definedName name="be" localSheetId="10">{"TAB1",#N/A,TRUE,"GENERAL";"TAB2",#N/A,TRUE,"GENERAL";"TAB3",#N/A,TRUE,"GENERAL";"TAB4",#N/A,TRUE,"GENERAL";"TAB5",#N/A,TRUE,"GENERAL"}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 localSheetId="11">#REF!</definedName>
    <definedName name="beneficios" localSheetId="8">#REF!</definedName>
    <definedName name="beneficios">#REF!</definedName>
    <definedName name="beneficios_24" localSheetId="11">#REF!</definedName>
    <definedName name="beneficios_24" localSheetId="8">#REF!</definedName>
    <definedName name="beneficios_24">#REF!</definedName>
    <definedName name="beneficios_26" localSheetId="11">#REF!</definedName>
    <definedName name="beneficios_26" localSheetId="8">#REF!</definedName>
    <definedName name="beneficios_26">#REF!</definedName>
    <definedName name="beneficios_27" localSheetId="11">#REF!</definedName>
    <definedName name="beneficios_27" localSheetId="8">#REF!</definedName>
    <definedName name="beneficios_27">#REF!</definedName>
    <definedName name="beneficios_5" localSheetId="11">#REF!</definedName>
    <definedName name="beneficios_5" localSheetId="8">#REF!</definedName>
    <definedName name="beneficios_5">#REF!</definedName>
    <definedName name="beneficios_6" localSheetId="11">#REF!</definedName>
    <definedName name="beneficios_6" localSheetId="8">#REF!</definedName>
    <definedName name="beneficios_6">#REF!</definedName>
    <definedName name="beneficios_7" localSheetId="11">#REF!</definedName>
    <definedName name="beneficios_7" localSheetId="8">#REF!</definedName>
    <definedName name="beneficios_7">#REF!</definedName>
    <definedName name="berb4">#REF!</definedName>
    <definedName name="BETA0">#REF!</definedName>
    <definedName name="BETA1">#REF!</definedName>
    <definedName name="Bf">#REF!</definedName>
    <definedName name="bfbfdhfdhdfgh" localSheetId="11" hidden="1">{#N/A,#N/A,FALSE,"CCTV"}</definedName>
    <definedName name="bfbfdhfdhdfgh" localSheetId="8" hidden="1">{#N/A,#N/A,FALSE,"CCTV"}</definedName>
    <definedName name="bfbfdhfdhdfgh" hidden="1">{#N/A,#N/A,FALSE,"CCTV"}</definedName>
    <definedName name="BFDFGA">#REF!</definedName>
    <definedName name="bfdthd">#REF!</definedName>
    <definedName name="bfgbr4bn">#REF!</definedName>
    <definedName name="bfgbrbp">#REF!</definedName>
    <definedName name="bfgbs">#REF!</definedName>
    <definedName name="bfgxddvd">#REF!</definedName>
    <definedName name="bfnfv" localSheetId="1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9">{"TAB1",#N/A,TRUE,"GENERAL";"TAB2",#N/A,TRUE,"GENERAL";"TAB3",#N/A,TRUE,"GENERAL";"TAB4",#N/A,TRUE,"GENERAL";"TAB5",#N/A,TRUE,"GENERAL"}</definedName>
    <definedName name="bfnfv" localSheetId="10">{"TAB1",#N/A,TRUE,"GENERAL";"TAB2",#N/A,TRUE,"GENERAL";"TAB3",#N/A,TRUE,"GENERAL";"TAB4",#N/A,TRUE,"GENERAL";"TAB5",#N/A,TRUE,"GENERAL"}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9">{"TAB1",#N/A,TRUE,"GENERAL";"TAB2",#N/A,TRUE,"GENERAL";"TAB3",#N/A,TRUE,"GENERAL";"TAB4",#N/A,TRUE,"GENERAL";"TAB5",#N/A,TRUE,"GENERAL"}</definedName>
    <definedName name="bgb" localSheetId="10">{"TAB1",#N/A,TRUE,"GENERAL";"TAB2",#N/A,TRUE,"GENERAL";"TAB3",#N/A,TRUE,"GENERAL";"TAB4",#N/A,TRUE,"GENERAL";"TAB5",#N/A,TRUE,"GENERAL"}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1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9">{"via1",#N/A,TRUE,"general";"via2",#N/A,TRUE,"general";"via3",#N/A,TRUE,"general"}</definedName>
    <definedName name="BGDGFRT" localSheetId="10">{"via1",#N/A,TRUE,"general";"via2",#N/A,TRUE,"general";"via3",#N/A,TRUE,"general"}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1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9">{"via1",#N/A,TRUE,"general";"via2",#N/A,TRUE,"general";"via3",#N/A,TRUE,"general"}</definedName>
    <definedName name="BGFBFH" localSheetId="10">{"via1",#N/A,TRUE,"general";"via2",#N/A,TRUE,"general";"via3",#N/A,TRUE,"general"}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ghn">#REF!</definedName>
    <definedName name="bggr">#REF!</definedName>
    <definedName name="bgh">#REF!</definedName>
    <definedName name="bgr">#REF!</definedName>
    <definedName name="bgrb4n4n4">#REF!</definedName>
    <definedName name="BGT">#REF!</definedName>
    <definedName name="bgvfcdx" localSheetId="1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9">{"via1",#N/A,TRUE,"general";"via2",#N/A,TRUE,"general";"via3",#N/A,TRUE,"general"}</definedName>
    <definedName name="bgvfcdx" localSheetId="10">{"via1",#N/A,TRUE,"general";"via2",#N/A,TRUE,"general";"via3",#N/A,TRUE,"general"}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#REF!</definedName>
    <definedName name="bhghc">#REF!</definedName>
    <definedName name="BHJ">#REF!</definedName>
    <definedName name="bhjk">#REF!</definedName>
    <definedName name="BHT">#REF!</definedName>
    <definedName name="BHT_F">#REF!</definedName>
    <definedName name="bi">#REF!</definedName>
    <definedName name="BI60kv">#REF!</definedName>
    <definedName name="bibiaqnaq">#N/A</definedName>
    <definedName name="biblio" localSheetId="11">#REF!</definedName>
    <definedName name="biblio" localSheetId="8">#REF!</definedName>
    <definedName name="biblio">#REF!</definedName>
    <definedName name="BI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Range">#REF!</definedName>
    <definedName name="bienvenido">#REF!</definedName>
    <definedName name="bimestre" localSheetId="11">#REF!</definedName>
    <definedName name="bimestre" localSheetId="8">#REF!</definedName>
    <definedName name="bimestre">#REF!</definedName>
    <definedName name="BIN">#REF!</definedName>
    <definedName name="Bisagra_común_hierro_3_NOMBRE">#REF!</definedName>
    <definedName name="Bisagra_común_hierro_3_PRECIOPORUN">#REF!</definedName>
    <definedName name="BISCO">#REF!</definedName>
    <definedName name="BJHVVHGH">#N/A</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11">#REF!</definedName>
    <definedName name="blEjecutado" localSheetId="8">#REF!</definedName>
    <definedName name="blEjecutado">#REF!</definedName>
    <definedName name="blEjecutadoPorcen" localSheetId="11">#REF!</definedName>
    <definedName name="blEjecutadoPorcen" localSheetId="8">#REF!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#REF!</definedName>
    <definedName name="BLOQUE">#REF!</definedName>
    <definedName name="bloque10">#REF!</definedName>
    <definedName name="bloque1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11">#REF!</definedName>
    <definedName name="blProgramadoPesos" localSheetId="8">#REF!</definedName>
    <definedName name="blProgramadoPesos">#REF!</definedName>
    <definedName name="blReferenciaInforme">#REF!</definedName>
    <definedName name="BM" localSheetId="11" hidden="1">{#N/A,#N/A,FALSE,"CCTV"}</definedName>
    <definedName name="BM" localSheetId="8" hidden="1">{#N/A,#N/A,FALSE,"CCTV"}</definedName>
    <definedName name="BM" hidden="1">{#N/A,#N/A,FALSE,"CCTV"}</definedName>
    <definedName name="BMCoalPrice">#REF!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#REF!</definedName>
    <definedName name="bnfg">#REF!</definedName>
    <definedName name="bnm">#REF!</definedName>
    <definedName name="BNN">#REF!</definedName>
    <definedName name="bnvmbf">#REF!</definedName>
    <definedName name="BO" localSheetId="11">#REF!</definedName>
    <definedName name="BO" localSheetId="8">#REF!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lívar">#REF!</definedName>
    <definedName name="BOLT">#REF!</definedName>
    <definedName name="BOMB2">#N/A</definedName>
    <definedName name="BOMBA">#REF!</definedName>
    <definedName name="BOMBAS" localSheetId="11">#N/A</definedName>
    <definedName name="BOMBAS" localSheetId="8">#N/A</definedName>
    <definedName name="Bombas">#REF!</definedName>
    <definedName name="BOMBASTABLA2.2">#REF!</definedName>
    <definedName name="Bombilla_señal_luminosaNOMBRE">#REF!</definedName>
    <definedName name="Bombillaseñalluminosaprecioporunidad">#REF!</definedName>
    <definedName name="bonny">#REF!</definedName>
    <definedName name="bonny2">#REF!</definedName>
    <definedName name="BONO">#REF!</definedName>
    <definedName name="BOQ">#REF!</definedName>
    <definedName name="BORDE1" localSheetId="11">#N/A</definedName>
    <definedName name="BORDE1" localSheetId="8">#N/A</definedName>
    <definedName name="BORDE1">#REF!</definedName>
    <definedName name="BORDE2">#REF!</definedName>
    <definedName name="BORDE3">#REF!</definedName>
    <definedName name="BORDER1" localSheetId="11">#REF!</definedName>
    <definedName name="BORDER1" localSheetId="8">#REF!</definedName>
    <definedName name="BORDER1">#REF!</definedName>
    <definedName name="BORDET">#REF!</definedName>
    <definedName name="Bordevia">#REF!</definedName>
    <definedName name="bordillo">#REF!</definedName>
    <definedName name="BorraR">#REF!</definedName>
    <definedName name="BORSHE" localSheetId="11">#REF!</definedName>
    <definedName name="BORSHE" localSheetId="8">#REF!</definedName>
    <definedName name="BORSHE">#REF!</definedName>
    <definedName name="BORSUM" localSheetId="11">#REF!</definedName>
    <definedName name="BORSUM" localSheetId="8">#REF!</definedName>
    <definedName name="BORSUM">#REF!</definedName>
    <definedName name="BOSS">#REF!</definedName>
    <definedName name="BOTAD">#REF!</definedName>
    <definedName name="BOTADA">#REF!</definedName>
    <definedName name="BOTES">#REF!</definedName>
    <definedName name="Box_1">#REF!</definedName>
    <definedName name="Box_10">#REF!</definedName>
    <definedName name="Box_2">#REF!</definedName>
    <definedName name="Box_3">#REF!</definedName>
    <definedName name="Box_4">#REF!</definedName>
    <definedName name="Box_5">#REF!</definedName>
    <definedName name="Box_6">#REF!</definedName>
    <definedName name="Box_7">#REF!</definedName>
    <definedName name="Box_8">#REF!</definedName>
    <definedName name="Box_9">#REF!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1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9">{"TAB1",#N/A,TRUE,"GENERAL";"TAB2",#N/A,TRUE,"GENERAL";"TAB3",#N/A,TRUE,"GENERAL";"TAB4",#N/A,TRUE,"GENERAL";"TAB5",#N/A,TRUE,"GENERAL"}</definedName>
    <definedName name="br" localSheetId="10">{"TAB1",#N/A,TRUE,"GENERAL";"TAB2",#N/A,TRUE,"GENERAL";"TAB3",#N/A,TRUE,"GENERAL";"TAB4",#N/A,TRUE,"GENERAL";"TAB5",#N/A,TRUE,"GENERAL"}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Indus.Merlin_G.3x150A">#REF!</definedName>
    <definedName name="BREAKERS">#REF!</definedName>
    <definedName name="Breakers_Switches">#REF!</definedName>
    <definedName name="Breakers_y_Switches">#REF!</definedName>
    <definedName name="brgbrb">#REF!</definedName>
    <definedName name="Brida">#REF!</definedName>
    <definedName name="Brilladora">#REF!</definedName>
    <definedName name="BRIQ">#REF!</definedName>
    <definedName name="BRKRKRTDKDK">#REF!</definedName>
    <definedName name="BROCH">#REF!</definedName>
    <definedName name="BS">#REF!</definedName>
    <definedName name="BS_Data_Col">#REF!</definedName>
    <definedName name="BS60kv">#REF!</definedName>
    <definedName name="bsb" localSheetId="1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9">{"via1",#N/A,TRUE,"general";"via2",#N/A,TRUE,"general";"via3",#N/A,TRUE,"general"}</definedName>
    <definedName name="bsb" localSheetId="10">{"via1",#N/A,TRUE,"general";"via2",#N/A,TRUE,"general";"via3",#N/A,TRUE,"general"}</definedName>
    <definedName name="bsb" localSheetId="8" hidden="1">{"via1",#N/A,TRUE,"general";"via2",#N/A,TRUE,"general";"via3",#N/A,TRUE,"general"}</definedName>
    <definedName name="bsb" hidden="1">{"via1",#N/A,TRUE,"general";"via2",#N/A,TRUE,"general";"via3",#N/A,TRUE,"general"}</definedName>
    <definedName name="BSEC">#REF!</definedName>
    <definedName name="BSpb">#REF!</definedName>
    <definedName name="bspoi" localSheetId="1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9">{"TAB1",#N/A,TRUE,"GENERAL";"TAB2",#N/A,TRUE,"GENERAL";"TAB3",#N/A,TRUE,"GENERAL";"TAB4",#N/A,TRUE,"GENERAL";"TAB5",#N/A,TRUE,"GENERAL"}</definedName>
    <definedName name="bspoi" localSheetId="10">{"TAB1",#N/A,TRUE,"GENERAL";"TAB2",#N/A,TRUE,"GENERAL";"TAB3",#N/A,TRUE,"GENERAL";"TAB4",#N/A,TRUE,"GENERAL";"TAB5",#N/A,TRUE,"GENERAL"}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SW" localSheetId="11">#REF!</definedName>
    <definedName name="BSW" localSheetId="8">#REF!</definedName>
    <definedName name="BSW">#REF!</definedName>
    <definedName name="bt" localSheetId="1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9">{"via1",#N/A,TRUE,"general";"via2",#N/A,TRUE,"general";"via3",#N/A,TRUE,"general"}</definedName>
    <definedName name="bt" localSheetId="10">{"via1",#N/A,TRUE,"general";"via2",#N/A,TRUE,"general";"via3",#N/A,TRUE,"general"}</definedName>
    <definedName name="bt" localSheetId="8" hidden="1">{"via1",#N/A,TRUE,"general";"via2",#N/A,TRUE,"general";"via3",#N/A,TRUE,"general"}</definedName>
    <definedName name="bt" hidden="1">{"via1",#N/A,TRUE,"general";"via2",#N/A,TRUE,"general";"via3",#N/A,TRUE,"general"}</definedName>
    <definedName name="BTC">#REF!</definedName>
    <definedName name="BTO">#REF!</definedName>
    <definedName name="BTP">#REF!</definedName>
    <definedName name="btshgdfg">#REF!</definedName>
    <definedName name="BTT">#REF!</definedName>
    <definedName name="BTYJHTR" localSheetId="1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9">{"TAB1",#N/A,TRUE,"GENERAL";"TAB2",#N/A,TRUE,"GENERAL";"TAB3",#N/A,TRUE,"GENERAL";"TAB4",#N/A,TRUE,"GENERAL";"TAB5",#N/A,TRUE,"GENERAL"}</definedName>
    <definedName name="BTYJHTR" localSheetId="10">{"TAB1",#N/A,TRUE,"GENERAL";"TAB2",#N/A,TRUE,"GENERAL";"TAB3",#N/A,TRUE,"GENERAL";"TAB4",#N/A,TRUE,"GENERAL";"TAB5",#N/A,TRUE,"GENERAL"}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11">#REF!</definedName>
    <definedName name="BuiltIn_Print_Area" localSheetId="8">#REF!</definedName>
    <definedName name="BuiltIn_Print_Area">#REF!</definedName>
    <definedName name="BuiltIn_Print_Area___0" localSheetId="11">#REF!</definedName>
    <definedName name="BuiltIn_Print_Area___0" localSheetId="8">#REF!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ld">#REF!</definedName>
    <definedName name="Buldozerd6klgpNOMBRE">#REF!</definedName>
    <definedName name="BULL">#REF!</definedName>
    <definedName name="Bulld50">#REF!</definedName>
    <definedName name="Bulld65e">#REF!</definedName>
    <definedName name="bulld65er">#REF!</definedName>
    <definedName name="BULLDOZ">#REF!</definedName>
    <definedName name="Bulldozer">#REF!</definedName>
    <definedName name="Bulldozerd5gNOMBRE">#REF!</definedName>
    <definedName name="Bulldozerd5gpreciohora">#REF!</definedName>
    <definedName name="bulldozerd6klgphorapreio">#REF!</definedName>
    <definedName name="burr">#REF!</definedName>
    <definedName name="BuscHSeguim">#REF!</definedName>
    <definedName name="BuscHSeguim2">#REF!</definedName>
    <definedName name="butterfly">#REF!</definedName>
    <definedName name="Button_3">"vlvlist_vlvlist_List"</definedName>
    <definedName name="bvbc" localSheetId="1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9">{"TAB1",#N/A,TRUE,"GENERAL";"TAB2",#N/A,TRUE,"GENERAL";"TAB3",#N/A,TRUE,"GENERAL";"TAB4",#N/A,TRUE,"GENERAL";"TAB5",#N/A,TRUE,"GENERAL"}</definedName>
    <definedName name="bvbc" localSheetId="10">{"TAB1",#N/A,TRUE,"GENERAL";"TAB2",#N/A,TRUE,"GENERAL";"TAB3",#N/A,TRUE,"GENERAL";"TAB4",#N/A,TRUE,"GENERAL";"TAB5",#N/A,TRUE,"GENERAL"}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BVC">#REF!</definedName>
    <definedName name="bvcb" localSheetId="1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9">{"via1",#N/A,TRUE,"general";"via2",#N/A,TRUE,"general";"via3",#N/A,TRUE,"general"}</definedName>
    <definedName name="bvcb" localSheetId="10">{"via1",#N/A,TRUE,"general";"via2",#N/A,TRUE,"general";"via3",#N/A,TRUE,"general"}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1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9">{"via1",#N/A,TRUE,"general";"via2",#N/A,TRUE,"general";"via3",#N/A,TRUE,"general"}</definedName>
    <definedName name="bvn" localSheetId="10">{"via1",#N/A,TRUE,"general";"via2",#N/A,TRUE,"general";"via3",#N/A,TRUE,"general"}</definedName>
    <definedName name="bvn" localSheetId="8" hidden="1">{"via1",#N/A,TRUE,"general";"via2",#N/A,TRUE,"general";"via3",#N/A,TRUE,"general"}</definedName>
    <definedName name="bvn" hidden="1">{"via1",#N/A,TRUE,"general";"via2",#N/A,TRUE,"general";"via3",#N/A,TRUE,"general"}</definedName>
    <definedName name="bw">#REF!</definedName>
    <definedName name="by" localSheetId="1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9">{"via1",#N/A,TRUE,"general";"via2",#N/A,TRUE,"general";"via3",#N/A,TRUE,"general"}</definedName>
    <definedName name="by" localSheetId="10">{"via1",#N/A,TRUE,"general";"via2",#N/A,TRUE,"general";"via3",#N/A,TRUE,"general"}</definedName>
    <definedName name="by" localSheetId="8" hidden="1">{"via1",#N/A,TRUE,"general";"via2",#N/A,TRUE,"general";"via3",#N/A,TRUE,"general"}</definedName>
    <definedName name="by" hidden="1">{"via1",#N/A,TRUE,"general";"via2",#N/A,TRUE,"general";"via3",#N/A,TRUE,"general"}</definedName>
    <definedName name="byhyj">#REF!</definedName>
    <definedName name="BytMesInicioInctoMmto">#REF!</definedName>
    <definedName name="ç">#REF!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#REF!</definedName>
    <definedName name="C_1">#REF!</definedName>
    <definedName name="C_10">#REF!</definedName>
    <definedName name="C_11">#REF!</definedName>
    <definedName name="C_12">#REF!</definedName>
    <definedName name="C_13">#REF!</definedName>
    <definedName name="C_14">#REF!</definedName>
    <definedName name="C_15">#REF!</definedName>
    <definedName name="C_16">#REF!</definedName>
    <definedName name="C_17">#REF!</definedName>
    <definedName name="C_18">#REF!</definedName>
    <definedName name="C_19">#REF!</definedName>
    <definedName name="C_2">#REF!</definedName>
    <definedName name="C_20">#REF!</definedName>
    <definedName name="C_21">#REF!</definedName>
    <definedName name="C_22">#REF!</definedName>
    <definedName name="C_23">#REF!</definedName>
    <definedName name="C_24">#REF!</definedName>
    <definedName name="C_25">#REF!</definedName>
    <definedName name="C_26">#REF!</definedName>
    <definedName name="C_27">#REF!</definedName>
    <definedName name="C_28">#REF!</definedName>
    <definedName name="C_29">#REF!</definedName>
    <definedName name="C_3">#REF!</definedName>
    <definedName name="C_30">#REF!</definedName>
    <definedName name="C_31">#REF!</definedName>
    <definedName name="C_32">#REF!</definedName>
    <definedName name="C_33">#REF!</definedName>
    <definedName name="C_34">#REF!</definedName>
    <definedName name="C_35">#REF!</definedName>
    <definedName name="C_36">#REF!</definedName>
    <definedName name="C_37">#REF!</definedName>
    <definedName name="C_38">#REF!</definedName>
    <definedName name="C_39">#REF!</definedName>
    <definedName name="C_4">#REF!</definedName>
    <definedName name="C_40">#REF!</definedName>
    <definedName name="C_41">#REF!</definedName>
    <definedName name="C_5">#REF!</definedName>
    <definedName name="C_6">#REF!</definedName>
    <definedName name="C_7">#REF!</definedName>
    <definedName name="C_9">#REF!</definedName>
    <definedName name="C_Apus" comment="Codigo Apus" localSheetId="11">#REF!</definedName>
    <definedName name="C_Apus" comment="Codigo Apus" localSheetId="8">#REF!</definedName>
    <definedName name="C_Apus" comment="Codigo Apus">#REF!</definedName>
    <definedName name="C_BK">#REF!</definedName>
    <definedName name="C_Cuadrilla">#REF!</definedName>
    <definedName name="C_DP">#REF!</definedName>
    <definedName name="C_Equipo">#REF!</definedName>
    <definedName name="C_EX">#REF!</definedName>
    <definedName name="C_HC">#REF!</definedName>
    <definedName name="C_LOM">#REF!</definedName>
    <definedName name="C_min">#REF!</definedName>
    <definedName name="C0NC212">#REF!</definedName>
    <definedName name="C47.3">#REF!</definedName>
    <definedName name="C900.2">#REF!</definedName>
    <definedName name="C90445L">#REF!</definedName>
    <definedName name="CA">#REF!</definedName>
    <definedName name="ÇÃ">#N/A</definedName>
    <definedName name="caa">#REF!</definedName>
    <definedName name="CAB">#N/A</definedName>
    <definedName name="CABAL">#REF!</definedName>
    <definedName name="CABALLETE">#REF!</definedName>
    <definedName name="CABCELAR" localSheetId="11" hidden="1">{#N/A,#N/A,FALSE,"Costos Productos 6A";#N/A,#N/A,FALSE,"Costo Unitario Total H-94-12"}</definedName>
    <definedName name="CABCELAR" localSheetId="8" hidden="1">{#N/A,#N/A,FALSE,"Costos Productos 6A";#N/A,#N/A,FALSE,"Costo Unitario Total H-94-12"}</definedName>
    <definedName name="CABCELAR" hidden="1">{#N/A,#N/A,FALSE,"Costos Productos 6A";#N/A,#N/A,FALSE,"Costo Unitario Total H-94-12"}</definedName>
    <definedName name="Cable_electr._5_ml_cal._2_18NOMBRE">#REF!</definedName>
    <definedName name="Cableado">#REF!</definedName>
    <definedName name="Cableelect.preciometrolineal">#REF!</definedName>
    <definedName name="CACUCHA" localSheetId="11">#REF!</definedName>
    <definedName name="CACUCHA" localSheetId="10">#REF!</definedName>
    <definedName name="CACUCHA" localSheetId="8">#REF!</definedName>
    <definedName name="CACUCHA">#REF!</definedName>
    <definedName name="CADENERO">#REF!</definedName>
    <definedName name="CADENERO_2">#REF!</definedName>
    <definedName name="cadenero1">#REF!</definedName>
    <definedName name="cadenero1codMO13_">#REF!</definedName>
    <definedName name="cadenero1factorprestacional">#REF!</definedName>
    <definedName name="Cadenero1salariohora">#REF!</definedName>
    <definedName name="cadenero2cod">#REF!</definedName>
    <definedName name="cadenero2factorprestacional">#REF!</definedName>
    <definedName name="cadenero2salariohora">#REF!</definedName>
    <definedName name="caja">#REF!</definedName>
    <definedName name="CAJAC">#REF!</definedName>
    <definedName name="cajainver">#REF!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 localSheetId="11">#REF!</definedName>
    <definedName name="CAL" localSheetId="8">#REF!</definedName>
    <definedName name="CAL">#REF!</definedName>
    <definedName name="CalcAgencyPrice">#REF!</definedName>
    <definedName name="CALCULAR">#REF!</definedName>
    <definedName name="CALCULO">#REF!</definedName>
    <definedName name="calculopozo1">#REF!</definedName>
    <definedName name="CALCULOPOZOS">#REF!</definedName>
    <definedName name="CALE">#REF!</definedName>
    <definedName name="CALEND">#REF!</definedName>
    <definedName name="CALENDA">#REF!</definedName>
    <definedName name="Calendar">#REF!</definedName>
    <definedName name="CALENDARIO">#REF!</definedName>
    <definedName name="Caliche">#REF!</definedName>
    <definedName name="Calidad">#REF!</definedName>
    <definedName name="CALIDAD_1">#REF!</definedName>
    <definedName name="CALIDAD_2">#REF!</definedName>
    <definedName name="CalP">#REF!</definedName>
    <definedName name="CAM">#REF!</definedName>
    <definedName name="CAM_CAIDA">#REF!</definedName>
    <definedName name="CAMD">#REF!</definedName>
    <definedName name="CAMIONETAESTACA">#REF!</definedName>
    <definedName name="Campamento">#REF!</definedName>
    <definedName name="CAMPO">#REF!</definedName>
    <definedName name="CANAL">#REF!</definedName>
    <definedName name="candiles">#REF!</definedName>
    <definedName name="cang">#REF!</definedName>
    <definedName name="CANGU">#REF!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11">#REF!,#REF!,#REF!,#REF!,#REF!,#REF!,#REF!,#REF!,#REF!,#REF!,#REF!,#REF!,#REF!,#REF!,#REF!,#REF!</definedName>
    <definedName name="cantidad" localSheetId="8">#REF!,#REF!,#REF!,#REF!,#REF!,#REF!,#REF!,#REF!,#REF!,#REF!,#REF!,#REF!,#REF!,#REF!,#REF!,#REF!</definedName>
    <definedName name="cantidad">#REF!,#REF!,#REF!,#REF!,#REF!,#REF!,#REF!,#REF!,#REF!,#REF!,#REF!,#REF!,#REF!,#REF!,#REF!,#REF!</definedName>
    <definedName name="Cantidades">#REF!</definedName>
    <definedName name="CAOLIN">#REF!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#REF!</definedName>
    <definedName name="CAP.1">#REF!</definedName>
    <definedName name="CAP.10">#REF!</definedName>
    <definedName name="CAP.11">#REF!</definedName>
    <definedName name="CAP.12">#REF!</definedName>
    <definedName name="CAP.13">#REF!</definedName>
    <definedName name="CAP.2">#REF!</definedName>
    <definedName name="CAP.3">#REF!</definedName>
    <definedName name="CAP.4">#REF!</definedName>
    <definedName name="CAP.5">#REF!</definedName>
    <definedName name="CAP.6">#REF!</definedName>
    <definedName name="CAP.7">#REF!</definedName>
    <definedName name="CAP.8">#REF!</definedName>
    <definedName name="CAP.9">#REF!</definedName>
    <definedName name="CAPAC._HSE">#REF!</definedName>
    <definedName name="CapActividad">#REF!</definedName>
    <definedName name="CapCom">#REF!</definedName>
    <definedName name="CapComponent">#REF!</definedName>
    <definedName name="Capex">#REF!</definedName>
    <definedName name="CapFinanciera1" localSheetId="11">#REF!</definedName>
    <definedName name="CapFinanciera1" localSheetId="8">#REF!</definedName>
    <definedName name="CapFinanciera1">#REF!</definedName>
    <definedName name="CapFinanciera2" localSheetId="11">#REF!</definedName>
    <definedName name="CapFinanciera2" localSheetId="8">#REF!</definedName>
    <definedName name="CapFinanciera2">#REF!</definedName>
    <definedName name="CapFinanciera3" localSheetId="11">#REF!</definedName>
    <definedName name="CapFinanciera3" localSheetId="8">#REF!</definedName>
    <definedName name="CapFinanciera3">#REF!</definedName>
    <definedName name="CapFinanciera4" localSheetId="11">#REF!</definedName>
    <definedName name="CapFinanciera4" localSheetId="8">#REF!</definedName>
    <definedName name="CapFinanciera4">#REF!</definedName>
    <definedName name="CAPITAL_RESERVA">#REF!</definedName>
    <definedName name="CapitalCongelado">#REF!</definedName>
    <definedName name="Capitalpb">#REF!</definedName>
    <definedName name="CapitalStructure">#REF!</definedName>
    <definedName name="Capitulo" localSheetId="11">#REF!</definedName>
    <definedName name="Capitulo" localSheetId="8">#REF!</definedName>
    <definedName name="CAPITULO">#REF!</definedName>
    <definedName name="CAPITULO_1">#REF!</definedName>
    <definedName name="CAPITULO_10">#REF!</definedName>
    <definedName name="CAPITULO_11">#REF!</definedName>
    <definedName name="CAPITULO_12">#REF!</definedName>
    <definedName name="CAPITULO_2">#REF!</definedName>
    <definedName name="CAPITULO_3">#REF!</definedName>
    <definedName name="CAPITULO_4">#REF!</definedName>
    <definedName name="CAPITULO_5">#REF!</definedName>
    <definedName name="CAPITULO_6">#REF!</definedName>
    <definedName name="CAPITULO_7">#REF!</definedName>
    <definedName name="CAPITULO_8">#REF!</definedName>
    <definedName name="CAPITULO_9">#REF!</definedName>
    <definedName name="CAPITULO_BASICOS">"BASICOS"</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#REF!</definedName>
    <definedName name="capt">#REF!</definedName>
    <definedName name="CapTarget">#REF!</definedName>
    <definedName name="CapTecnica1" localSheetId="11">#REF!</definedName>
    <definedName name="CapTecnica1" localSheetId="8">#REF!</definedName>
    <definedName name="CapTecnica1">#REF!</definedName>
    <definedName name="CapTecnica2" localSheetId="11">#REF!</definedName>
    <definedName name="CapTecnica2" localSheetId="8">#REF!</definedName>
    <definedName name="CapTecnica2">#REF!</definedName>
    <definedName name="CapTotalCol">#REF!</definedName>
    <definedName name="car">#REF!</definedName>
    <definedName name="CARACTERISTICAS">#REF!</definedName>
    <definedName name="CARBON">#REF!</definedName>
    <definedName name="CARCAT">#REF!</definedName>
    <definedName name="carg">#REF!</definedName>
    <definedName name="CARGA" localSheetId="11">#N/A</definedName>
    <definedName name="CARGA" localSheetId="8">#N/A</definedName>
    <definedName name="CARGA">#REF!</definedName>
    <definedName name="CARGAD">#REF!</definedName>
    <definedName name="CARGADOR">#REF!</definedName>
    <definedName name="CARGADOR928GNOMBRE">#REF!</definedName>
    <definedName name="Cargador928gpreciohora">#REF!</definedName>
    <definedName name="CARGADOR930">#REF!</definedName>
    <definedName name="cargas">#REF!</definedName>
    <definedName name="CARGO">#REF!</definedName>
    <definedName name="CARGOS">#REF!</definedName>
    <definedName name="CARGUER">#REF!</definedName>
    <definedName name="carlos" localSheetId="11">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1">MODULO10.auto_abrir</definedName>
    <definedName name="carlos">MODULO10.auto_abrir</definedName>
    <definedName name="CAROL">#REF!</definedName>
    <definedName name="carol1">#REF!</definedName>
    <definedName name="carr">#REF!</definedName>
    <definedName name="CARRETERA">#REF!</definedName>
    <definedName name="CARRETERAS">#REF!</definedName>
    <definedName name="CARRO">#REF!</definedName>
    <definedName name="CARROGRUA">#REF!</definedName>
    <definedName name="CARROTANQUE">#REF!</definedName>
    <definedName name="CARROTANQUENOMBRE">#REF!</definedName>
    <definedName name="carrotanquepreciohora">#REF!</definedName>
    <definedName name="CARRTA">#REF!</definedName>
    <definedName name="CART">#REF!</definedName>
    <definedName name="CARTZ">#REF!</definedName>
    <definedName name="casa">#REF!</definedName>
    <definedName name="CASA1">#REF!</definedName>
    <definedName name="casas">#REF!</definedName>
    <definedName name="casda">#REF!</definedName>
    <definedName name="case">#REF!</definedName>
    <definedName name="Cashpb">#REF!</definedName>
    <definedName name="CASITA">#REF!</definedName>
    <definedName name="CASQ">#REF!</definedName>
    <definedName name="CASR">#REF!</definedName>
    <definedName name="Cat2Salvage">#REF!</definedName>
    <definedName name="cata">#REF!</definedName>
    <definedName name="catastrocdmb2">#REF!</definedName>
    <definedName name="catastrocdmb22">#REF!</definedName>
    <definedName name="catastromt2">#REF!</definedName>
    <definedName name="catastromt22">#REF!</definedName>
    <definedName name="CATD8">#REF!</definedName>
    <definedName name="categoria">#REF!</definedName>
    <definedName name="Category_All">#REF!</definedName>
    <definedName name="CATIN">#N/A</definedName>
    <definedName name="CATJYOU">#N/A</definedName>
    <definedName name="CATREC">#N/A</definedName>
    <definedName name="CATSYU">#N/A</definedName>
    <definedName name="cau">#REF!</definedName>
    <definedName name="causa">#REF!</definedName>
    <definedName name="causinver">#REF!</definedName>
    <definedName name="cayumba">#REF!</definedName>
    <definedName name="Cb">#REF!</definedName>
    <definedName name="CBLES">#REF!</definedName>
    <definedName name="CBLES1">#REF!</definedName>
    <definedName name="CBRDISEÑO" localSheetId="11">#REF!</definedName>
    <definedName name="CBRDISEÑO" localSheetId="8">#REF!</definedName>
    <definedName name="CBRDISEÑO">#REF!</definedName>
    <definedName name="CBWorkbookPriority" hidden="1">-1602700874</definedName>
    <definedName name="cc" localSheetId="11">#REF!</definedName>
    <definedName name="cc" localSheetId="8">#REF!</definedName>
    <definedName name="CC">#REF!</definedName>
    <definedName name="CCC">#N/A</definedName>
    <definedName name="cccc">#REF!</definedName>
    <definedName name="ccccc" localSheetId="1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9">{"TAB1",#N/A,TRUE,"GENERAL";"TAB2",#N/A,TRUE,"GENERAL";"TAB3",#N/A,TRUE,"GENERAL";"TAB4",#N/A,TRUE,"GENERAL";"TAB5",#N/A,TRUE,"GENERAL"}</definedName>
    <definedName name="ccccc" localSheetId="10">{"TAB1",#N/A,TRUE,"GENERAL";"TAB2",#N/A,TRUE,"GENERAL";"TAB3",#N/A,TRUE,"GENERAL";"TAB4",#N/A,TRUE,"GENERAL";"TAB5",#N/A,TRUE,"GENERAL"}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11">#REF!</definedName>
    <definedName name="CCCCCC" localSheetId="2">#REF!</definedName>
    <definedName name="CCCCCC" localSheetId="3">#REF!</definedName>
    <definedName name="CCCCCC" localSheetId="4">#REF!</definedName>
    <definedName name="CCCCCC" localSheetId="5">#REF!</definedName>
    <definedName name="CCCCCC" localSheetId="6">#REF!</definedName>
    <definedName name="CCCCCC" localSheetId="7">#REF!</definedName>
    <definedName name="CCCCCC" localSheetId="8">#REF!</definedName>
    <definedName name="CCCCCC">#REF!</definedName>
    <definedName name="CContLab">#REF!</definedName>
    <definedName name="CContParts">#REF!</definedName>
    <definedName name="CCT">#REF!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#REF!</definedName>
    <definedName name="cd" localSheetId="11">#REF!</definedName>
    <definedName name="cd" localSheetId="8">#REF!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9">{"via1",#N/A,TRUE,"general";"via2",#N/A,TRUE,"general";"via3",#N/A,TRUE,"general"}</definedName>
    <definedName name="cdcdc" localSheetId="10">{"via1",#N/A,TRUE,"general";"via2",#N/A,TRUE,"general";"via3",#N/A,TRUE,"general"}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#REF!</definedName>
    <definedName name="CDctrl" localSheetId="11">#REF!</definedName>
    <definedName name="CDctrl" localSheetId="8">#REF!</definedName>
    <definedName name="CDctrl">#REF!</definedName>
    <definedName name="cdd">#REF!</definedName>
    <definedName name="CDE">#REF!</definedName>
    <definedName name="cdfgrtfd" hidden="1">#REF!</definedName>
    <definedName name="CDI1.1">#REF!</definedName>
    <definedName name="CDI1.2">#REF!</definedName>
    <definedName name="CDI1.3">#REF!</definedName>
    <definedName name="CDI1.4">#REF!</definedName>
    <definedName name="CDI1.5">#REF!</definedName>
    <definedName name="CDI1.6">#REF!</definedName>
    <definedName name="CDI1.7">#REF!</definedName>
    <definedName name="CDI1.8">#REF!</definedName>
    <definedName name="CDI1.9">#REF!</definedName>
    <definedName name="CDI2.1">#REF!</definedName>
    <definedName name="CDI2.2">#REF!</definedName>
    <definedName name="CDI2.3">#REF!</definedName>
    <definedName name="CDI3.1">#REF!</definedName>
    <definedName name="CDI4.1">#REF!</definedName>
    <definedName name="CDI4.2">#REF!</definedName>
    <definedName name="CDI4.3">#REF!</definedName>
    <definedName name="CDI4.4">#REF!</definedName>
    <definedName name="CDI4.5">#REF!</definedName>
    <definedName name="CDI4.6">#REF!</definedName>
    <definedName name="CDI4.7">#REF!</definedName>
    <definedName name="CDI5.1">#REF!</definedName>
    <definedName name="CDI5.2">#REF!</definedName>
    <definedName name="CDI5.3">#REF!</definedName>
    <definedName name="CDI5.4">#REF!</definedName>
    <definedName name="CDI5.5">#REF!</definedName>
    <definedName name="CDI5.6">#REF!</definedName>
    <definedName name="CDI5.9">#REF!</definedName>
    <definedName name="CDI6.2">#REF!</definedName>
    <definedName name="CDI9.1">#REF!</definedName>
    <definedName name="CDI9.2">#REF!</definedName>
    <definedName name="CDI9.3">#REF!</definedName>
    <definedName name="CDIRECTO">#REF!</definedName>
    <definedName name="CDLLA">#REF!</definedName>
    <definedName name="cds" localSheetId="11" hidden="1">{#N/A,#N/A,FALSE,"sumi ";#N/A,#N/A,FALSE,"RESUMEN"}</definedName>
    <definedName name="cds" localSheetId="8" hidden="1">{#N/A,#N/A,FALSE,"sumi ";#N/A,#N/A,FALSE,"RESUMEN"}</definedName>
    <definedName name="cds" hidden="1">{#N/A,#N/A,FALSE,"sumi ";#N/A,#N/A,FALSE,"RESUMEN"}</definedName>
    <definedName name="CDS_V_INDICES_CIRCUITO_CAUSA">#REF!</definedName>
    <definedName name="CDSeguim">#REF!</definedName>
    <definedName name="CE">#REF!</definedName>
    <definedName name="CEBLANCO">#REF!</definedName>
    <definedName name="CEDE">#N/A</definedName>
    <definedName name="ceerf" localSheetId="1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9">{"TAB1",#N/A,TRUE,"GENERAL";"TAB2",#N/A,TRUE,"GENERAL";"TAB3",#N/A,TRUE,"GENERAL";"TAB4",#N/A,TRUE,"GENERAL";"TAB5",#N/A,TRUE,"GENERAL"}</definedName>
    <definedName name="ceerf" localSheetId="10">{"TAB1",#N/A,TRUE,"GENERAL";"TAB2",#N/A,TRUE,"GENERAL";"TAB3",#N/A,TRUE,"GENERAL";"TAB4",#N/A,TRUE,"GENERAL";"TAB5",#N/A,TRUE,"GENERAL"}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lActiCor">#REF!</definedName>
    <definedName name="CelActiNoCor">#REF!</definedName>
    <definedName name="Celador">#REF!</definedName>
    <definedName name="CeldCanti">#REF!</definedName>
    <definedName name="CELDVRUNIT1">#REF!</definedName>
    <definedName name="CelOTRINGREGR">#REF!</definedName>
    <definedName name="CelPasCor">#REF!</definedName>
    <definedName name="CelPasNoCor">#REF!</definedName>
    <definedName name="CEM" localSheetId="11">#REF!</definedName>
    <definedName name="CEM" localSheetId="8">#REF!</definedName>
    <definedName name="cem">#REF!</definedName>
    <definedName name="CEMEG">#REF!</definedName>
    <definedName name="CEMENTO" localSheetId="11">#REF!</definedName>
    <definedName name="CEMENTO" localSheetId="2">#REF!</definedName>
    <definedName name="CEMENTO" localSheetId="3">#REF!</definedName>
    <definedName name="CEMENTO" localSheetId="4">#REF!</definedName>
    <definedName name="CEMENTO" localSheetId="5">#REF!</definedName>
    <definedName name="CEMENTO" localSheetId="6">#REF!</definedName>
    <definedName name="CEMENTO" localSheetId="7">#REF!</definedName>
    <definedName name="CEMENTO" localSheetId="8">#REF!</definedName>
    <definedName name="CEMENTO">#REF!</definedName>
    <definedName name="Cemento_tipo_1_NOMBRE">#REF!</definedName>
    <definedName name="Cemento_tipo_1_PRECIOPORKG">#REF!</definedName>
    <definedName name="cementoblanco">#REF!</definedName>
    <definedName name="cementogris">#REF!</definedName>
    <definedName name="Cera_para_pisos">#REF!</definedName>
    <definedName name="Cerco_9X4_1_2_X_3m_NOMBRE">#REF!</definedName>
    <definedName name="Cerco_9X4_1_2_X_3m_PRECIOPORUN">#REF!</definedName>
    <definedName name="ceric">#REF!</definedName>
    <definedName name="cert">#REF!</definedName>
    <definedName name="CESAR">#REF!</definedName>
    <definedName name="CESAR_1">#REF!</definedName>
    <definedName name="CESAR_2">#REF!</definedName>
    <definedName name="CESAR_4">#REF!</definedName>
    <definedName name="cesped" localSheetId="11">#REF!</definedName>
    <definedName name="cesped" localSheetId="8">#REF!</definedName>
    <definedName name="cesped">#REF!</definedName>
    <definedName name="Cf">#REF!</definedName>
    <definedName name="cfcffgfgfg">#REF!</definedName>
    <definedName name="Cg">#REF!</definedName>
    <definedName name="CGDI01" localSheetId="11">#REF!</definedName>
    <definedName name="CGDI01" localSheetId="8">#REF!</definedName>
    <definedName name="CGDI01">#REF!</definedName>
    <definedName name="CGDI02" localSheetId="11">#REF!</definedName>
    <definedName name="CGDI02" localSheetId="8">#REF!</definedName>
    <definedName name="CGDI02">#REF!</definedName>
    <definedName name="CGDI03" localSheetId="11">#REF!</definedName>
    <definedName name="CGDI03" localSheetId="8">#REF!</definedName>
    <definedName name="CGDI03">#REF!</definedName>
    <definedName name="CGDI04" localSheetId="11">#REF!</definedName>
    <definedName name="CGDI04" localSheetId="8">#REF!</definedName>
    <definedName name="CGDI04">#REF!</definedName>
    <definedName name="CGDI05" localSheetId="11">#REF!</definedName>
    <definedName name="CGDI05" localSheetId="8">#REF!</definedName>
    <definedName name="CGDI05">#REF!</definedName>
    <definedName name="CGDI06" localSheetId="11">#REF!</definedName>
    <definedName name="CGDI06" localSheetId="8">#REF!</definedName>
    <definedName name="CGDI06">#REF!</definedName>
    <definedName name="CGDI07" localSheetId="11">#REF!</definedName>
    <definedName name="CGDI07" localSheetId="8">#REF!</definedName>
    <definedName name="CGDI07">#REF!</definedName>
    <definedName name="CGDI08" localSheetId="11">#REF!</definedName>
    <definedName name="CGDI08" localSheetId="8">#REF!</definedName>
    <definedName name="CGDI08">#REF!</definedName>
    <definedName name="CGET">#REF!</definedName>
    <definedName name="CGEX01" localSheetId="11">#REF!</definedName>
    <definedName name="CGEX01" localSheetId="8">#REF!</definedName>
    <definedName name="CGEX01">#REF!</definedName>
    <definedName name="CGEX02" localSheetId="11">#REF!</definedName>
    <definedName name="CGEX02" localSheetId="8">#REF!</definedName>
    <definedName name="CGEX02">#REF!</definedName>
    <definedName name="CGEX031" localSheetId="11">#REF!</definedName>
    <definedName name="CGEX031" localSheetId="8">#REF!</definedName>
    <definedName name="CGEX031">#REF!</definedName>
    <definedName name="CGEX04" localSheetId="11">#REF!</definedName>
    <definedName name="CGEX04" localSheetId="8">#REF!</definedName>
    <definedName name="CGEX04">#REF!</definedName>
    <definedName name="CGFI011" localSheetId="11">#REF!</definedName>
    <definedName name="CGFI011" localSheetId="8">#REF!</definedName>
    <definedName name="CGFI011">#REF!</definedName>
    <definedName name="CGFI012" localSheetId="11">#REF!</definedName>
    <definedName name="CGFI012" localSheetId="8">#REF!</definedName>
    <definedName name="CGFI012">#REF!</definedName>
    <definedName name="CGFI021" localSheetId="11">#REF!</definedName>
    <definedName name="CGFI021" localSheetId="8">#REF!</definedName>
    <definedName name="CGFI021">#REF!</definedName>
    <definedName name="CGFI022" localSheetId="11">#REF!</definedName>
    <definedName name="CGFI022" localSheetId="8">#REF!</definedName>
    <definedName name="CGFI022">#REF!</definedName>
    <definedName name="CGFI023" localSheetId="11">#REF!</definedName>
    <definedName name="CGFI023" localSheetId="8">#REF!</definedName>
    <definedName name="CGFI023">#REF!</definedName>
    <definedName name="CGFI024" localSheetId="11">#REF!</definedName>
    <definedName name="CGFI024" localSheetId="8">#REF!</definedName>
    <definedName name="CGFI024">#REF!</definedName>
    <definedName name="CGFI031" localSheetId="11">#REF!</definedName>
    <definedName name="CGFI031" localSheetId="8">#REF!</definedName>
    <definedName name="CGFI031">#REF!</definedName>
    <definedName name="CGFI032" localSheetId="11">#REF!</definedName>
    <definedName name="CGFI032" localSheetId="8">#REF!</definedName>
    <definedName name="CGFI032">#REF!</definedName>
    <definedName name="CGFI0331" localSheetId="11">#REF!</definedName>
    <definedName name="CGFI0331" localSheetId="8">#REF!</definedName>
    <definedName name="CGFI0331">#REF!</definedName>
    <definedName name="CGFI0332" localSheetId="11">#REF!</definedName>
    <definedName name="CGFI0332" localSheetId="8">#REF!</definedName>
    <definedName name="CGFI0332">#REF!</definedName>
    <definedName name="CGFI0333" localSheetId="11">#REF!</definedName>
    <definedName name="CGFI0333" localSheetId="8">#REF!</definedName>
    <definedName name="CGFI0333">#REF!</definedName>
    <definedName name="CGFI0334" localSheetId="11">#REF!</definedName>
    <definedName name="CGFI0334" localSheetId="8">#REF!</definedName>
    <definedName name="CGFI0334">#REF!</definedName>
    <definedName name="CGFI0335" localSheetId="11">#REF!</definedName>
    <definedName name="CGFI0335" localSheetId="8">#REF!</definedName>
    <definedName name="CGFI0335">#REF!</definedName>
    <definedName name="CGFI0341" localSheetId="11">#REF!</definedName>
    <definedName name="CGFI0341" localSheetId="8">#REF!</definedName>
    <definedName name="CGFI0341">#REF!</definedName>
    <definedName name="CGFI0343" localSheetId="11">#REF!</definedName>
    <definedName name="CGFI0343" localSheetId="8">#REF!</definedName>
    <definedName name="CGFI0343">#REF!</definedName>
    <definedName name="CGFI0344" localSheetId="11">#REF!</definedName>
    <definedName name="CGFI0344" localSheetId="8">#REF!</definedName>
    <definedName name="CGFI0344">#REF!</definedName>
    <definedName name="CGPR01" localSheetId="11">#REF!</definedName>
    <definedName name="CGPR01" localSheetId="8">#REF!</definedName>
    <definedName name="CGPR01">#REF!</definedName>
    <definedName name="CGPR021" localSheetId="11">#REF!</definedName>
    <definedName name="CGPR021" localSheetId="8">#REF!</definedName>
    <definedName name="CGPR021">#REF!</definedName>
    <definedName name="CGPR022" localSheetId="11">#REF!</definedName>
    <definedName name="CGPR022" localSheetId="8">#REF!</definedName>
    <definedName name="CGPR022">#REF!</definedName>
    <definedName name="CGPR023" localSheetId="11">#REF!</definedName>
    <definedName name="CGPR023" localSheetId="8">#REF!</definedName>
    <definedName name="CGPR023">#REF!</definedName>
    <definedName name="CGPR024" localSheetId="11">#REF!</definedName>
    <definedName name="CGPR024" localSheetId="8">#REF!</definedName>
    <definedName name="CGPR024">#REF!</definedName>
    <definedName name="CGPR031" localSheetId="11">#REF!</definedName>
    <definedName name="CGPR031" localSheetId="8">#REF!</definedName>
    <definedName name="CGPR031">#REF!</definedName>
    <definedName name="CGPR032" localSheetId="11">#REF!</definedName>
    <definedName name="CGPR032" localSheetId="8">#REF!</definedName>
    <definedName name="CGPR032">#REF!</definedName>
    <definedName name="CGPR0331" localSheetId="11">#REF!</definedName>
    <definedName name="CGPR0331" localSheetId="8">#REF!</definedName>
    <definedName name="CGPR0331">#REF!</definedName>
    <definedName name="CGPR0332" localSheetId="11">#REF!</definedName>
    <definedName name="CGPR0332" localSheetId="8">#REF!</definedName>
    <definedName name="CGPR0332">#REF!</definedName>
    <definedName name="CGPR0333" localSheetId="11">#REF!</definedName>
    <definedName name="CGPR0333" localSheetId="8">#REF!</definedName>
    <definedName name="CGPR0333">#REF!</definedName>
    <definedName name="CGPR041" localSheetId="11">#REF!</definedName>
    <definedName name="CGPR041" localSheetId="8">#REF!</definedName>
    <definedName name="CGPR041">#REF!</definedName>
    <definedName name="CGPR042" localSheetId="11">#REF!</definedName>
    <definedName name="CGPR042" localSheetId="8">#REF!</definedName>
    <definedName name="CGPR042">#REF!</definedName>
    <definedName name="CGPR043" localSheetId="11">#REF!</definedName>
    <definedName name="CGPR043" localSheetId="8">#REF!</definedName>
    <definedName name="CGPR043">#REF!</definedName>
    <definedName name="CGPR051" localSheetId="11">#REF!</definedName>
    <definedName name="CGPR051" localSheetId="8">#REF!</definedName>
    <definedName name="CGPR051">#REF!</definedName>
    <definedName name="CGPR052" localSheetId="11">#REF!</definedName>
    <definedName name="CGPR052" localSheetId="8">#REF!</definedName>
    <definedName name="CGPR052">#REF!</definedName>
    <definedName name="CGPR0531" localSheetId="11">#REF!</definedName>
    <definedName name="CGPR0531" localSheetId="8">#REF!</definedName>
    <definedName name="CGPR0531">#REF!</definedName>
    <definedName name="CGPR0532" localSheetId="11">#REF!</definedName>
    <definedName name="CGPR0532" localSheetId="8">#REF!</definedName>
    <definedName name="CGPR0532">#REF!</definedName>
    <definedName name="CGPR0533" localSheetId="11">#REF!</definedName>
    <definedName name="CGPR0533" localSheetId="8">#REF!</definedName>
    <definedName name="CGPR0533">#REF!</definedName>
    <definedName name="CGPR0534" localSheetId="11">#REF!</definedName>
    <definedName name="CGPR0534" localSheetId="8">#REF!</definedName>
    <definedName name="CGPR0534">#REF!</definedName>
    <definedName name="CGPR0541" localSheetId="11">#REF!</definedName>
    <definedName name="CGPR0541" localSheetId="8">#REF!</definedName>
    <definedName name="CGPR0541">#REF!</definedName>
    <definedName name="CGPR0542" localSheetId="11">#REF!</definedName>
    <definedName name="CGPR0542" localSheetId="8">#REF!</definedName>
    <definedName name="CGPR0542">#REF!</definedName>
    <definedName name="CGPR0543" localSheetId="11">#REF!</definedName>
    <definedName name="CGPR0543" localSheetId="8">#REF!</definedName>
    <definedName name="CGPR0543">#REF!</definedName>
    <definedName name="CGPR061" localSheetId="11">#REF!</definedName>
    <definedName name="CGPR061" localSheetId="8">#REF!</definedName>
    <definedName name="CGPR061">#REF!</definedName>
    <definedName name="CGPR062" localSheetId="11">#REF!</definedName>
    <definedName name="CGPR062" localSheetId="8">#REF!</definedName>
    <definedName name="CGPR062">#REF!</definedName>
    <definedName name="CGPR0621" localSheetId="11">#REF!</definedName>
    <definedName name="CGPR0621" localSheetId="8">#REF!</definedName>
    <definedName name="CGPR0621">#REF!</definedName>
    <definedName name="CGPR0622" localSheetId="11">#REF!</definedName>
    <definedName name="CGPR0622" localSheetId="8">#REF!</definedName>
    <definedName name="CGPR0622">#REF!</definedName>
    <definedName name="CGPR0631" localSheetId="11">#REF!</definedName>
    <definedName name="CGPR0631" localSheetId="8">#REF!</definedName>
    <definedName name="CGPR0631">#REF!</definedName>
    <definedName name="CGPR0632" localSheetId="11">#REF!</definedName>
    <definedName name="CGPR0632" localSheetId="8">#REF!</definedName>
    <definedName name="CGPR0632">#REF!</definedName>
    <definedName name="CGPR0633" localSheetId="11">#REF!</definedName>
    <definedName name="CGPR0633" localSheetId="8">#REF!</definedName>
    <definedName name="CGPR0633">#REF!</definedName>
    <definedName name="CGPR0641" localSheetId="11">#REF!</definedName>
    <definedName name="CGPR0641" localSheetId="8">#REF!</definedName>
    <definedName name="CGPR0641">#REF!</definedName>
    <definedName name="CGPR0642" localSheetId="11">#REF!</definedName>
    <definedName name="CGPR0642" localSheetId="8">#REF!</definedName>
    <definedName name="CGPR0642">#REF!</definedName>
    <definedName name="CGPR0643" localSheetId="11">#REF!</definedName>
    <definedName name="CGPR0643" localSheetId="8">#REF!</definedName>
    <definedName name="CGPR0643">#REF!</definedName>
    <definedName name="CGRF01" localSheetId="11">#REF!</definedName>
    <definedName name="CGRF01" localSheetId="8">#REF!</definedName>
    <definedName name="CGRF01">#REF!</definedName>
    <definedName name="CGRF02" localSheetId="11">#REF!</definedName>
    <definedName name="CGRF02" localSheetId="8">#REF!</definedName>
    <definedName name="CGRF02">#REF!</definedName>
    <definedName name="CGRF031" localSheetId="11">#REF!</definedName>
    <definedName name="CGRF031" localSheetId="8">#REF!</definedName>
    <definedName name="CGRF031">#REF!</definedName>
    <definedName name="CGRF032" localSheetId="11">#REF!</definedName>
    <definedName name="CGRF032" localSheetId="8">#REF!</definedName>
    <definedName name="CGRF032">#REF!</definedName>
    <definedName name="CGRF0331" localSheetId="11">#REF!</definedName>
    <definedName name="CGRF0331" localSheetId="8">#REF!</definedName>
    <definedName name="CGRF0331">#REF!</definedName>
    <definedName name="CGRF0332" localSheetId="11">#REF!</definedName>
    <definedName name="CGRF0332" localSheetId="8">#REF!</definedName>
    <definedName name="CGRF0332">#REF!</definedName>
    <definedName name="CGRF0333" localSheetId="11">#REF!</definedName>
    <definedName name="CGRF0333" localSheetId="8">#REF!</definedName>
    <definedName name="CGRF0333">#REF!</definedName>
    <definedName name="CGRF0334" localSheetId="11">#REF!</definedName>
    <definedName name="CGRF0334" localSheetId="8">#REF!</definedName>
    <definedName name="CGRF0334">#REF!</definedName>
    <definedName name="CGRF0335" localSheetId="11">#REF!</definedName>
    <definedName name="CGRF0335" localSheetId="8">#REF!</definedName>
    <definedName name="CGRF0335">#REF!</definedName>
    <definedName name="CGRF0336" localSheetId="11">#REF!</definedName>
    <definedName name="CGRF0336" localSheetId="8">#REF!</definedName>
    <definedName name="CGRF0336">#REF!</definedName>
    <definedName name="CGRF0337" localSheetId="11">#REF!</definedName>
    <definedName name="CGRF0337" localSheetId="8">#REF!</definedName>
    <definedName name="CGRF0337">#REF!</definedName>
    <definedName name="CGRF0338" localSheetId="11">#REF!</definedName>
    <definedName name="CGRF0338" localSheetId="8">#REF!</definedName>
    <definedName name="CGRF0338">#REF!</definedName>
    <definedName name="CGRF0341" localSheetId="11">#REF!</definedName>
    <definedName name="CGRF0341" localSheetId="8">#REF!</definedName>
    <definedName name="CGRF0341">#REF!</definedName>
    <definedName name="CGRF0342" localSheetId="11">#REF!</definedName>
    <definedName name="CGRF0342" localSheetId="8">#REF!</definedName>
    <definedName name="CGRF0342">#REF!</definedName>
    <definedName name="CGRF0343" localSheetId="11">#REF!</definedName>
    <definedName name="CGRF0343" localSheetId="8">#REF!</definedName>
    <definedName name="CGRF0343">#REF!</definedName>
    <definedName name="CGRF041" localSheetId="11">#REF!</definedName>
    <definedName name="CGRF041" localSheetId="8">#REF!</definedName>
    <definedName name="CGRF041">#REF!</definedName>
    <definedName name="CGRF042" localSheetId="11">#REF!</definedName>
    <definedName name="CGRF042" localSheetId="8">#REF!</definedName>
    <definedName name="CGRF042">#REF!</definedName>
    <definedName name="CGRF0431" localSheetId="11">#REF!</definedName>
    <definedName name="CGRF0431" localSheetId="8">#REF!</definedName>
    <definedName name="CGRF0431">#REF!</definedName>
    <definedName name="CGRF0432" localSheetId="11">#REF!</definedName>
    <definedName name="CGRF0432" localSheetId="8">#REF!</definedName>
    <definedName name="CGRF0432">#REF!</definedName>
    <definedName name="CGRF0433" localSheetId="11">#REF!</definedName>
    <definedName name="CGRF0433" localSheetId="8">#REF!</definedName>
    <definedName name="CGRF0433">#REF!</definedName>
    <definedName name="CGRF0441" localSheetId="11">#REF!</definedName>
    <definedName name="CGRF0441" localSheetId="8">#REF!</definedName>
    <definedName name="CGRF0441">#REF!</definedName>
    <definedName name="CGRF0442" localSheetId="11">#REF!</definedName>
    <definedName name="CGRF0442" localSheetId="8">#REF!</definedName>
    <definedName name="CGRF0442">#REF!</definedName>
    <definedName name="CGRF0443" localSheetId="11">#REF!</definedName>
    <definedName name="CGRF0443" localSheetId="8">#REF!</definedName>
    <definedName name="CGRF0443">#REF!</definedName>
    <definedName name="CGSM01" localSheetId="11">#REF!</definedName>
    <definedName name="CGSM01" localSheetId="8">#REF!</definedName>
    <definedName name="CGSM01">#REF!</definedName>
    <definedName name="CGSM02" localSheetId="11">#REF!</definedName>
    <definedName name="CGSM02" localSheetId="8">#REF!</definedName>
    <definedName name="CGSM02">#REF!</definedName>
    <definedName name="CGSM03" localSheetId="11">#REF!</definedName>
    <definedName name="CGSM03" localSheetId="8">#REF!</definedName>
    <definedName name="CGSM03">#REF!</definedName>
    <definedName name="CGSM04" localSheetId="11">#REF!</definedName>
    <definedName name="CGSM04" localSheetId="8">#REF!</definedName>
    <definedName name="CGSM04">#REF!</definedName>
    <definedName name="CGSM05" localSheetId="11">#REF!</definedName>
    <definedName name="CGSM05" localSheetId="8">#REF!</definedName>
    <definedName name="CGSM05">#REF!</definedName>
    <definedName name="CGSO011" localSheetId="11">#REF!</definedName>
    <definedName name="CGSO011" localSheetId="8">#REF!</definedName>
    <definedName name="CGSO011">#REF!</definedName>
    <definedName name="CGSO012" localSheetId="11">#REF!</definedName>
    <definedName name="CGSO012" localSheetId="8">#REF!</definedName>
    <definedName name="CGSO012">#REF!</definedName>
    <definedName name="CGSO013" localSheetId="11">#REF!</definedName>
    <definedName name="CGSO013" localSheetId="8">#REF!</definedName>
    <definedName name="CGSO013">#REF!</definedName>
    <definedName name="CGSO014" localSheetId="11">#REF!</definedName>
    <definedName name="CGSO014" localSheetId="8">#REF!</definedName>
    <definedName name="CGSO014">#REF!</definedName>
    <definedName name="CGSO02" localSheetId="11">#REF!</definedName>
    <definedName name="CGSO02" localSheetId="8">#REF!</definedName>
    <definedName name="CGSO02">#REF!</definedName>
    <definedName name="CGSO031" localSheetId="11">#REF!</definedName>
    <definedName name="CGSO031" localSheetId="8">#REF!</definedName>
    <definedName name="CGSO031">#REF!</definedName>
    <definedName name="CGSO032" localSheetId="11">#REF!</definedName>
    <definedName name="CGSO032" localSheetId="8">#REF!</definedName>
    <definedName name="CGSO032">#REF!</definedName>
    <definedName name="CGSO033" localSheetId="11">#REF!</definedName>
    <definedName name="CGSO033" localSheetId="8">#REF!</definedName>
    <definedName name="CGSO033">#REF!</definedName>
    <definedName name="CGSO034" localSheetId="11">#REF!</definedName>
    <definedName name="CGSO034" localSheetId="8">#REF!</definedName>
    <definedName name="CGSO034">#REF!</definedName>
    <definedName name="CGSO041" localSheetId="11">#REF!</definedName>
    <definedName name="CGSO041" localSheetId="8">#REF!</definedName>
    <definedName name="CGSO041">#REF!</definedName>
    <definedName name="CGSO042" localSheetId="11">#REF!</definedName>
    <definedName name="CGSO042" localSheetId="8">#REF!</definedName>
    <definedName name="CGSO042">#REF!</definedName>
    <definedName name="CGSO043" localSheetId="11">#REF!</definedName>
    <definedName name="CGSO043" localSheetId="8">#REF!</definedName>
    <definedName name="CGSO043">#REF!</definedName>
    <definedName name="CGSO044" localSheetId="11">#REF!</definedName>
    <definedName name="CGSO044" localSheetId="8">#REF!</definedName>
    <definedName name="CGSO044">#REF!</definedName>
    <definedName name="CGSO051" localSheetId="11">#REF!</definedName>
    <definedName name="CGSO051" localSheetId="8">#REF!</definedName>
    <definedName name="CGSO051">#REF!</definedName>
    <definedName name="CGSO052" localSheetId="11">#REF!</definedName>
    <definedName name="CGSO052" localSheetId="8">#REF!</definedName>
    <definedName name="CGSO052">#REF!</definedName>
    <definedName name="CGSO053" localSheetId="11">#REF!</definedName>
    <definedName name="CGSO053" localSheetId="8">#REF!</definedName>
    <definedName name="CGSO053">#REF!</definedName>
    <definedName name="CGSO054" localSheetId="11">#REF!</definedName>
    <definedName name="CGSO054" localSheetId="8">#REF!</definedName>
    <definedName name="CGSO054">#REF!</definedName>
    <definedName name="CGSO055" localSheetId="11">#REF!</definedName>
    <definedName name="CGSO055" localSheetId="8">#REF!</definedName>
    <definedName name="CGSO055">#REF!</definedName>
    <definedName name="CGSO061" localSheetId="11">#REF!</definedName>
    <definedName name="CGSO061" localSheetId="8">#REF!</definedName>
    <definedName name="CGSO061">#REF!</definedName>
    <definedName name="CGSO062" localSheetId="11">#REF!</definedName>
    <definedName name="CGSO062" localSheetId="8">#REF!</definedName>
    <definedName name="CGSO062">#REF!</definedName>
    <definedName name="CGSO063" localSheetId="11">#REF!</definedName>
    <definedName name="CGSO063" localSheetId="8">#REF!</definedName>
    <definedName name="CGSO063">#REF!</definedName>
    <definedName name="CGSO064" localSheetId="11">#REF!</definedName>
    <definedName name="CGSO064" localSheetId="8">#REF!</definedName>
    <definedName name="CGSO064">#REF!</definedName>
    <definedName name="CGTR011" localSheetId="11">#REF!</definedName>
    <definedName name="CGTR011" localSheetId="8">#REF!</definedName>
    <definedName name="CGTR011">#REF!</definedName>
    <definedName name="CGTR012" localSheetId="11">#REF!</definedName>
    <definedName name="CGTR012" localSheetId="8">#REF!</definedName>
    <definedName name="CGTR012">#REF!</definedName>
    <definedName name="CGTR021" localSheetId="11">#REF!</definedName>
    <definedName name="CGTR021" localSheetId="8">#REF!</definedName>
    <definedName name="CGTR021">#REF!</definedName>
    <definedName name="CGTR022" localSheetId="11">#REF!</definedName>
    <definedName name="CGTR022" localSheetId="8">#REF!</definedName>
    <definedName name="CGTR022">#REF!</definedName>
    <definedName name="CGTR023" localSheetId="11">#REF!</definedName>
    <definedName name="CGTR023" localSheetId="8">#REF!</definedName>
    <definedName name="CGTR023">#REF!</definedName>
    <definedName name="CGTR031" localSheetId="11">#REF!</definedName>
    <definedName name="CGTR031" localSheetId="8">#REF!</definedName>
    <definedName name="CGTR031">#REF!</definedName>
    <definedName name="CGTR032" localSheetId="11">#REF!</definedName>
    <definedName name="CGTR032" localSheetId="8">#REF!</definedName>
    <definedName name="CGTR032">#REF!</definedName>
    <definedName name="CGTR033" localSheetId="11">#REF!</definedName>
    <definedName name="CGTR033" localSheetId="8">#REF!</definedName>
    <definedName name="CGTR033">#REF!</definedName>
    <definedName name="CGTR034" localSheetId="11">#REF!</definedName>
    <definedName name="CGTR034" localSheetId="8">#REF!</definedName>
    <definedName name="CGTR034">#REF!</definedName>
    <definedName name="CGTR035" localSheetId="11">#REF!</definedName>
    <definedName name="CGTR035" localSheetId="8">#REF!</definedName>
    <definedName name="CGTR035">#REF!</definedName>
    <definedName name="CGTR036" localSheetId="11">#REF!</definedName>
    <definedName name="CGTR036" localSheetId="8">#REF!</definedName>
    <definedName name="CGTR036">#REF!</definedName>
    <definedName name="CGTR037" localSheetId="11">#REF!</definedName>
    <definedName name="CGTR037" localSheetId="8">#REF!</definedName>
    <definedName name="CGTR037">#REF!</definedName>
    <definedName name="CGTR038" localSheetId="11">#REF!</definedName>
    <definedName name="CGTR038" localSheetId="8">#REF!</definedName>
    <definedName name="CGTR038">#REF!</definedName>
    <definedName name="CGTR039" localSheetId="11">#REF!</definedName>
    <definedName name="CGTR039" localSheetId="8">#REF!</definedName>
    <definedName name="CGTR039">#REF!</definedName>
    <definedName name="CGTR041" localSheetId="11">#REF!</definedName>
    <definedName name="CGTR041" localSheetId="8">#REF!</definedName>
    <definedName name="CGTR041">#REF!</definedName>
    <definedName name="CGTR042" localSheetId="11">#REF!</definedName>
    <definedName name="CGTR042" localSheetId="8">#REF!</definedName>
    <definedName name="CGTR042">#REF!</definedName>
    <definedName name="CGTR043" localSheetId="11">#REF!</definedName>
    <definedName name="CGTR043" localSheetId="8">#REF!</definedName>
    <definedName name="CGTR043">#REF!</definedName>
    <definedName name="CGTR044" localSheetId="11">#REF!</definedName>
    <definedName name="CGTR044" localSheetId="8">#REF!</definedName>
    <definedName name="CGTR044">#REF!</definedName>
    <definedName name="CGTR051" localSheetId="11">#REF!</definedName>
    <definedName name="CGTR051" localSheetId="8">#REF!</definedName>
    <definedName name="CGTR051">#REF!</definedName>
    <definedName name="Ch">#REF!</definedName>
    <definedName name="CHACA" hidden="1">#N/A</definedName>
    <definedName name="Change_in_Cash">#REF!</definedName>
    <definedName name="CHAPA">#REF!</definedName>
    <definedName name="CHECK" localSheetId="11">IF(AND(#REF!=#REF!,#REF!=#REF!,#REF!=#REF!),"ok","ojo")</definedName>
    <definedName name="CHECK" localSheetId="8">IF(AND(#REF!=#REF!,#REF!=#REF!,#REF!=#REF!),"ok","ojo")</definedName>
    <definedName name="CHECK">IF(AND(#REF!=#REF!,#REF!=#REF!,#REF!=#REF!),"ok","ojo")</definedName>
    <definedName name="Check_to_Cash">#REF!</definedName>
    <definedName name="CHINA">#REF!</definedName>
    <definedName name="chiqui">#REF!</definedName>
    <definedName name="CHK_PU" localSheetId="11">#REF!</definedName>
    <definedName name="CHK_PU" localSheetId="8">#REF!</definedName>
    <definedName name="CHK_PU">#REF!</definedName>
    <definedName name="CHP">#REF!</definedName>
    <definedName name="ci">#REF!</definedName>
    <definedName name="CILIND">#REF!</definedName>
    <definedName name="Cimentacion" comment="2-3 Cimentación">#REF!</definedName>
    <definedName name="CIndPresup">#REF!</definedName>
    <definedName name="CINTA">#REF!</definedName>
    <definedName name="Cinta_de_marcación_plasticaNOMBRE">#REF!</definedName>
    <definedName name="Cinta_P.V.C._O_22_NOMBRE">#REF!</definedName>
    <definedName name="Cinta_P.V.C._O_22_PRECIOPORML">#REF!</definedName>
    <definedName name="Cinta_P.V.C._V_10_NOMBRE">#REF!</definedName>
    <definedName name="Cinta_P.V.C._V_10_PRECIOPORML">#REF!</definedName>
    <definedName name="Cinta_P.V.C._V_15_NOMBRE">#REF!</definedName>
    <definedName name="Cinta_P.V.C._V_15_PRECIOPORML">#REF!</definedName>
    <definedName name="CINTA_V_15">#REF!</definedName>
    <definedName name="CINTAAISLANTE">#REF!</definedName>
    <definedName name="CINTAAISLANTE1">#REF!</definedName>
    <definedName name="CINTAMARCACIONPLASTICAPRECIOPORUNIDAD">#REF!</definedName>
    <definedName name="cintapvc">#REF!</definedName>
    <definedName name="CIR" localSheetId="11">IF(#REF!=9,IF(ISERROR(#REF!),"",#REF!),"")</definedName>
    <definedName name="CIR" localSheetId="8">IF(#REF!=9,IF(ISERROR(#REF!),"",#REF!),"")</definedName>
    <definedName name="CIR">IF([0]!ADMVO=9,IF(ISERROR([0]!DESC1),"",[0]!DESC1),"")</definedName>
    <definedName name="CIRCUITOS" localSheetId="11">#REF!</definedName>
    <definedName name="CIRCUITOS" localSheetId="8">#REF!</definedName>
    <definedName name="CIRCUITOS">#REF!</definedName>
    <definedName name="CIRCUNVALAR">#REF!</definedName>
    <definedName name="CISNEROS">#REF!</definedName>
    <definedName name="Ciudad" localSheetId="11">#REF!</definedName>
    <definedName name="Ciudad" localSheetId="8">#REF!</definedName>
    <definedName name="Ciudad">#REF!</definedName>
    <definedName name="Ciudades" localSheetId="11">#REF!</definedName>
    <definedName name="Ciudades" localSheetId="8">#REF!</definedName>
    <definedName name="Ciudades">#REF!</definedName>
    <definedName name="civil">#REF!</definedName>
    <definedName name="Cj">#REF!</definedName>
    <definedName name="cjsa" hidden="1">#REF!</definedName>
    <definedName name="Ck">#REF!</definedName>
    <definedName name="ckodxfkop">#REF!</definedName>
    <definedName name="CL" localSheetId="11">#REF!</definedName>
    <definedName name="CL" localSheetId="8">#REF!</definedName>
    <definedName name="CL">#REF!</definedName>
    <definedName name="Clabe">#REF!</definedName>
    <definedName name="clase">#REF!</definedName>
    <definedName name="CLASE3" localSheetId="11">#REF!</definedName>
    <definedName name="CLASE3" localSheetId="8">#REF!</definedName>
    <definedName name="CLASE3">#REF!</definedName>
    <definedName name="ClaseOfer">#REF!</definedName>
    <definedName name="CLASIFIC">#REF!</definedName>
    <definedName name="CLAUSULA">#REF!</definedName>
    <definedName name="CLAVO">#REF!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l">#REF!</definedName>
    <definedName name="CLube">#REF!</definedName>
    <definedName name="Cm">#REF!</definedName>
    <definedName name="CMETALICA">#REF!</definedName>
    <definedName name="cmf" localSheetId="11">#REF!</definedName>
    <definedName name="cmf" localSheetId="8">#REF!</definedName>
    <definedName name="cmf">#REF!</definedName>
    <definedName name="CMIBLE">#REF!</definedName>
    <definedName name="CMIBLE1">#REF!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Repl">#REF!</definedName>
    <definedName name="CoalUtil">#REF!</definedName>
    <definedName name="CobroSuspencion">"Elipse 8"</definedName>
    <definedName name="cociente">#REF!</definedName>
    <definedName name="Cod">#REF!</definedName>
    <definedName name="CodActEco" localSheetId="11">#REF!</definedName>
    <definedName name="CodActEco" localSheetId="8">#REF!</definedName>
    <definedName name="CodActEco">#REF!</definedName>
    <definedName name="CodAPU">#REF!</definedName>
    <definedName name="Codigo" comment="Codigo Insumo" localSheetId="11">#REF!</definedName>
    <definedName name="Codigo" comment="Codigo Insumo" localSheetId="8">#REF!</definedName>
    <definedName name="codigo">#REF!,#REF!</definedName>
    <definedName name="Código">#REF!</definedName>
    <definedName name="codigo_actividad" localSheetId="11">+IF(LEN(#REF!)=9,#REF!,IF(LEN(#REF!)=9,"",#REF!))</definedName>
    <definedName name="codigo_actividad" localSheetId="8">+IF(LEN(#REF!)=9,#REF!,IF(LEN(#REF!)=9,"",#REF!))</definedName>
    <definedName name="codigo_actividad">+IF(LEN(#REF!)=9,#REF!,IF(LEN(#REF!)=9,"",#REF!))</definedName>
    <definedName name="codigo_cuadrilla">#REF!</definedName>
    <definedName name="CODIGO_CUADRILLA2">#REF!</definedName>
    <definedName name="Codigo_M.Obra" comment="Mano de obra " localSheetId="11">#REF!</definedName>
    <definedName name="Codigo_M.Obra" comment="Mano de obra " localSheetId="8">#REF!</definedName>
    <definedName name="Codigo_M.Obra" comment="Mano de obra ">#REF!</definedName>
    <definedName name="CodigoInversion">#REF!</definedName>
    <definedName name="CodigoProyecto">#REF!</definedName>
    <definedName name="codigos" localSheetId="11">#REF!</definedName>
    <definedName name="codigos" localSheetId="8">#REF!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6x45pvc">#REF!</definedName>
    <definedName name="codo6x90pvc">#REF!</definedName>
    <definedName name="codo8x45pvc">#REF!</definedName>
    <definedName name="CODOS">#REF!</definedName>
    <definedName name="Codos_PVC_3">#REF!</definedName>
    <definedName name="coe">#REF!</definedName>
    <definedName name="cogvsiruj" localSheetId="11">#REF!</definedName>
    <definedName name="cogvsiruj" localSheetId="8">#REF!</definedName>
    <definedName name="cogvsiruj">#REF!</definedName>
    <definedName name="COHaul">#REF!</definedName>
    <definedName name="COL" localSheetId="11">#REF!</definedName>
    <definedName name="COL" localSheetId="8">#REF!</definedName>
    <definedName name="COL">#REF!</definedName>
    <definedName name="COL_A_APU" localSheetId="11">IF(#REF!="","",IF(LEN(#REF!)=9,#REF!,#REF!))</definedName>
    <definedName name="COL_A_APU" localSheetId="8">IF(#REF!="","",IF(LEN(#REF!)=9,#REF!,#REF!))</definedName>
    <definedName name="COL_A_APU">IF(#REF!="","",IF(LEN(#REF!)=9,#REF!,#REF!))</definedName>
    <definedName name="COL_A_AUX" localSheetId="11">IF(#REF!="","",IF(#REF!="",#REF!,#REF!))</definedName>
    <definedName name="COL_A_AUX" localSheetId="8">IF(#REF!="","",IF(#REF!="",#REF!,#REF!))</definedName>
    <definedName name="COL_A_AUX">IF(#REF!="","",IF(#REF!="",#REF!,#REF!))</definedName>
    <definedName name="COL_B" localSheetId="11">IF(LEFT(#REF!,5)=#REF!,"",(LEFT(#REF!,5)))</definedName>
    <definedName name="COL_B" localSheetId="8">IF(LEFT(#REF!,5)=#REF!,"",(LEFT(#REF!,5)))</definedName>
    <definedName name="COL_B">IF(LEFT(#REF!,5)=#REF!,"",(LEFT(#REF!,5)))</definedName>
    <definedName name="COL_C" localSheetId="11">LEFT(#REF!,2)</definedName>
    <definedName name="COL_C" localSheetId="8">LEFT(#REF!,2)</definedName>
    <definedName name="COL_C">LEFT(#REF!,2)</definedName>
    <definedName name="COL_G" localSheetId="11">IFERROR(VLOOKUP(#REF!,#REF!,7,0),0)</definedName>
    <definedName name="COL_G" localSheetId="8">IFERROR(VLOOKUP(#REF!,#REF!,7,0),0)</definedName>
    <definedName name="COL_G">IFERROR(VLOOKUP(#REF!,#REF!,7,0),0)</definedName>
    <definedName name="COL_H" localSheetId="11">IF(LEN(#REF!)=9,ROUNDUP(SUM(#REF!),0),"")</definedName>
    <definedName name="COL_H" localSheetId="8">IF(LEN(#REF!)=9,ROUNDUP(SUM(#REF!),0),"")</definedName>
    <definedName name="COL_H">IF(LEN(#REF!)=9,ROUNDUP(SUM(#REF!),0),"")</definedName>
    <definedName name="COL_J" localSheetId="11">IF(LEN(#REF!)=9,#REF!*#REF!,"")</definedName>
    <definedName name="COL_J" localSheetId="8">IF(LEN(#REF!)=9,#REF!*#REF!,"")</definedName>
    <definedName name="COL_J">IF(LEN(#REF!)=9,#REF!*#REF!,"")</definedName>
    <definedName name="COL_J_APU" localSheetId="11">IF(#REF!="","",IF(VLOOKUP(#REF!,#REF!,7,FALSE)="",LEFT(#REF!,2),VLOOKUP(#REF!,#REF!,7,FALSE)))</definedName>
    <definedName name="COL_J_APU" localSheetId="8">IF(#REF!="","",IF(VLOOKUP(#REF!,#REF!,7,FALSE)="",LEFT(#REF!,2),VLOOKUP(#REF!,#REF!,7,FALSE)))</definedName>
    <definedName name="COL_J_APU">IF(#REF!="","",IF(VLOOKUP(#REF!,#REF!,7,FALSE)="",LEFT(#REF!,2),VLOOKUP(#REF!,#REF!,7,FALSE)))</definedName>
    <definedName name="COL_J_AUX" localSheetId="11">IF(#REF!="","",IF(VLOOKUP(#REF!,#REF!,7,FALSE)="",LEFT(#REF!,2),VLOOKUP(#REF!,#REF!,7,FALSE)))</definedName>
    <definedName name="COL_J_AUX" localSheetId="8">IF(#REF!="","",IF(VLOOKUP(#REF!,#REF!,7,FALSE)="",LEFT(#REF!,2),VLOOKUP(#REF!,#REF!,7,FALSE)))</definedName>
    <definedName name="COL_J_AUX">IF(#REF!="","",IF(VLOOKUP(#REF!,#REF!,7,FALSE)="",LEFT(#REF!,2),VLOOKUP(#REF!,#REF!,7,FALSE)))</definedName>
    <definedName name="COL_K_PPTO" localSheetId="11">IF(LEN(#REF!)=5,SUMIF(#REF!,#REF!,#REF!),"")</definedName>
    <definedName name="COL_K_PPTO" localSheetId="8">IF(LEN(#REF!)=5,SUMIF(#REF!,#REF!,#REF!),"")</definedName>
    <definedName name="COL_K_PPTO">IF(LEN(#REF!)=5,SUMIF(#REF!,#REF!,#REF!),"")</definedName>
    <definedName name="COL_L" localSheetId="11">IF(#REF!="",SUMIF(#REF!,#REF!,#REF!),"")</definedName>
    <definedName name="COL_L" localSheetId="8">IF(#REF!="",SUMIF(#REF!,#REF!,#REF!),"")</definedName>
    <definedName name="COL_L">IF(#REF!="",SUMIF(#REF!,#REF!,#REF!),"")</definedName>
    <definedName name="COL_M" localSheetId="11">IF(LEN(#REF!)=2,#REF!/SUMIF(#REF!,"&gt;&lt;""",#REF!),"")</definedName>
    <definedName name="COL_M" localSheetId="8">IF(LEN(#REF!)=2,#REF!/SUMIF(#REF!,"&gt;&lt;""",#REF!),"")</definedName>
    <definedName name="COL_M">IF(LEN(#REF!)=2,#REF!/SUMIF(#REF!,"&gt;&lt;""",#REF!),"")</definedName>
    <definedName name="COL_M_APU" localSheetId="11">IF(#REF!="","",IF(VLOOKUP(#REF!,#REF!,7,FALSE)="",LEFT(#REF!,2),VLOOKUP(#REF!,#REF!,7,FALSE)))</definedName>
    <definedName name="COL_M_APU" localSheetId="8">IF(#REF!="","",IF(VLOOKUP(#REF!,#REF!,7,FALSE)="",LEFT(#REF!,2),VLOOKUP(#REF!,#REF!,7,FALSE)))</definedName>
    <definedName name="COL_M_APU">IF(#REF!="","",IF(VLOOKUP(#REF!,#REF!,7,FALSE)="",LEFT(#REF!,2),VLOOKUP(#REF!,#REF!,7,FALSE)))</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MBI">#REF!</definedName>
    <definedName name="COLOMBIA">#REF!</definedName>
    <definedName name="COLOMBIA2">#REF!</definedName>
    <definedName name="COLOMBIAB">#REF!</definedName>
    <definedName name="colombias">#REF!</definedName>
    <definedName name="COLON">#REF!</definedName>
    <definedName name="COLS">#REF!</definedName>
    <definedName name="ColTap" localSheetId="11">#REF!</definedName>
    <definedName name="ColTap" localSheetId="8">#REF!</definedName>
    <definedName name="ColTap">#REF!</definedName>
    <definedName name="columna">#REF!</definedName>
    <definedName name="Com" localSheetId="11">#REF!</definedName>
    <definedName name="Com" localSheetId="8">#REF!</definedName>
    <definedName name="Com">#REF!</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#REF!</definedName>
    <definedName name="COMBO1">#REF!</definedName>
    <definedName name="Combustible">#REF!</definedName>
    <definedName name="CombustibleCostos">#REF!</definedName>
    <definedName name="COMEstAward_date">#REF!</definedName>
    <definedName name="COMIDA">#REF!</definedName>
    <definedName name="COMISION" localSheetId="11">#REF!</definedName>
    <definedName name="COMISION" localSheetId="8">#REF!</definedName>
    <definedName name="COMISION">#REF!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ODGDIS">#REF!</definedName>
    <definedName name="COMONO">#REF!</definedName>
    <definedName name="COMONSI">#REF!</definedName>
    <definedName name="COMP">#REF!</definedName>
    <definedName name="compactacion">#REF!</definedName>
    <definedName name="compefactores">#REF!</definedName>
    <definedName name="compefactores_1">#REF!</definedName>
    <definedName name="compefactores_2">#REF!</definedName>
    <definedName name="COMPenalty">#REF!</definedName>
    <definedName name="completa_ab">#REF!</definedName>
    <definedName name="compneu">#REF!</definedName>
    <definedName name="COMPR">#REF!</definedName>
    <definedName name="COMPRE">#REF!</definedName>
    <definedName name="COMPRESOR">#REF!</definedName>
    <definedName name="COMPRESOR2PISTOLASNOMBRE">#REF!</definedName>
    <definedName name="COMPRESORDOSMARTILLOS">#REF!</definedName>
    <definedName name="Compresordospistolaspreciohora">#REF!</definedName>
    <definedName name="Compresores">#REF!</definedName>
    <definedName name="COMPROBANTE_DE_PAGO">#REF!</definedName>
    <definedName name="COMProject_Currency">#REF!</definedName>
    <definedName name="COMProject_name">#REF!</definedName>
    <definedName name="COMPUERTA">#REF!</definedName>
    <definedName name="Compuerta_D_12_NOMBRE">#REF!</definedName>
    <definedName name="Compuerta_D_12_PRECIOPORUN">#REF!</definedName>
    <definedName name="Compuerta_D_14_NOMBRE">#REF!</definedName>
    <definedName name="Compuerta_D_14_PRECIOPORUN">#REF!</definedName>
    <definedName name="Compuerta_D_16_NOMBRE">#REF!</definedName>
    <definedName name="Compuerta_D_16_PRECIOPORUN">#REF!</definedName>
    <definedName name="COMYBFV">#REF!</definedName>
    <definedName name="CON">#REF!</definedName>
    <definedName name="CON.FUN">#REF!</definedName>
    <definedName name="CON.LIM">#REF!</definedName>
    <definedName name="CON.POZ">#REF!</definedName>
    <definedName name="CON.TUB">#REF!</definedName>
    <definedName name="CON_3000">#REF!</definedName>
    <definedName name="CON_HTA" localSheetId="11">SUMIFS(#REF!,#REF!,#REF!,#REF!,"mo")</definedName>
    <definedName name="CON_HTA" localSheetId="8">SUMIFS(#REF!,#REF!,#REF!,#REF!,"mo")</definedName>
    <definedName name="CON_HTA">SUMIFS(#REF!,#REF!,#REF!,#REF!,"mo")</definedName>
    <definedName name="CON_HTA_APU" localSheetId="11">SUMIFS(#REF!,#REF!,#REF!,#REF!,"mo")</definedName>
    <definedName name="CON_HTA_APU" localSheetId="8">SUMIFS(#REF!,#REF!,#REF!,#REF!,"mo")</definedName>
    <definedName name="CON_HTA_APU">SUMIFS(#REF!,#REF!,#REF!,#REF!,"mo")</definedName>
    <definedName name="CONC">#REF!</definedName>
    <definedName name="CONC21">#REF!</definedName>
    <definedName name="CONC211">#REF!</definedName>
    <definedName name="CONC231">#REF!</definedName>
    <definedName name="CONC232">#REF!</definedName>
    <definedName name="CONC2500">#REF!</definedName>
    <definedName name="Conc3" localSheetId="11">#REF!</definedName>
    <definedName name="Conc3" localSheetId="8">#REF!</definedName>
    <definedName name="Conc3">#REF!</definedName>
    <definedName name="CONC3000">#REF!</definedName>
    <definedName name="CONC4000">#REF!</definedName>
    <definedName name="CONCRE123">#REF!</definedName>
    <definedName name="CONCRE124">#REF!</definedName>
    <definedName name="concre15">#REF!</definedName>
    <definedName name="CONCRE25">#REF!</definedName>
    <definedName name="concre3000">#REF!</definedName>
    <definedName name="concre35">#REF!</definedName>
    <definedName name="CONCRETO" localSheetId="11">#REF!</definedName>
    <definedName name="CONCRETO" localSheetId="8">#REF!</definedName>
    <definedName name="CONCRETO">#REF!</definedName>
    <definedName name="Concreto_1500_psi">#REF!</definedName>
    <definedName name="CONCRETO_2000" localSheetId="11">#REF!</definedName>
    <definedName name="CONCRETO_2000" localSheetId="8">#REF!</definedName>
    <definedName name="CONCRETO_2000">#REF!</definedName>
    <definedName name="concreto_2000_PSI_PremezcladoNOMBRE">#REF!</definedName>
    <definedName name="concreto_2500_PSI_PremezcladoNOMBRE">#REF!</definedName>
    <definedName name="Concreto_3000_0.40">#REF!</definedName>
    <definedName name="concreto_3000_PSI_Premezclado_NOMBRE">#REF!</definedName>
    <definedName name="concreto_3000_PSI_Premezclado_PRECIOPORM3">#REF!</definedName>
    <definedName name="Concreto_3500PSI_Premezclado_NOMBRE">#REF!</definedName>
    <definedName name="Concreto_3500PSI_Premezclado_PRECIOPORM3">#REF!</definedName>
    <definedName name="Concreto_4000">#REF!</definedName>
    <definedName name="Concreto_4000_0.40">#REF!</definedName>
    <definedName name="Concreto_4000_0.40_Auto">#REF!</definedName>
    <definedName name="Concreto_4000_0.40_Auto_Retrac_Fibra">#REF!</definedName>
    <definedName name="CONCRETO_4000_PSI_Premezclado_NOMBRE">#REF!</definedName>
    <definedName name="CONCRETO_4000_PSI_Premezclado_PRECIOPORM3">#REF!</definedName>
    <definedName name="CONCRETO_5000_PSI_Premezclado_NOMBRE">#REF!</definedName>
    <definedName name="CONCRETO_5000_PSI_Premezclado_PRECIOPORM3">#REF!</definedName>
    <definedName name="CONCRETO_F.C_4">#REF!</definedName>
    <definedName name="concreto_FC_2.2">#REF!</definedName>
    <definedName name="Concreto1_m">#REF!</definedName>
    <definedName name="concreto14">#REF!</definedName>
    <definedName name="Concreto2_m">#REF!</definedName>
    <definedName name="CONCRETO20">#REF!</definedName>
    <definedName name="CONCRETO2000PSIPRECIOPORM3">#REF!</definedName>
    <definedName name="concreto25">#REF!</definedName>
    <definedName name="concreto2500precioporm3_">#REF!</definedName>
    <definedName name="Concreto2500v">#REF!</definedName>
    <definedName name="CONCRETO3">#REF!</definedName>
    <definedName name="Concreto3_m">#REF!</definedName>
    <definedName name="concreto30">#REF!</definedName>
    <definedName name="concreto3000">#REF!</definedName>
    <definedName name="concreto35">#REF!</definedName>
    <definedName name="concreto353">#REF!</definedName>
    <definedName name="concreto357">#REF!</definedName>
    <definedName name="Concreto4_m">#REF!</definedName>
    <definedName name="concreto5">#REF!</definedName>
    <definedName name="Concreto5_m">#REF!</definedName>
    <definedName name="Concreto5500v">#REF!</definedName>
    <definedName name="concretomuro">#REF!</definedName>
    <definedName name="concretoplaca">#REF!</definedName>
    <definedName name="Concretos">#REF!</definedName>
    <definedName name="CONDI1">#REF!</definedName>
    <definedName name="CONDICION">#REF!</definedName>
    <definedName name="condiciones">#REF!</definedName>
    <definedName name="CONDUCCIONES">#REF!</definedName>
    <definedName name="conductor">#REF!</definedName>
    <definedName name="Conductores">#REF!</definedName>
    <definedName name="ConductoresCostos">#REF!</definedName>
    <definedName name="CONEX" localSheetId="11">#REF!</definedName>
    <definedName name="CONEX" localSheetId="8">#REF!</definedName>
    <definedName name="CONEX">#REF!</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eqCat">0</definedName>
    <definedName name="ConseqForMitRisk">3</definedName>
    <definedName name="Conso">#REF!</definedName>
    <definedName name="Consol">#REF!</definedName>
    <definedName name="consolida">#REF!</definedName>
    <definedName name="consolidado">#REF!</definedName>
    <definedName name="consolidadoa">#REF!</definedName>
    <definedName name="CONSORCIO">#REF!</definedName>
    <definedName name="constante">#REF!</definedName>
    <definedName name="Consultor" localSheetId="11">#REF!</definedName>
    <definedName name="Consultor" localSheetId="8">#REF!</definedName>
    <definedName name="Consultor">#REF!</definedName>
    <definedName name="CONSULTOR_1">#REF!</definedName>
    <definedName name="CONSULTOR_2">#REF!</definedName>
    <definedName name="CONSUM">#REF!</definedName>
    <definedName name="CONSUMO_ESTRATO_3">#REF!</definedName>
    <definedName name="CONT" localSheetId="11">#REF!</definedName>
    <definedName name="CONT" localSheetId="8">#REF!</definedName>
    <definedName name="CONT">#REF!</definedName>
    <definedName name="CONTABLE" localSheetId="11" hidden="1">{#N/A,#N/A,FALSE,"CIBHA05A";#N/A,#N/A,FALSE,"CIBHA05B"}</definedName>
    <definedName name="CONTABLE" localSheetId="8" hidden="1">{#N/A,#N/A,FALSE,"CIBHA05A";#N/A,#N/A,FALSE,"CIBHA05B"}</definedName>
    <definedName name="CONTABLE" hidden="1">{#N/A,#N/A,FALSE,"CIBHA05A";#N/A,#N/A,FALSE,"CIBHA05B"}</definedName>
    <definedName name="CONTABLES" localSheetId="11" hidden="1">{#N/A,#N/A,FALSE,"Costos Productos 6A";#N/A,#N/A,FALSE,"Costo Unitario Total H-94-12"}</definedName>
    <definedName name="CONTABLES" localSheetId="8"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artsCostOutput">#REF!</definedName>
    <definedName name="contra">#REF!</definedName>
    <definedName name="Contratante" localSheetId="11">#REF!</definedName>
    <definedName name="Contratante" localSheetId="8">#REF!</definedName>
    <definedName name="Contratante">#REF!</definedName>
    <definedName name="CONTRATISTA">#REF!</definedName>
    <definedName name="Contrato" localSheetId="11">#REF!</definedName>
    <definedName name="Contrato" localSheetId="8">#REF!</definedName>
    <definedName name="CONTRATO">#REF!</definedName>
    <definedName name="Contreto_3000">#REF!</definedName>
    <definedName name="CONTROL" localSheetId="11">#REF!</definedName>
    <definedName name="CONTROL" localSheetId="8">#REF!</definedName>
    <definedName name="CONTROL">#REF!</definedName>
    <definedName name="controlV">#REF!</definedName>
    <definedName name="COORDENADAS">#REF!</definedName>
    <definedName name="COORDENADAS1">#REF!</definedName>
    <definedName name="Coordinador" localSheetId="11">#REF!</definedName>
    <definedName name="Coordinador" localSheetId="8">#REF!</definedName>
    <definedName name="Coordinador">#REF!</definedName>
    <definedName name="COPIA" localSheetId="11">'AIU1 '!err</definedName>
    <definedName name="COPIA" localSheetId="2">'CAP. 1'!ERR</definedName>
    <definedName name="COPIA" localSheetId="3">'CAP. 2'!ERR</definedName>
    <definedName name="COPIA" localSheetId="4">'CAP. 3'!ERR</definedName>
    <definedName name="COPIA" localSheetId="5">'CAP. 4'!ERR</definedName>
    <definedName name="COPIA" localSheetId="6">'CAP. 5'!ERR</definedName>
    <definedName name="COPIA" localSheetId="7">'CAP. 6'!ERR</definedName>
    <definedName name="COPIA" localSheetId="8">FP!err</definedName>
    <definedName name="COPIA">[0]!ERR</definedName>
    <definedName name="COPIA1">#REF!</definedName>
    <definedName name="COPIA2">#REF!</definedName>
    <definedName name="copiao4" localSheetId="11">'AIU1 '!err</definedName>
    <definedName name="copiao4" localSheetId="2">'CAP. 1'!ERR</definedName>
    <definedName name="copiao4" localSheetId="3">'CAP. 2'!ERR</definedName>
    <definedName name="copiao4" localSheetId="4">'CAP. 3'!ERR</definedName>
    <definedName name="copiao4" localSheetId="5">'CAP. 4'!ERR</definedName>
    <definedName name="copiao4" localSheetId="6">'CAP. 5'!ERR</definedName>
    <definedName name="copiao4" localSheetId="7">'CAP. 6'!ERR</definedName>
    <definedName name="copiao4" localSheetId="8">FP!err</definedName>
    <definedName name="copiao4">[0]!ERR</definedName>
    <definedName name="copiar">#REF!</definedName>
    <definedName name="Coraza">#REF!</definedName>
    <definedName name="corri" localSheetId="11">'AIU1 '!err</definedName>
    <definedName name="corri" localSheetId="2">'CAP. 1'!ERR</definedName>
    <definedName name="corri" localSheetId="3">'CAP. 2'!ERR</definedName>
    <definedName name="corri" localSheetId="4">'CAP. 3'!ERR</definedName>
    <definedName name="corri" localSheetId="5">'CAP. 4'!ERR</definedName>
    <definedName name="corri" localSheetId="6">'CAP. 5'!ERR</definedName>
    <definedName name="corri" localSheetId="7">'CAP. 6'!ERR</definedName>
    <definedName name="corri" localSheetId="8">FP!err</definedName>
    <definedName name="corri">[0]!ERR</definedName>
    <definedName name="Corriente">#REF!</definedName>
    <definedName name="CORTA">#REF!</definedName>
    <definedName name="cortadoracon">#REF!</definedName>
    <definedName name="CORTADORACONCRETO">#REF!</definedName>
    <definedName name="CORTADORANOMBRE">#REF!</definedName>
    <definedName name="cortadorapreciohora">#REF!</definedName>
    <definedName name="corte">#REF!</definedName>
    <definedName name="corterocoso">#REF!</definedName>
    <definedName name="cost_analysis">#REF!</definedName>
    <definedName name="Cost_Personal">#REF!</definedName>
    <definedName name="cost04" localSheetId="11" hidden="1">{#N/A,#N/A,FALSE,"Costos Productos 6A";#N/A,#N/A,FALSE,"Costo Unitario Total H-94-12"}</definedName>
    <definedName name="cost04" localSheetId="8" hidden="1">{#N/A,#N/A,FALSE,"Costos Productos 6A";#N/A,#N/A,FALSE,"Costo Unitario Total H-94-12"}</definedName>
    <definedName name="cost04" hidden="1">{#N/A,#N/A,FALSE,"Costos Productos 6A";#N/A,#N/A,FALSE,"Costo Unitario Total H-94-12"}</definedName>
    <definedName name="costa">#REF!</definedName>
    <definedName name="COSTCONTAB" localSheetId="11" hidden="1">{#N/A,#N/A,FALSE,"Costos Productos 6A";#N/A,#N/A,FALSE,"Costo Unitario Total H-94-12"}</definedName>
    <definedName name="COSTCONTAB" localSheetId="8" hidden="1">{#N/A,#N/A,FALSE,"Costos Productos 6A";#N/A,#N/A,FALSE,"Costo Unitario Total H-94-12"}</definedName>
    <definedName name="COSTCONTAB" hidden="1">{#N/A,#N/A,FALSE,"Costos Productos 6A";#N/A,#N/A,FALSE,"Costo Unitario Total H-94-12"}</definedName>
    <definedName name="CosteoConsultoria">#REF!</definedName>
    <definedName name="COSTIND">#REF!</definedName>
    <definedName name="costivos" localSheetId="11" hidden="1">{#N/A,#N/A,FALSE,"Costos Productos 6A";#N/A,#N/A,FALSE,"Costo Unitario Total H-94-12"}</definedName>
    <definedName name="costivos" localSheetId="8" hidden="1">{#N/A,#N/A,FALSE,"Costos Productos 6A";#N/A,#N/A,FALSE,"Costo Unitario Total H-94-12"}</definedName>
    <definedName name="costivos" hidden="1">{#N/A,#N/A,FALSE,"Costos Productos 6A";#N/A,#N/A,FALSE,"Costo Unitario Total H-94-12"}</definedName>
    <definedName name="COSTO_FRENTE" localSheetId="11">#REF!</definedName>
    <definedName name="COSTO_FRENTE" localSheetId="8">#REF!</definedName>
    <definedName name="COSTO_FRENTE">#REF!</definedName>
    <definedName name="Costo_Indctos">#REF!</definedName>
    <definedName name="COSTO_TRANSPORTE">#REF!</definedName>
    <definedName name="costo2" hidden="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#REF!</definedName>
    <definedName name="CostoDirectoObra" localSheetId="11">#REF!</definedName>
    <definedName name="CostoDirectoObra" localSheetId="8">#REF!</definedName>
    <definedName name="CostoDirectoObra">#REF!</definedName>
    <definedName name="CostoEquipos">#REF!</definedName>
    <definedName name="costoperativos" localSheetId="11" hidden="1">{#N/A,#N/A,FALSE,"Costos Productos 6A";#N/A,#N/A,FALSE,"Costo Unitario Total H-94-12"}</definedName>
    <definedName name="costoperativos" localSheetId="8" hidden="1">{#N/A,#N/A,FALSE,"Costos Productos 6A";#N/A,#N/A,FALSE,"Costo Unitario Total H-94-12"}</definedName>
    <definedName name="costoperativos" hidden="1">{#N/A,#N/A,FALSE,"Costos Productos 6A";#N/A,#N/A,FALSE,"Costo Unitario Total H-94-12"}</definedName>
    <definedName name="Costopérdidas" localSheetId="11">#REF!</definedName>
    <definedName name="Costopérdidas" localSheetId="8">#REF!</definedName>
    <definedName name="Costopérdidas">#REF!</definedName>
    <definedName name="COSTOREDESALCTABLA7.4">#REF!</definedName>
    <definedName name="COSTOREDESTABLA7.3">#REF!</definedName>
    <definedName name="COSTOS" localSheetId="11">#REF!</definedName>
    <definedName name="COSTOS" localSheetId="8">#REF!</definedName>
    <definedName name="COSTOS">#REF!</definedName>
    <definedName name="costos04" localSheetId="11" hidden="1">{#N/A,#N/A,FALSE,"Costos Productos 6A";#N/A,#N/A,FALSE,"Costo Unitario Total H-94-12"}</definedName>
    <definedName name="costos04" localSheetId="8" hidden="1">{#N/A,#N/A,FALSE,"Costos Productos 6A";#N/A,#N/A,FALSE,"Costo Unitario Total H-94-12"}</definedName>
    <definedName name="costos04" hidden="1">{#N/A,#N/A,FALSE,"Costos Productos 6A";#N/A,#N/A,FALSE,"Costo Unitario Total H-94-12"}</definedName>
    <definedName name="cota">#REF!</definedName>
    <definedName name="COTAS">#REF!</definedName>
    <definedName name="CotizacionARP">#REF!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LG">#REF!</definedName>
    <definedName name="cpSC">#REF!</definedName>
    <definedName name="cpSC1">#REF!</definedName>
    <definedName name="cpSC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crc">#REF!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11">#REF!</definedName>
    <definedName name="Criteria_MI" localSheetId="8">#REF!</definedName>
    <definedName name="Criteria_MI">#REF!</definedName>
    <definedName name="_xlnm.Criteria" localSheetId="11">#REF!</definedName>
    <definedName name="_xlnm.Criteria" localSheetId="8">#REF!</definedName>
    <definedName name="_xlnm.Criteria">#REF!</definedName>
    <definedName name="Criterios_IM" localSheetId="11">#REF!</definedName>
    <definedName name="Criterios_IM" localSheetId="8">#REF!</definedName>
    <definedName name="Criterios_IM">#REF!</definedName>
    <definedName name="Criticidad" localSheetId="11">#REF!</definedName>
    <definedName name="Criticidad" localSheetId="8">#REF!</definedName>
    <definedName name="Criticidad">#REF!</definedName>
    <definedName name="Criticos">#REF!</definedName>
    <definedName name="CronogFechaFin">#REF!</definedName>
    <definedName name="CronogFechaInic">#REF!</definedName>
    <definedName name="Cronograma" localSheetId="11">#REF!</definedName>
    <definedName name="Cronograma" localSheetId="8">#REF!</definedName>
    <definedName name="CRONOGRAMA">#REF!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localSheetId="11" hidden="1">{#N/A,#N/A,FALSE,"CIBHA05A";#N/A,#N/A,FALSE,"CIBHA05B"}</definedName>
    <definedName name="CRUDOS" localSheetId="8" hidden="1">{#N/A,#N/A,FALSE,"CIBHA05A";#N/A,#N/A,FALSE,"CIBHA05B"}</definedName>
    <definedName name="CRUDOS" hidden="1">{#N/A,#N/A,FALSE,"CIBHA05A";#N/A,#N/A,FALSE,"CIBHA05B"}</definedName>
    <definedName name="cruz6x3jr">#REF!</definedName>
    <definedName name="cruz8x8el">#REF!</definedName>
    <definedName name="cruz8x8jr">#REF!</definedName>
    <definedName name="cs">#REF!</definedName>
    <definedName name="CS_AVG_SIZE">#REF!</definedName>
    <definedName name="CS_WELDING">#REF!</definedName>
    <definedName name="cscsaf">#REF!</definedName>
    <definedName name="CSIKA">#REF!</definedName>
    <definedName name="CT" localSheetId="11">#REF!</definedName>
    <definedName name="CT" localSheetId="8">#REF!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#REF!</definedName>
    <definedName name="ctb.065">#REF!</definedName>
    <definedName name="CTE">#REF!</definedName>
    <definedName name="ctoin">#REF!</definedName>
    <definedName name="CTR" localSheetId="11">#REF!</definedName>
    <definedName name="CTR" localSheetId="8">#REF!</definedName>
    <definedName name="CTR">#REF!</definedName>
    <definedName name="CTRPAG" localSheetId="11">#REF!</definedName>
    <definedName name="CTRPAG" localSheetId="8">#REF!</definedName>
    <definedName name="CTRPAG">#REF!</definedName>
    <definedName name="CTyre">#REF!</definedName>
    <definedName name="CU" localSheetId="11">#REF!</definedName>
    <definedName name="CU" localSheetId="8">#REF!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#REF!</definedName>
    <definedName name="CUADRIA">#REF!</definedName>
    <definedName name="CUADRIB">#REF!</definedName>
    <definedName name="CUADRIC">#REF!</definedName>
    <definedName name="cuadrilla" localSheetId="11">#REF!</definedName>
    <definedName name="cuadrilla" localSheetId="8">#REF!</definedName>
    <definedName name="cuadrilla">#REF!</definedName>
    <definedName name="cuadrillaa1">#REF!</definedName>
    <definedName name="cuadrillaa2">#REF!</definedName>
    <definedName name="cuadrillaa4">#REF!</definedName>
    <definedName name="cuadrillac1">#REF!</definedName>
    <definedName name="Cuadrillas" localSheetId="11">#REF!</definedName>
    <definedName name="Cuadrillas" localSheetId="8">#REF!</definedName>
    <definedName name="Cuadrillas">#REF!</definedName>
    <definedName name="cuadrillas2">#REF!</definedName>
    <definedName name="Cuadro">#REF!</definedName>
    <definedName name="CUADRO1">#REF!</definedName>
    <definedName name="cuadros4x4">#REF!</definedName>
    <definedName name="CUAEXC">#REF!</definedName>
    <definedName name="CUAL" localSheetId="11">'AIU1 '!err</definedName>
    <definedName name="CUAL" localSheetId="2">'CAP. 1'!ERR</definedName>
    <definedName name="CUAL" localSheetId="3">'CAP. 2'!ERR</definedName>
    <definedName name="CUAL" localSheetId="4">'CAP. 3'!ERR</definedName>
    <definedName name="CUAL" localSheetId="5">'CAP. 4'!ERR</definedName>
    <definedName name="CUAL" localSheetId="6">'CAP. 5'!ERR</definedName>
    <definedName name="CUAL" localSheetId="7">'CAP. 6'!ERR</definedName>
    <definedName name="CUAL" localSheetId="8">FP!err</definedName>
    <definedName name="CUAL">[0]!ERR</definedName>
    <definedName name="CUAPLO">#REF!</definedName>
    <definedName name="CUARTA" localSheetId="11">#REF!</definedName>
    <definedName name="CUARTA" localSheetId="8">#REF!</definedName>
    <definedName name="CUARTA">#REF!</definedName>
    <definedName name="CUATOP">#REF!</definedName>
    <definedName name="CUATRO" localSheetId="11">#REF!</definedName>
    <definedName name="CUATRO" localSheetId="8">#REF!</definedName>
    <definedName name="CUATRO">#REF!</definedName>
    <definedName name="cube">#REF!</definedName>
    <definedName name="CUBE_UNIT">#REF!</definedName>
    <definedName name="CUBIERTA">#REF!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#REF!</definedName>
    <definedName name="cUCA">#REF!</definedName>
    <definedName name="CUCON">#REF!</definedName>
    <definedName name="CUE">#REF!</definedName>
    <definedName name="CUENTA">#REF!</definedName>
    <definedName name="CUER">#REF!</definedName>
    <definedName name="CUERDA">#REF!</definedName>
    <definedName name="CUEXC">#REF!</definedName>
    <definedName name="CUNET" localSheetId="1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9">{"via1",#N/A,TRUE,"general";"via2",#N/A,TRUE,"general";"via3",#N/A,TRUE,"general"}</definedName>
    <definedName name="CUNET" localSheetId="10">{"via1",#N/A,TRUE,"general";"via2",#N/A,TRUE,"general";"via3",#N/A,TRUE,"general"}</definedName>
    <definedName name="CUNET" localSheetId="8" hidden="1">{"via1",#N/A,TRUE,"general";"via2",#N/A,TRUE,"general";"via3",#N/A,TRUE,"general"}</definedName>
    <definedName name="CUNET" hidden="1">{"via1",#N/A,TRUE,"general";"via2",#N/A,TRUE,"general";"via3",#N/A,TRUE,"general"}</definedName>
    <definedName name="cuneta">#REF!</definedName>
    <definedName name="Cunetavia">#REF!</definedName>
    <definedName name="cunVE">#REF!</definedName>
    <definedName name="cunVN">#REF!</definedName>
    <definedName name="CUPLOM">#REF!</definedName>
    <definedName name="CURADORCONC">#REF!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11">#REF!</definedName>
    <definedName name="Customize" localSheetId="3">#REF!</definedName>
    <definedName name="Customize" localSheetId="4">#REF!</definedName>
    <definedName name="Customize" localSheetId="5">#REF!</definedName>
    <definedName name="Customize" localSheetId="6">#REF!</definedName>
    <definedName name="Customize" localSheetId="7">#REF!</definedName>
    <definedName name="Customize" localSheetId="8">#REF!</definedName>
    <definedName name="Customize">#REF!</definedName>
    <definedName name="CUTOP">#REF!</definedName>
    <definedName name="cv" localSheetId="11">#REF!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#REF!</definedName>
    <definedName name="cv_51">#REF!</definedName>
    <definedName name="CV2.Daily_Tonnes">#REF!</definedName>
    <definedName name="CV2.Moisture">#REF!</definedName>
    <definedName name="CVa" localSheetId="11">#REF!</definedName>
    <definedName name="CVa" localSheetId="8">#REF!</definedName>
    <definedName name="CVa">#REF!</definedName>
    <definedName name="cvbcvbf" localSheetId="11"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hidden="1">{#N/A,#N/A,TRUE,"INGENIERIA";#N/A,#N/A,TRUE,"COMPRAS";#N/A,#N/A,TRUE,"DIRECCION";#N/A,#N/A,TRUE,"RESUMEN"}</definedName>
    <definedName name="cvbtwe">#REF!</definedName>
    <definedName name="cvcvcvcv">#REF!</definedName>
    <definedName name="CVDR">#REF!</definedName>
    <definedName name="cvfvd" localSheetId="1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9">{"via1",#N/A,TRUE,"general";"via2",#N/A,TRUE,"general";"via3",#N/A,TRUE,"general"}</definedName>
    <definedName name="cvfvd" localSheetId="10">{"via1",#N/A,TRUE,"general";"via2",#N/A,TRUE,"general";"via3",#N/A,TRUE,"general"}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1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9">{"TAB1",#N/A,TRUE,"GENERAL";"TAB2",#N/A,TRUE,"GENERAL";"TAB3",#N/A,TRUE,"GENERAL";"TAB4",#N/A,TRUE,"GENERAL";"TAB5",#N/A,TRUE,"GENERAL"}</definedName>
    <definedName name="cvn" localSheetId="10">{"TAB1",#N/A,TRUE,"GENERAL";"TAB2",#N/A,TRUE,"GENERAL";"TAB3",#N/A,TRUE,"GENERAL";"TAB4",#N/A,TRUE,"GENERAL";"TAB5",#N/A,TRUE,"GENERAL"}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SC">#REF!</definedName>
    <definedName name="cvSC1">#REF!</definedName>
    <definedName name="cvSC2">#REF!</definedName>
    <definedName name="cvvvv">#REF!</definedName>
    <definedName name="CVVVVVVVVVVVVVVVVVVVVVVVVVVVVV">#REF!</definedName>
    <definedName name="CVXC" localSheetId="1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9">{"via1",#N/A,TRUE,"general";"via2",#N/A,TRUE,"general";"via3",#N/A,TRUE,"general"}</definedName>
    <definedName name="CVXC" localSheetId="10">{"via1",#N/A,TRUE,"general";"via2",#N/A,TRUE,"general";"via3",#N/A,TRUE,"general"}</definedName>
    <definedName name="CVXC" localSheetId="8" hidden="1">{"via1",#N/A,TRUE,"general";"via2",#N/A,TRUE,"general";"via3",#N/A,TRUE,"general"}</definedName>
    <definedName name="CVXC" hidden="1">{"via1",#N/A,TRUE,"general";"via2",#N/A,TRUE,"general";"via3",#N/A,TRUE,"general"}</definedName>
    <definedName name="Cw">#REF!</definedName>
    <definedName name="cx">#REF!</definedName>
    <definedName name="cxbcv">#REF!</definedName>
    <definedName name="cxcxcxc">#REF!</definedName>
    <definedName name="cxgd" localSheetId="11">{"Book1","DOC&amp;DWG.xls"}</definedName>
    <definedName name="cxgd" localSheetId="8">{"Book1","DOC&amp;DWG.xls"}</definedName>
    <definedName name="cxgd">{"Book1","DOC&amp;DWG.xls"}</definedName>
    <definedName name="cy">#REF!</definedName>
    <definedName name="CYLL2">#REF!</definedName>
    <definedName name="CYLL3">#REF!</definedName>
    <definedName name="CYLL4">#REF!</definedName>
    <definedName name="CYLL6">#REF!</definedName>
    <definedName name="D" localSheetId="11">#REF!</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#REF!</definedName>
    <definedName name="d" hidden="1">{"TAB1",#N/A,TRUE,"GENERAL";"TAB2",#N/A,TRUE,"GENERAL";"TAB3",#N/A,TRUE,"GENERAL";"TAB4",#N/A,TRUE,"GENERAL";"TAB5",#N/A,TRUE,"GENERAL"}</definedName>
    <definedName name="D_1">#REF!</definedName>
    <definedName name="D_18_1">#REF!</definedName>
    <definedName name="D_18_10">#REF!</definedName>
    <definedName name="D_18_11">#REF!</definedName>
    <definedName name="D_18_12">#REF!</definedName>
    <definedName name="D_18_13">#REF!</definedName>
    <definedName name="D_18_14">#REF!</definedName>
    <definedName name="D_18_15">#REF!</definedName>
    <definedName name="D_18_16">#REF!</definedName>
    <definedName name="D_18_17">#REF!</definedName>
    <definedName name="D_18_18">#REF!</definedName>
    <definedName name="D_18_19">#REF!</definedName>
    <definedName name="D_18_2">#REF!</definedName>
    <definedName name="D_18_20">#REF!</definedName>
    <definedName name="D_18_21">#REF!</definedName>
    <definedName name="D_18_22">#REF!</definedName>
    <definedName name="D_18_23">#REF!</definedName>
    <definedName name="D_18_24">#REF!</definedName>
    <definedName name="D_18_25">#REF!</definedName>
    <definedName name="D_18_26">#REF!</definedName>
    <definedName name="D_18_27">#REF!</definedName>
    <definedName name="D_18_28">#REF!</definedName>
    <definedName name="D_18_29">#REF!</definedName>
    <definedName name="D_18_3">#REF!</definedName>
    <definedName name="D_18_30">#REF!</definedName>
    <definedName name="D_18_31">#REF!</definedName>
    <definedName name="D_18_32">#REF!</definedName>
    <definedName name="D_18_33">#REF!</definedName>
    <definedName name="D_18_34">#REF!</definedName>
    <definedName name="D_18_35">#REF!</definedName>
    <definedName name="D_18_36">#REF!</definedName>
    <definedName name="D_18_37">#REF!</definedName>
    <definedName name="D_18_38">#REF!</definedName>
    <definedName name="D_18_39">#REF!</definedName>
    <definedName name="D_18_4">#REF!</definedName>
    <definedName name="D_18_40">#REF!</definedName>
    <definedName name="D_18_41">#REF!</definedName>
    <definedName name="D_18_5">#REF!</definedName>
    <definedName name="D_18_6">#REF!</definedName>
    <definedName name="D_18_7">#REF!</definedName>
    <definedName name="D_18_8">#REF!</definedName>
    <definedName name="D_18_9">#REF!</definedName>
    <definedName name="D_EXT">#REF!</definedName>
    <definedName name="D_INT">#REF!</definedName>
    <definedName name="d_percápita">#REF!</definedName>
    <definedName name="d_PH">#REF!</definedName>
    <definedName name="D1S">#REF!</definedName>
    <definedName name="D220TT">#REF!</definedName>
    <definedName name="D2S">#REF!</definedName>
    <definedName name="D6.PVC">#REF!</definedName>
    <definedName name="D60PR">#REF!</definedName>
    <definedName name="D60TT">#REF!</definedName>
    <definedName name="D61S">#REF!</definedName>
    <definedName name="D62S">#REF!</definedName>
    <definedName name="D6R">#REF!</definedName>
    <definedName name="D81S">#REF!</definedName>
    <definedName name="D82S">#REF!</definedName>
    <definedName name="D8R">#REF!</definedName>
    <definedName name="DA">#REF!</definedName>
    <definedName name="DADAA" localSheetId="11" hidden="1">{#N/A,#N/A,TRUE,"CODIGO DEPENDENCIA"}</definedName>
    <definedName name="DADAA" localSheetId="8" hidden="1">{#N/A,#N/A,TRUE,"CODIGO DEPENDENCIA"}</definedName>
    <definedName name="DADAA" hidden="1">{#N/A,#N/A,TRUE,"CODIGO DEPENDENCIA"}</definedName>
    <definedName name="DADADAD" localSheetId="11" hidden="1">{#N/A,#N/A,TRUE,"CODIGO DEPENDENCIA"}</definedName>
    <definedName name="DADADAD" localSheetId="8" hidden="1">{#N/A,#N/A,TRUE,"CODIGO DEPENDENCIA"}</definedName>
    <definedName name="DADADAD" hidden="1">{#N/A,#N/A,TRUE,"CODIGO DEPENDENCIA"}</definedName>
    <definedName name="DAFT">#REF!</definedName>
    <definedName name="DANI">#REF!</definedName>
    <definedName name="DANODO">#REF!</definedName>
    <definedName name="DANODOF">#REF!</definedName>
    <definedName name="DANODOFT">#REF!</definedName>
    <definedName name="dario" localSheetId="11">#REF!</definedName>
    <definedName name="dario" localSheetId="2">#REF!</definedName>
    <definedName name="dario" localSheetId="3">#REF!</definedName>
    <definedName name="dario" localSheetId="4">#REF!</definedName>
    <definedName name="dario" localSheetId="5">#REF!</definedName>
    <definedName name="dario" localSheetId="6">#REF!</definedName>
    <definedName name="dario" localSheetId="7">#REF!</definedName>
    <definedName name="dario" localSheetId="8">#REF!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1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SDA">#REF!</definedName>
    <definedName name="daszafdsf">#REF!</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11">#REF!</definedName>
    <definedName name="Database_MI" localSheetId="8">#REF!</definedName>
    <definedName name="Database_MI">#REF!</definedName>
    <definedName name="DATO1" localSheetId="11">#REF!</definedName>
    <definedName name="DATO1" localSheetId="8">#REF!</definedName>
    <definedName name="DATO1">#REF!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TOSBASE">#REF!</definedName>
    <definedName name="datoseq">#REF!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1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9">{"TAB1",#N/A,TRUE,"GENERAL";"TAB2",#N/A,TRUE,"GENERAL";"TAB3",#N/A,TRUE,"GENERAL";"TAB4",#N/A,TRUE,"GENERAL";"TAB5",#N/A,TRUE,"GENERAL"}</definedName>
    <definedName name="dbfdfbi" localSheetId="10">{"TAB1",#N/A,TRUE,"GENERAL";"TAB2",#N/A,TRUE,"GENERAL";"TAB3",#N/A,TRUE,"GENERAL";"TAB4",#N/A,TRUE,"GENERAL";"TAB5",#N/A,TRUE,"GENERAL"}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#REF!</definedName>
    <definedName name="DCDC">#N/A</definedName>
    <definedName name="DCF">#REF!</definedName>
    <definedName name="DCI" localSheetId="11">#REF!</definedName>
    <definedName name="DCI" localSheetId="8">#REF!</definedName>
    <definedName name="DCI">#REF!</definedName>
    <definedName name="DCI1_1" localSheetId="11">#REF!</definedName>
    <definedName name="DCI1_1" localSheetId="8">#REF!</definedName>
    <definedName name="DCI1_1">#REF!</definedName>
    <definedName name="DCI1_1_1" localSheetId="11">#REF!</definedName>
    <definedName name="DCI1_1_1" localSheetId="8">#REF!</definedName>
    <definedName name="DCI1_1_1">#REF!</definedName>
    <definedName name="DCI1_1_2" localSheetId="11">#REF!</definedName>
    <definedName name="DCI1_1_2" localSheetId="8">#REF!</definedName>
    <definedName name="DCI1_1_2">#REF!</definedName>
    <definedName name="DCI1_1_3" localSheetId="11">#REF!</definedName>
    <definedName name="DCI1_1_3" localSheetId="8">#REF!</definedName>
    <definedName name="DCI1_1_3">#REF!</definedName>
    <definedName name="DCI1_1_4" localSheetId="11">#REF!</definedName>
    <definedName name="DCI1_1_4" localSheetId="8">#REF!</definedName>
    <definedName name="DCI1_1_4">#REF!</definedName>
    <definedName name="DCI1_2" localSheetId="11">#REF!</definedName>
    <definedName name="DCI1_2" localSheetId="8">#REF!</definedName>
    <definedName name="DCI1_2">#REF!</definedName>
    <definedName name="DCI1_3" localSheetId="11">#REF!</definedName>
    <definedName name="DCI1_3" localSheetId="8">#REF!</definedName>
    <definedName name="DCI1_3">#REF!</definedName>
    <definedName name="DCI1_4" localSheetId="11">#REF!</definedName>
    <definedName name="DCI1_4" localSheetId="8">#REF!</definedName>
    <definedName name="DCI1_4">#REF!</definedName>
    <definedName name="DCorriente">#REF!</definedName>
    <definedName name="Dcorriente1" localSheetId="11">#REF!</definedName>
    <definedName name="Dcorriente1" localSheetId="8">#REF!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1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9">{"via1",#N/A,TRUE,"general";"via2",#N/A,TRUE,"general";"via3",#N/A,TRUE,"general"}</definedName>
    <definedName name="DCSDCTV" localSheetId="10">{"via1",#N/A,TRUE,"general";"via2",#N/A,TRUE,"general";"via3",#N/A,TRUE,"general"}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cvbbn">#REF!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#REF!</definedName>
    <definedName name="dd_1" localSheetId="11">#REF!</definedName>
    <definedName name="dd_1" localSheetId="8">#REF!</definedName>
    <definedName name="dd_1">#REF!</definedName>
    <definedName name="dd_2" localSheetId="11">#REF!</definedName>
    <definedName name="dd_2" localSheetId="8">#REF!</definedName>
    <definedName name="dd_2">#REF!</definedName>
    <definedName name="dd_4" localSheetId="11">#REF!</definedName>
    <definedName name="dd_4" localSheetId="8">#REF!</definedName>
    <definedName name="dd_4">#REF!</definedName>
    <definedName name="ddd" localSheetId="1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11"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D" localSheetId="11"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DDDDDDDDDDDDDDD">#REF!</definedName>
    <definedName name="ddddt" localSheetId="1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9">{"via1",#N/A,TRUE,"general";"via2",#N/A,TRUE,"general";"via3",#N/A,TRUE,"general"}</definedName>
    <definedName name="ddddt" localSheetId="10">{"via1",#N/A,TRUE,"general";"via2",#N/A,TRUE,"general";"via3",#N/A,TRUE,"general"}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e">#REF!</definedName>
    <definedName name="ddewdw" localSheetId="1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9">{"TAB1",#N/A,TRUE,"GENERAL";"TAB2",#N/A,TRUE,"GENERAL";"TAB3",#N/A,TRUE,"GENERAL";"TAB4",#N/A,TRUE,"GENERAL";"TAB5",#N/A,TRUE,"GENERAL"}</definedName>
    <definedName name="ddewdw" localSheetId="10">{"TAB1",#N/A,TRUE,"GENERAL";"TAB2",#N/A,TRUE,"GENERAL";"TAB3",#N/A,TRUE,"GENERAL";"TAB4",#N/A,TRUE,"GENERAL";"TAB5",#N/A,TRUE,"GENERAL"}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 localSheetId="11" hidden="1">{#N/A,#N/A,FALSE,"CCTV"}</definedName>
    <definedName name="DDFD" localSheetId="8" hidden="1">{#N/A,#N/A,FALSE,"CCTV"}</definedName>
    <definedName name="DDFD" hidden="1">{#N/A,#N/A,FALSE,"CCTV"}</definedName>
    <definedName name="ddfdh" localSheetId="1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9">{"TAB1",#N/A,TRUE,"GENERAL";"TAB2",#N/A,TRUE,"GENERAL";"TAB3",#N/A,TRUE,"GENERAL";"TAB4",#N/A,TRUE,"GENERAL";"TAB5",#N/A,TRUE,"GENERAL"}</definedName>
    <definedName name="ddfdh" localSheetId="10">{"TAB1",#N/A,TRUE,"GENERAL";"TAB2",#N/A,TRUE,"GENERAL";"TAB3",#N/A,TRUE,"GENERAL";"TAB4",#N/A,TRUE,"GENERAL";"TAB5",#N/A,TRUE,"GENERAL"}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fgfgfgf">#REF!</definedName>
    <definedName name="ddfhgxd">#REF!</definedName>
    <definedName name="DDGSDP" localSheetId="1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9">{"TAB1",#N/A,TRUE,"GENERAL";"TAB2",#N/A,TRUE,"GENERAL";"TAB3",#N/A,TRUE,"GENERAL";"TAB4",#N/A,TRUE,"GENERAL";"TAB5",#N/A,TRUE,"GENERAL"}</definedName>
    <definedName name="DDGSDP" localSheetId="10">{"TAB1",#N/A,TRUE,"GENERAL";"TAB2",#N/A,TRUE,"GENERAL";"TAB3",#N/A,TRUE,"GENERAL";"TAB4",#N/A,TRUE,"GENERAL";"TAB5",#N/A,TRUE,"GENERAL"}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S" localSheetId="11">#REF!</definedName>
    <definedName name="DDS" localSheetId="8">#REF!</definedName>
    <definedName name="DDS">#REF!</definedName>
    <definedName name="DDS1_1" localSheetId="11">#REF!</definedName>
    <definedName name="DDS1_1" localSheetId="8">#REF!</definedName>
    <definedName name="DDS1_1">#REF!</definedName>
    <definedName name="DDS1_1_1" localSheetId="11">#REF!</definedName>
    <definedName name="DDS1_1_1" localSheetId="8">#REF!</definedName>
    <definedName name="DDS1_1_1">#REF!</definedName>
    <definedName name="De">#REF!</definedName>
    <definedName name="De_6">#REF!</definedName>
    <definedName name="De_8">#REF!</definedName>
    <definedName name="Dealpb">#REF!</definedName>
    <definedName name="DEBILIDADES">#REF!</definedName>
    <definedName name="DEBILIDADES_1">#REF!</definedName>
    <definedName name="DEBILIDADES_2">#REF!</definedName>
    <definedName name="Debt_S5_EA_Sch">#REF!</definedName>
    <definedName name="Debt_S6_EA_Sch">#REF!</definedName>
    <definedName name="DEC">#REF!</definedName>
    <definedName name="DEC.GH">#REF!</definedName>
    <definedName name="Decameron">#REF!</definedName>
    <definedName name="decbs">#REF!</definedName>
    <definedName name="DECI">#REF!</definedName>
    <definedName name="Decision">#REF!</definedName>
    <definedName name="decisión" localSheetId="11">#REF!</definedName>
    <definedName name="decisión" localSheetId="8">#REF!</definedName>
    <definedName name="decisión">#REF!</definedName>
    <definedName name="DECISIONES" localSheetId="11">#REF!</definedName>
    <definedName name="DECISIONES" localSheetId="8">#REF!</definedName>
    <definedName name="DECISIONES">#REF!</definedName>
    <definedName name="Decjv">#REF!</definedName>
    <definedName name="Decjv2">#REF!</definedName>
    <definedName name="deded" localSheetId="1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9">{"TAB1",#N/A,TRUE,"GENERAL";"TAB2",#N/A,TRUE,"GENERAL";"TAB3",#N/A,TRUE,"GENERAL";"TAB4",#N/A,TRUE,"GENERAL";"TAB5",#N/A,TRUE,"GENERAL"}</definedName>
    <definedName name="deded" localSheetId="10">{"TAB1",#N/A,TRUE,"GENERAL";"TAB2",#N/A,TRUE,"GENERAL";"TAB3",#N/A,TRUE,"GENERAL";"TAB4",#N/A,TRUE,"GENERAL";"TAB5",#N/A,TRUE,"GENERAL"}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ault_leadtime">#REF!</definedName>
    <definedName name="defd" localSheetId="1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9">{"via1",#N/A,TRUE,"general";"via2",#N/A,TRUE,"general";"via3",#N/A,TRUE,"general"}</definedName>
    <definedName name="defd" localSheetId="10">{"via1",#N/A,TRUE,"general";"via2",#N/A,TRUE,"general";"via3",#N/A,TRUE,"general"}</definedName>
    <definedName name="defd" localSheetId="8" hidden="1">{"via1",#N/A,TRUE,"general";"via2",#N/A,TRUE,"general";"via3",#N/A,TRUE,"general"}</definedName>
    <definedName name="defd" hidden="1">{"via1",#N/A,TRUE,"general";"via2",#N/A,TRUE,"general";"via3",#N/A,TRUE,"general"}</definedName>
    <definedName name="Deflexión">#REF!</definedName>
    <definedName name="DEFLEXION_GG">TRUNC(ABS(#REF!))</definedName>
    <definedName name="DEFLEXION_ID">IF(#REF!&lt;0,"I","D")</definedName>
    <definedName name="DEFLEXION_MM" localSheetId="11">TRUNC(60*(ABS(#REF!)-DEFLEXION_GG))</definedName>
    <definedName name="DEFLEXION_MM" localSheetId="8">TRUNC(60*(ABS(#REF!)-DEFLEXION_GG))</definedName>
    <definedName name="DEFLEXION_MM">TRUNC(60*(ABS(#REF!)-DEFLEXION_GG))</definedName>
    <definedName name="DEFLEXION_SS" localSheetId="11">ROUND(3600*(ABS(#REF!)-DEFLEXION_GG-'AIU1 '!DEFLEXION_MM/60),0)</definedName>
    <definedName name="DEFLEXION_SS" localSheetId="8">ROUND(3600*(ABS(#REF!)-DEFLEXION_GG-FP!DEFLEXION_MM/60),0)</definedName>
    <definedName name="DEFLEXION_SS">ROUND(3600*(ABS(#REF!)-DEFLEXION_GG-DEFLEXION_MM/60),0)</definedName>
    <definedName name="DelDC">#REF!</definedName>
    <definedName name="DelDm">#REF!</definedName>
    <definedName name="DELIN">#N/A</definedName>
    <definedName name="DELINEADOR">#N/A</definedName>
    <definedName name="Delivery">#REF!</definedName>
    <definedName name="DelType">#REF!</definedName>
    <definedName name="dem.pav">#REF!</definedName>
    <definedName name="DEMANDA" localSheetId="11">#REF!</definedName>
    <definedName name="DEMANDA" localSheetId="8">#REF!</definedName>
    <definedName name="DEMANDA">#REF!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#REF!</definedName>
    <definedName name="demanto_51">#REF!</definedName>
    <definedName name="demarc">#REF!</definedName>
    <definedName name="DEMO">#REF!</definedName>
    <definedName name="demolicion">#REF!</definedName>
    <definedName name="DEMOLICIÓN" localSheetId="11">#REF!</definedName>
    <definedName name="DEMOLICIÓN" localSheetId="8">#REF!</definedName>
    <definedName name="DEMOLICIÓN">#REF!</definedName>
    <definedName name="DEMOLICIONANDEN">#REF!</definedName>
    <definedName name="demolicioncuneta">#REF!</definedName>
    <definedName name="demolicionladrillo">#REF!</definedName>
    <definedName name="DEMOLICIONMURO">#REF!</definedName>
    <definedName name="demolicionpav">#REF!</definedName>
    <definedName name="DEMORA1">#REF!</definedName>
    <definedName name="DEMORA1_1">#REF!</definedName>
    <definedName name="DEMORA1_2">#REF!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 localSheetId="11">#REF!</definedName>
    <definedName name="DEPEND" localSheetId="8">#REF!</definedName>
    <definedName name="DEPEND">#REF!</definedName>
    <definedName name="DEPENDENCIA" localSheetId="11">#REF!</definedName>
    <definedName name="DEPENDENCIA" localSheetId="8">#REF!</definedName>
    <definedName name="DEPENDENCIA">#REF!</definedName>
    <definedName name="DEPENDENCIAS" localSheetId="11">#REF!</definedName>
    <definedName name="DEPENDENCIAS" localSheetId="8">#REF!</definedName>
    <definedName name="DEPENDENCIAS">#REF!</definedName>
    <definedName name="DEPRECIATION">#REF!</definedName>
    <definedName name="DepreciationPB">#REF!</definedName>
    <definedName name="deptLookup">#REF!</definedName>
    <definedName name="DER">#N/A</definedName>
    <definedName name="DERFE">#REF!</definedName>
    <definedName name="DERRUMBES111">#REF!</definedName>
    <definedName name="des">#N/A</definedName>
    <definedName name="desarrolladas" localSheetId="11">#REF!,#REF!,#REF!,#REF!</definedName>
    <definedName name="desarrolladas" localSheetId="8">#REF!,#REF!,#REF!,#REF!</definedName>
    <definedName name="desarrolladas">#REF!,#REF!,#REF!,#REF!</definedName>
    <definedName name="DESC">#REF!</definedName>
    <definedName name="DESC_APU" localSheetId="11">IF(#REF!="",IF(#REF!="",IF(#REF!="","",'AIU1 '!DIRECTO),""),'AIU1 '!DESCRIPCION_APU)</definedName>
    <definedName name="DESC_APU" localSheetId="8">IF(#REF!="",IF(#REF!="",IF(#REF!="","",FP!DIRECTO),""),FP!DESCRIPCION_APU)</definedName>
    <definedName name="DESC_APU">IF(#REF!="",IF(#REF!="",IF(#REF!="","",DIRECTO),""),DESCRIPCION_APU)</definedName>
    <definedName name="DESC_AUX" localSheetId="11">IF(#REF!="",IF(#REF!="","","DIRECTO:  "&amp;TEXT(ROUNDUP(SUMIF(#REF!,#REF!,#REF!)/2,0),"#,##0")&amp;" / "&amp;VLOOKUP(#REF!,#REF!,3,FALSE)),IF(#REF!="","",VLOOKUP(#REF!,#REF!,2,FALSE)))</definedName>
    <definedName name="DESC_AUX" localSheetId="8">IF(#REF!="",IF(#REF!="","","DIRECTO:  "&amp;TEXT(ROUNDUP(SUMIF(#REF!,#REF!,#REF!)/2,0),"#,##0")&amp;" / "&amp;VLOOKUP(#REF!,#REF!,3,FALSE)),IF(#REF!="","",VLOOKUP(#REF!,#REF!,2,FALSE)))</definedName>
    <definedName name="DESC_AUX">IF(#REF!="",IF(#REF!="","","DIRECTO:  "&amp;TEXT(ROUNDUP(SUMIF(#REF!,#REF!,#REF!)/2,0),"#,##0")&amp;" / "&amp;VLOOKUP(#REF!,#REF!,3,FALSE)),IF(#REF!="","",VLOOKUP(#REF!,#REF!,2,FALSE)))</definedName>
    <definedName name="DESC1" localSheetId="11">#REF!</definedName>
    <definedName name="DESC1" localSheetId="8">#REF!</definedName>
    <definedName name="DESC1">#REF!</definedName>
    <definedName name="DESC521" localSheetId="11">#REF!</definedName>
    <definedName name="DESC521" localSheetId="8">#REF!</definedName>
    <definedName name="DESC521">#REF!</definedName>
    <definedName name="descapote" localSheetId="11" hidden="1">{"TAB1",#N/A,TRUE,"GENERAL";"TAB2",#N/A,TRUE,"GENERAL";"TAB3",#N/A,TRUE,"GENERAL";"TAB4",#N/A,TRUE,"GENERAL";"TAB5",#N/A,TRUE,"GENERAL"}</definedName>
    <definedName name="descapote" localSheetId="8" hidden="1">{"TAB1",#N/A,TRUE,"GENERAL";"TAB2",#N/A,TRUE,"GENERAL";"TAB3",#N/A,TRUE,"GENERAL";"TAB4",#N/A,TRUE,"GENERAL";"TAB5",#N/A,TRUE,"GENERAL"}</definedName>
    <definedName name="descapote" hidden="1">{"TAB1",#N/A,TRUE,"GENERAL";"TAB2",#N/A,TRUE,"GENERAL";"TAB3",#N/A,TRUE,"GENERAL";"TAB4",#N/A,TRUE,"GENERAL";"TAB5",#N/A,TRUE,"GENERAL"}</definedName>
    <definedName name="DESCQ" localSheetId="11">#REF!</definedName>
    <definedName name="DESCQ" localSheetId="8">#REF!</definedName>
    <definedName name="DESCQ">#REF!</definedName>
    <definedName name="Descrip_cuadrillas" localSheetId="11">#REF!</definedName>
    <definedName name="Descrip_cuadrillas" localSheetId="8">#REF!</definedName>
    <definedName name="Descrip_cuadrillas">#REF!</definedName>
    <definedName name="Descrip_equipos" localSheetId="11">#REF!</definedName>
    <definedName name="Descrip_equipos" localSheetId="8">#REF!</definedName>
    <definedName name="Descrip_equipos">#REF!</definedName>
    <definedName name="descrip_mat">#REF!</definedName>
    <definedName name="Descrip_transporte" localSheetId="11">#REF!</definedName>
    <definedName name="Descrip_transporte" localSheetId="8">#REF!</definedName>
    <definedName name="Descrip_transporte">#REF!</definedName>
    <definedName name="Descripcion">#REF!</definedName>
    <definedName name="Descripción" localSheetId="11">#REF!</definedName>
    <definedName name="Descripción" localSheetId="8">#REF!</definedName>
    <definedName name="Descripción">#REF!</definedName>
    <definedName name="DESCRIPCION_APU" localSheetId="11">#N/A</definedName>
    <definedName name="DESCRIPCION_APU" localSheetId="8">#N/A</definedName>
    <definedName name="DESCRIPCION_APU">IF(ISERROR(SEARCH("-",#REF!,3)),[0]!_aiu2,_apu79)</definedName>
    <definedName name="DESCRIPCION_EQUIPO">#REF!</definedName>
    <definedName name="DescripPpto">#REF!</definedName>
    <definedName name="DESCRIPTION">#REF!</definedName>
    <definedName name="DESCRP1" localSheetId="11">#REF!</definedName>
    <definedName name="DESCRP1" localSheetId="8">#REF!</definedName>
    <definedName name="DESCRP1">#REF!</definedName>
    <definedName name="DESCRP2" localSheetId="11">#REF!</definedName>
    <definedName name="DESCRP2" localSheetId="8">#REF!</definedName>
    <definedName name="DESCRP2">#REF!</definedName>
    <definedName name="DESCUNMI">#REF!</definedName>
    <definedName name="DESFALT">#REF!</definedName>
    <definedName name="design" localSheetId="11">#REF!</definedName>
    <definedName name="design" localSheetId="8">#REF!</definedName>
    <definedName name="design">#REF!</definedName>
    <definedName name="design2" localSheetId="11">#REF!</definedName>
    <definedName name="design2" localSheetId="8">#REF!</definedName>
    <definedName name="design2">#REF!</definedName>
    <definedName name="Designer">#REF!</definedName>
    <definedName name="DESMQ" localSheetId="11">#REF!</definedName>
    <definedName name="DESMQ" localSheetId="8">#REF!</definedName>
    <definedName name="DESMQ">#REF!</definedName>
    <definedName name="DEST_ART" localSheetId="11">#REF!</definedName>
    <definedName name="DEST_ART" localSheetId="8">#REF!</definedName>
    <definedName name="DEST_ART">#REF!</definedName>
    <definedName name="DESTCOD" localSheetId="11">#REF!</definedName>
    <definedName name="DESTCOD" localSheetId="8">#REF!</definedName>
    <definedName name="DESTCOD">#REF!</definedName>
    <definedName name="DESTFG" localSheetId="11">#REF!</definedName>
    <definedName name="DESTFG" localSheetId="8">#REF!</definedName>
    <definedName name="DESTFG">#REF!</definedName>
    <definedName name="DestinoConsultoria">#REF!</definedName>
    <definedName name="DestinoObra">#REF!</definedName>
    <definedName name="DESTQTY" localSheetId="11">#REF!</definedName>
    <definedName name="DESTQTY" localSheetId="8">#REF!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UDA">#REF!</definedName>
    <definedName name="DEUDAL">#REF!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11">#REF!</definedName>
    <definedName name="df" localSheetId="8">#REF!</definedName>
    <definedName name="DF">#REF!</definedName>
    <definedName name="dfa" localSheetId="1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9">{"TAB1",#N/A,TRUE,"GENERAL";"TAB2",#N/A,TRUE,"GENERAL";"TAB3",#N/A,TRUE,"GENERAL";"TAB4",#N/A,TRUE,"GENERAL";"TAB5",#N/A,TRUE,"GENERAL"}</definedName>
    <definedName name="dfa" localSheetId="10">{"TAB1",#N/A,TRUE,"GENERAL";"TAB2",#N/A,TRUE,"GENERAL";"TAB3",#N/A,TRUE,"GENERAL";"TAB4",#N/A,TRUE,"GENERAL";"TAB5",#N/A,TRUE,"GENERAL"}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9">{"TAB1",#N/A,TRUE,"GENERAL";"TAB2",#N/A,TRUE,"GENERAL";"TAB3",#N/A,TRUE,"GENERAL";"TAB4",#N/A,TRUE,"GENERAL";"TAB5",#N/A,TRUE,"GENERAL"}</definedName>
    <definedName name="dfasd" localSheetId="10">{"TAB1",#N/A,TRUE,"GENERAL";"TAB2",#N/A,TRUE,"GENERAL";"TAB3",#N/A,TRUE,"GENERAL";"TAB4",#N/A,TRUE,"GENERAL";"TAB5",#N/A,TRUE,"GENERAL"}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1">#REF!</definedName>
    <definedName name="dfasfdasdfadsfasdfas" localSheetId="8">#REF!</definedName>
    <definedName name="dfasfdasdfadsfasdfas">#REF!</definedName>
    <definedName name="DFBGHS">#REF!</definedName>
    <definedName name="DFBNJ" localSheetId="1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9">{"via1",#N/A,TRUE,"general";"via2",#N/A,TRUE,"general";"via3",#N/A,TRUE,"general"}</definedName>
    <definedName name="DFBNJ" localSheetId="10">{"via1",#N/A,TRUE,"general";"via2",#N/A,TRUE,"general";"via3",#N/A,TRUE,"general"}</definedName>
    <definedName name="DFBNJ" localSheetId="8" hidden="1">{"via1",#N/A,TRUE,"general";"via2",#N/A,TRUE,"general";"via3",#N/A,TRUE,"general"}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s" localSheetId="1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9">{"TAB1",#N/A,TRUE,"GENERAL";"TAB2",#N/A,TRUE,"GENERAL";"TAB3",#N/A,TRUE,"GENERAL";"TAB4",#N/A,TRUE,"GENERAL";"TAB5",#N/A,TRUE,"GENERAL"}</definedName>
    <definedName name="dfds" localSheetId="10">{"TAB1",#N/A,TRUE,"GENERAL";"TAB2",#N/A,TRUE,"GENERAL";"TAB3",#N/A,TRUE,"GENERAL";"TAB4",#N/A,TRUE,"GENERAL";"TAB5",#N/A,TRUE,"GENERAL"}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1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9">{"via1",#N/A,TRUE,"general";"via2",#N/A,TRUE,"general";"via3",#N/A,TRUE,"general"}</definedName>
    <definedName name="dfdsfi" localSheetId="10">{"via1",#N/A,TRUE,"general";"via2",#N/A,TRUE,"general";"via3",#N/A,TRUE,"general"}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erger">#REF!</definedName>
    <definedName name="dff" localSheetId="11">#REF!</definedName>
    <definedName name="dff" localSheetId="8">#REF!</definedName>
    <definedName name="dff">#REF!</definedName>
    <definedName name="dff_2" localSheetId="11">#REF!</definedName>
    <definedName name="dff_2" localSheetId="8">#REF!</definedName>
    <definedName name="dff_2">#REF!</definedName>
    <definedName name="dff_4" localSheetId="11">#REF!</definedName>
    <definedName name="dff_4" localSheetId="8">#REF!</definedName>
    <definedName name="dff_4">#REF!</definedName>
    <definedName name="dffffe" localSheetId="1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9">{"TAB1",#N/A,TRUE,"GENERAL";"TAB2",#N/A,TRUE,"GENERAL";"TAB3",#N/A,TRUE,"GENERAL";"TAB4",#N/A,TRUE,"GENERAL";"TAB5",#N/A,TRUE,"GENERAL"}</definedName>
    <definedName name="dffffe" localSheetId="10">{"TAB1",#N/A,TRUE,"GENERAL";"TAB2",#N/A,TRUE,"GENERAL";"TAB3",#N/A,TRUE,"GENERAL";"TAB4",#N/A,TRUE,"GENERAL";"TAB5",#N/A,TRUE,"GENERAL"}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1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9">{"via1",#N/A,TRUE,"general";"via2",#N/A,TRUE,"general";"via3",#N/A,TRUE,"general"}</definedName>
    <definedName name="DFG" localSheetId="10">{"via1",#N/A,TRUE,"general";"via2",#N/A,TRUE,"general";"via3",#N/A,TRUE,"general"}</definedName>
    <definedName name="DFG" localSheetId="8" hidden="1">{"via1",#N/A,TRUE,"general";"via2",#N/A,TRUE,"general";"via3",#N/A,TRUE,"general"}</definedName>
    <definedName name="DFG" hidden="1">{"via1",#N/A,TRUE,"general";"via2",#N/A,TRUE,"general";"via3",#N/A,TRUE,"general"}</definedName>
    <definedName name="dfgbgbsbbhgg">#REF!</definedName>
    <definedName name="DFGBHJ" localSheetId="1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9">{"via1",#N/A,TRUE,"general";"via2",#N/A,TRUE,"general";"via3",#N/A,TRUE,"general"}</definedName>
    <definedName name="DFGBHJ" localSheetId="10">{"via1",#N/A,TRUE,"general";"via2",#N/A,TRUE,"general";"via3",#N/A,TRUE,"general"}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#REF!</definedName>
    <definedName name="dfgdf">#REF!</definedName>
    <definedName name="DFGDFG" localSheetId="1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9">{"via1",#N/A,TRUE,"general";"via2",#N/A,TRUE,"general";"via3",#N/A,TRUE,"general"}</definedName>
    <definedName name="DFGDFG" localSheetId="10">{"via1",#N/A,TRUE,"general";"via2",#N/A,TRUE,"general";"via3",#N/A,TRUE,"general"}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fghdf">#REF!</definedName>
    <definedName name="dfgdfgq33">#REF!</definedName>
    <definedName name="dfgdsfg4444">#REF!</definedName>
    <definedName name="DFGDYYB" localSheetId="1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9">{"TAB1",#N/A,TRUE,"GENERAL";"TAB2",#N/A,TRUE,"GENERAL";"TAB3",#N/A,TRUE,"GENERAL";"TAB4",#N/A,TRUE,"GENERAL";"TAB5",#N/A,TRUE,"GENERAL"}</definedName>
    <definedName name="DFGDYYB" localSheetId="10">{"TAB1",#N/A,TRUE,"GENERAL";"TAB2",#N/A,TRUE,"GENERAL";"TAB3",#N/A,TRUE,"GENERAL";"TAB4",#N/A,TRUE,"GENERAL";"TAB5",#N/A,TRUE,"GENERAL"}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1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9">{"via1",#N/A,TRUE,"general";"via2",#N/A,TRUE,"general";"via3",#N/A,TRUE,"general"}</definedName>
    <definedName name="dfgf" localSheetId="10">{"via1",#N/A,TRUE,"general";"via2",#N/A,TRUE,"general";"via3",#N/A,TRUE,"general"}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1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9">{"TAB1",#N/A,TRUE,"GENERAL";"TAB2",#N/A,TRUE,"GENERAL";"TAB3",#N/A,TRUE,"GENERAL";"TAB4",#N/A,TRUE,"GENERAL";"TAB5",#N/A,TRUE,"GENERAL"}</definedName>
    <definedName name="DFGFBOP" localSheetId="10">{"TAB1",#N/A,TRUE,"GENERAL";"TAB2",#N/A,TRUE,"GENERAL";"TAB3",#N/A,TRUE,"GENERAL";"TAB4",#N/A,TRUE,"GENERAL";"TAB5",#N/A,TRUE,"GENERAL"}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#REF!</definedName>
    <definedName name="DFGFDG" localSheetId="1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9">{"TAB1",#N/A,TRUE,"GENERAL";"TAB2",#N/A,TRUE,"GENERAL";"TAB3",#N/A,TRUE,"GENERAL";"TAB4",#N/A,TRUE,"GENERAL";"TAB5",#N/A,TRUE,"GENERAL"}</definedName>
    <definedName name="DFGFDG" localSheetId="10">{"TAB1",#N/A,TRUE,"GENERAL";"TAB2",#N/A,TRUE,"GENERAL";"TAB3",#N/A,TRUE,"GENERAL";"TAB4",#N/A,TRUE,"GENERAL";"TAB5",#N/A,TRUE,"GENERAL"}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gfg">#REF!</definedName>
    <definedName name="dfgsdfgs">#REF!</definedName>
    <definedName name="dfgsfdgs">#REF!</definedName>
    <definedName name="DFGV" localSheetId="1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9">{"TAB1",#N/A,TRUE,"GENERAL";"TAB2",#N/A,TRUE,"GENERAL";"TAB3",#N/A,TRUE,"GENERAL";"TAB4",#N/A,TRUE,"GENERAL";"TAB5",#N/A,TRUE,"GENERAL"}</definedName>
    <definedName name="DFGV" localSheetId="10">{"TAB1",#N/A,TRUE,"GENERAL";"TAB2",#N/A,TRUE,"GENERAL";"TAB3",#N/A,TRUE,"GENERAL";"TAB4",#N/A,TRUE,"GENERAL";"TAB5",#N/A,TRUE,"GENERAL"}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9">{"TAB1",#N/A,TRUE,"GENERAL";"TAB2",#N/A,TRUE,"GENERAL";"TAB3",#N/A,TRUE,"GENERAL";"TAB4",#N/A,TRUE,"GENERAL";"TAB5",#N/A,TRUE,"GENERAL"}</definedName>
    <definedName name="dfgypuj" localSheetId="10">{"TAB1",#N/A,TRUE,"GENERAL";"TAB2",#N/A,TRUE,"GENERAL";"TAB3",#N/A,TRUE,"GENERAL";"TAB4",#N/A,TRUE,"GENERAL";"TAB5",#N/A,TRUE,"GENERAL"}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1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9">{"TAB1",#N/A,TRUE,"GENERAL";"TAB2",#N/A,TRUE,"GENERAL";"TAB3",#N/A,TRUE,"GENERAL";"TAB4",#N/A,TRUE,"GENERAL";"TAB5",#N/A,TRUE,"GENERAL"}</definedName>
    <definedName name="dfh" localSheetId="10">{"TAB1",#N/A,TRUE,"GENERAL";"TAB2",#N/A,TRUE,"GENERAL";"TAB3",#N/A,TRUE,"GENERAL";"TAB4",#N/A,TRUE,"GENERAL";"TAB5",#N/A,TRUE,"GENERAL"}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1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9">{"via1",#N/A,TRUE,"general";"via2",#N/A,TRUE,"general";"via3",#N/A,TRUE,"general"}</definedName>
    <definedName name="dfhdr" localSheetId="10">{"via1",#N/A,TRUE,"general";"via2",#N/A,TRUE,"general";"via3",#N/A,TRUE,"general"}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1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9">{"via1",#N/A,TRUE,"general";"via2",#N/A,TRUE,"general";"via3",#N/A,TRUE,"general"}</definedName>
    <definedName name="dfhgh" localSheetId="10">{"via1",#N/A,TRUE,"general";"via2",#N/A,TRUE,"general";"via3",#N/A,TRUE,"general"}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1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9">{"via1",#N/A,TRUE,"general";"via2",#N/A,TRUE,"general";"via3",#N/A,TRUE,"general"}</definedName>
    <definedName name="dfj" localSheetId="10">{"via1",#N/A,TRUE,"general";"via2",#N/A,TRUE,"general";"via3",#N/A,TRUE,"general"}</definedName>
    <definedName name="dfj" localSheetId="8" hidden="1">{"via1",#N/A,TRUE,"general";"via2",#N/A,TRUE,"general";"via3",#N/A,TRUE,"general"}</definedName>
    <definedName name="dfj" hidden="1">{"via1",#N/A,TRUE,"general";"via2",#N/A,TRUE,"general";"via3",#N/A,TRUE,"general"}</definedName>
    <definedName name="dflt1" localSheetId="11">#REF!</definedName>
    <definedName name="dflt1" localSheetId="8">#REF!</definedName>
    <definedName name="dflt1">#REF!</definedName>
    <definedName name="dflt2" localSheetId="11">#REF!</definedName>
    <definedName name="dflt2" localSheetId="8">#REF!</definedName>
    <definedName name="dflt2">#REF!</definedName>
    <definedName name="dflt3" localSheetId="11">#REF!</definedName>
    <definedName name="dflt3" localSheetId="8">#REF!</definedName>
    <definedName name="dflt3">#REF!</definedName>
    <definedName name="dflt4" localSheetId="11">#REF!</definedName>
    <definedName name="dflt4" localSheetId="8">#REF!</definedName>
    <definedName name="dflt4">#REF!</definedName>
    <definedName name="dflt5" localSheetId="11">#REF!</definedName>
    <definedName name="dflt5" localSheetId="8">#REF!</definedName>
    <definedName name="dflt5">#REF!</definedName>
    <definedName name="dflt6" localSheetId="11">#REF!</definedName>
    <definedName name="dflt6" localSheetId="8">#REF!</definedName>
    <definedName name="dflt6">#REF!</definedName>
    <definedName name="dflt7" localSheetId="11">#REF!</definedName>
    <definedName name="dflt7" localSheetId="8">#REF!</definedName>
    <definedName name="dflt7">#REF!</definedName>
    <definedName name="DFRFRF" localSheetId="1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9">{"via1",#N/A,TRUE,"general";"via2",#N/A,TRUE,"general";"via3",#N/A,TRUE,"general"}</definedName>
    <definedName name="DFRFRF" localSheetId="10">{"via1",#N/A,TRUE,"general";"via2",#N/A,TRUE,"general";"via3",#N/A,TRUE,"general"}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SDGDFG">#REF!</definedName>
    <definedName name="dfsdgdfge">#REF!</definedName>
    <definedName name="dfsgfg">#REF!</definedName>
    <definedName name="dfskdlfasdfjsadñlf">#REF!</definedName>
    <definedName name="dfvsd">#REF!</definedName>
    <definedName name="DFVUI" localSheetId="1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9">{"via1",#N/A,TRUE,"general";"via2",#N/A,TRUE,"general";"via3",#N/A,TRUE,"general"}</definedName>
    <definedName name="DFVUI" localSheetId="10">{"via1",#N/A,TRUE,"general";"via2",#N/A,TRUE,"general";"via3",#N/A,TRUE,"general"}</definedName>
    <definedName name="DFVUI" localSheetId="8" hidden="1">{"via1",#N/A,TRUE,"general";"via2",#N/A,TRUE,"general";"via3",#N/A,TRUE,"general"}</definedName>
    <definedName name="DFVUI" hidden="1">{"via1",#N/A,TRUE,"general";"via2",#N/A,TRUE,"general";"via3",#N/A,TRUE,"general"}</definedName>
    <definedName name="dfvwaer">#REF!</definedName>
    <definedName name="dg" localSheetId="1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9">{"via1",#N/A,TRUE,"general";"via2",#N/A,TRUE,"general";"via3",#N/A,TRUE,"general"}</definedName>
    <definedName name="dg" localSheetId="10">{"via1",#N/A,TRUE,"general";"via2",#N/A,TRUE,"general";"via3",#N/A,TRUE,"general"}</definedName>
    <definedName name="dg" localSheetId="8" hidden="1">{"via1",#N/A,TRUE,"general";"via2",#N/A,TRUE,"general";"via3",#N/A,TRUE,"general"}</definedName>
    <definedName name="dg" hidden="1">{"via1",#N/A,TRUE,"general";"via2",#N/A,TRUE,"general";"via3",#N/A,TRUE,"general"}</definedName>
    <definedName name="dgdfgh">#REF!</definedName>
    <definedName name="dgdgr" localSheetId="1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9">{"via1",#N/A,TRUE,"general";"via2",#N/A,TRUE,"general";"via3",#N/A,TRUE,"general"}</definedName>
    <definedName name="dgdgr" localSheetId="10">{"via1",#N/A,TRUE,"general";"via2",#N/A,TRUE,"general";"via3",#N/A,TRUE,"general"}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1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9">{"TAB1",#N/A,TRUE,"GENERAL";"TAB2",#N/A,TRUE,"GENERAL";"TAB3",#N/A,TRUE,"GENERAL";"TAB4",#N/A,TRUE,"GENERAL";"TAB5",#N/A,TRUE,"GENERAL"}</definedName>
    <definedName name="dgfd" localSheetId="10">{"TAB1",#N/A,TRUE,"GENERAL";"TAB2",#N/A,TRUE,"GENERAL";"TAB3",#N/A,TRUE,"GENERAL";"TAB4",#N/A,TRUE,"GENERAL";"TAB5",#N/A,TRUE,"GENERAL"}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1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9">{"via1",#N/A,TRUE,"general";"via2",#N/A,TRUE,"general";"via3",#N/A,TRUE,"general"}</definedName>
    <definedName name="DGFDFVSDF" localSheetId="10">{"via1",#N/A,TRUE,"general";"via2",#N/A,TRUE,"general";"via3",#N/A,TRUE,"general"}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1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9">{"via1",#N/A,TRUE,"general";"via2",#N/A,TRUE,"general";"via3",#N/A,TRUE,"general"}</definedName>
    <definedName name="dgfdg" localSheetId="10">{"via1",#N/A,TRUE,"general";"via2",#N/A,TRUE,"general";"via3",#N/A,TRUE,"general"}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1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9">{"via1",#N/A,TRUE,"general";"via2",#N/A,TRUE,"general";"via3",#N/A,TRUE,"general"}</definedName>
    <definedName name="DGFG" localSheetId="10">{"via1",#N/A,TRUE,"general";"via2",#N/A,TRUE,"general";"via3",#N/A,TRUE,"general"}</definedName>
    <definedName name="DGFG" localSheetId="8" hidden="1">{"via1",#N/A,TRUE,"general";"via2",#N/A,TRUE,"general";"via3",#N/A,TRUE,"general"}</definedName>
    <definedName name="DGFG" hidden="1">{"via1",#N/A,TRUE,"general";"via2",#N/A,TRUE,"general";"via3",#N/A,TRUE,"general"}</definedName>
    <definedName name="dgfgjgj" localSheetId="11" hidden="1">{#N/A,#N/A,FALSE,"CCTV"}</definedName>
    <definedName name="dgfgjgj" localSheetId="8" hidden="1">{#N/A,#N/A,FALSE,"CCTV"}</definedName>
    <definedName name="dgfgjgj" hidden="1">{#N/A,#N/A,FALSE,"CCTV"}</definedName>
    <definedName name="dgfsado" localSheetId="1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9">{"TAB1",#N/A,TRUE,"GENERAL";"TAB2",#N/A,TRUE,"GENERAL";"TAB3",#N/A,TRUE,"GENERAL";"TAB4",#N/A,TRUE,"GENERAL";"TAB5",#N/A,TRUE,"GENERAL"}</definedName>
    <definedName name="dgfsado" localSheetId="10">{"TAB1",#N/A,TRUE,"GENERAL";"TAB2",#N/A,TRUE,"GENERAL";"TAB3",#N/A,TRUE,"GENERAL";"TAB4",#N/A,TRUE,"GENERAL";"TAB5",#N/A,TRUE,"GENERAL"}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hdfh354t">#REF!</definedName>
    <definedName name="dghfs">#REF!</definedName>
    <definedName name="DGO" localSheetId="11">#REF!</definedName>
    <definedName name="DGO" localSheetId="8">#REF!</definedName>
    <definedName name="DGO">#REF!</definedName>
    <definedName name="DGO1_1" localSheetId="11">#REF!</definedName>
    <definedName name="DGO1_1" localSheetId="8">#REF!</definedName>
    <definedName name="DGO1_1">#REF!</definedName>
    <definedName name="DGO1_1_1" localSheetId="11">#REF!</definedName>
    <definedName name="DGO1_1_1" localSheetId="8">#REF!</definedName>
    <definedName name="DGO1_1_1">#REF!</definedName>
    <definedName name="DGP" localSheetId="11">#REF!</definedName>
    <definedName name="DGP" localSheetId="8">#REF!</definedName>
    <definedName name="DGP">#REF!</definedName>
    <definedName name="DGP1_1" localSheetId="11">#REF!</definedName>
    <definedName name="DGP1_1" localSheetId="8">#REF!</definedName>
    <definedName name="DGP1_1">#REF!</definedName>
    <definedName name="DGP1_1_1" localSheetId="11">#REF!</definedName>
    <definedName name="DGP1_1_1" localSheetId="8">#REF!</definedName>
    <definedName name="DGP1_1_1">#REF!</definedName>
    <definedName name="dgrdeb" localSheetId="1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9">{"TAB1",#N/A,TRUE,"GENERAL";"TAB2",#N/A,TRUE,"GENERAL";"TAB3",#N/A,TRUE,"GENERAL";"TAB4",#N/A,TRUE,"GENERAL";"TAB5",#N/A,TRUE,"GENERAL"}</definedName>
    <definedName name="dgrdeb" localSheetId="10">{"TAB1",#N/A,TRUE,"GENERAL";"TAB2",#N/A,TRUE,"GENERAL";"TAB3",#N/A,TRUE,"GENERAL";"TAB4",#N/A,TRUE,"GENERAL";"TAB5",#N/A,TRUE,"GENERAL"}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1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9">{"via1",#N/A,TRUE,"general";"via2",#N/A,TRUE,"general";"via3",#N/A,TRUE,"general"}</definedName>
    <definedName name="dgreg" localSheetId="10">{"via1",#N/A,TRUE,"general";"via2",#N/A,TRUE,"general";"via3",#N/A,TRUE,"general"}</definedName>
    <definedName name="dgreg" localSheetId="8" hidden="1">{"via1",#N/A,TRUE,"general";"via2",#N/A,TRUE,"general";"via3",#N/A,TRUE,"general"}</definedName>
    <definedName name="dgreg" hidden="1">{"via1",#N/A,TRUE,"general";"via2",#N/A,TRUE,"general";"via3",#N/A,TRUE,"general"}</definedName>
    <definedName name="dgsdggh">#REF!</definedName>
    <definedName name="dgsdshsd">#REF!</definedName>
    <definedName name="DH" localSheetId="1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9">{"via1",#N/A,TRUE,"general";"via2",#N/A,TRUE,"general";"via3",#N/A,TRUE,"general"}</definedName>
    <definedName name="DH" localSheetId="10">{"via1",#N/A,TRUE,"general";"via2",#N/A,TRUE,"general";"via3",#N/A,TRUE,"general"}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1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9">{"TAB1",#N/A,TRUE,"GENERAL";"TAB2",#N/A,TRUE,"GENERAL";"TAB3",#N/A,TRUE,"GENERAL";"TAB4",#N/A,TRUE,"GENERAL";"TAB5",#N/A,TRUE,"GENERAL"}</definedName>
    <definedName name="dhdth" localSheetId="10">{"TAB1",#N/A,TRUE,"GENERAL";"TAB2",#N/A,TRUE,"GENERAL";"TAB3",#N/A,TRUE,"GENERAL";"TAB4",#N/A,TRUE,"GENERAL";"TAB5",#N/A,TRUE,"GENERAL"}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1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9">{"via1",#N/A,TRUE,"general";"via2",#N/A,TRUE,"general";"via3",#N/A,TRUE,"general"}</definedName>
    <definedName name="dhgh" localSheetId="10">{"via1",#N/A,TRUE,"general";"via2",#N/A,TRUE,"general";"via3",#N/A,TRUE,"general"}</definedName>
    <definedName name="dhgh" localSheetId="8" hidden="1">{"via1",#N/A,TRUE,"general";"via2",#N/A,TRUE,"general";"via3",#N/A,TRUE,"general"}</definedName>
    <definedName name="dhgh" hidden="1">{"via1",#N/A,TRUE,"general";"via2",#N/A,TRUE,"general";"via3",#N/A,TRUE,"general"}</definedName>
    <definedName name="dhp">#REF!</definedName>
    <definedName name="di">#REF!</definedName>
    <definedName name="DI60kv">#REF!</definedName>
    <definedName name="DIA" localSheetId="11">#REF!</definedName>
    <definedName name="DIA" localSheetId="8">#REF!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FUMIGADORA">#REF!</definedName>
    <definedName name="DIAME">#REF!</definedName>
    <definedName name="diameter">#REF!</definedName>
    <definedName name="Diámetro">#REF!</definedName>
    <definedName name="diámetroft">#REF!</definedName>
    <definedName name="diametros">#REF!</definedName>
    <definedName name="DiametrosCodos">#REF!</definedName>
    <definedName name="DIAMEZCLADORA">#REF!</definedName>
    <definedName name="DIAMOTOSIERRA">#REF!</definedName>
    <definedName name="DIANA">#REF!</definedName>
    <definedName name="diaphragm">#REF!</definedName>
    <definedName name="DIARANA">#REF!</definedName>
    <definedName name="DIAREGLAVIB">#REF!</definedName>
    <definedName name="DIARIEL">#REF!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VIBCONC">#REF!</definedName>
    <definedName name="diaz">#REF!</definedName>
    <definedName name="DIC">#REF!</definedName>
    <definedName name="diego">#REF!</definedName>
    <definedName name="diego1">#REF!</definedName>
    <definedName name="Dif.Este">#REF!</definedName>
    <definedName name="Dif.Norte">#REF!</definedName>
    <definedName name="DifConsultoriaFM">#REF!</definedName>
    <definedName name="dife">#REF!</definedName>
    <definedName name="diferencia" localSheetId="11">#REF!,#REF!,#REF!,#REF!,#REF!,#REF!,#REF!,#REF!,#REF!,#REF!</definedName>
    <definedName name="diferencia" localSheetId="8">#REF!,#REF!,#REF!,#REF!,#REF!,#REF!,#REF!,#REF!,#REF!,#REF!</definedName>
    <definedName name="diferencia">#REF!,#REF!,#REF!,#REF!,#REF!,#REF!,#REF!,#REF!,#REF!,#REF!</definedName>
    <definedName name="diferencial">#REF!</definedName>
    <definedName name="DIJ" localSheetId="11">#REF!</definedName>
    <definedName name="DIJ" localSheetId="8">#REF!</definedName>
    <definedName name="DIJ">#REF!</definedName>
    <definedName name="DIJ1_1" localSheetId="11">#REF!</definedName>
    <definedName name="DIJ1_1" localSheetId="8">#REF!</definedName>
    <definedName name="DIJ1_1">#REF!</definedName>
    <definedName name="DIJ1_1_1" localSheetId="11">#REF!</definedName>
    <definedName name="DIJ1_1_1" localSheetId="8">#REF!</definedName>
    <definedName name="DIJ1_1_1">#REF!</definedName>
    <definedName name="DIJ1_1_2" localSheetId="11">#REF!</definedName>
    <definedName name="DIJ1_1_2" localSheetId="8">#REF!</definedName>
    <definedName name="DIJ1_1_2">#REF!</definedName>
    <definedName name="DIJ1_1_3" localSheetId="11">#REF!</definedName>
    <definedName name="DIJ1_1_3" localSheetId="8">#REF!</definedName>
    <definedName name="DIJ1_1_3">#REF!</definedName>
    <definedName name="DIJ1_1_4" localSheetId="11">#REF!</definedName>
    <definedName name="DIJ1_1_4" localSheetId="8">#REF!</definedName>
    <definedName name="DIJ1_1_4">#REF!</definedName>
    <definedName name="DIJ1_1_5" localSheetId="11">#REF!</definedName>
    <definedName name="DIJ1_1_5" localSheetId="8">#REF!</definedName>
    <definedName name="DIJ1_1_5">#REF!</definedName>
    <definedName name="DIJ1_2" localSheetId="11">#REF!</definedName>
    <definedName name="DIJ1_2" localSheetId="8">#REF!</definedName>
    <definedName name="DIJ1_2">#REF!</definedName>
    <definedName name="DIJ1_3" localSheetId="11">#REF!</definedName>
    <definedName name="DIJ1_3" localSheetId="8">#REF!</definedName>
    <definedName name="DIJ1_3">#REF!</definedName>
    <definedName name="DIJ1_4" localSheetId="11">#REF!</definedName>
    <definedName name="DIJ1_4" localSheetId="8">#REF!</definedName>
    <definedName name="DIJ1_4">#REF!</definedName>
    <definedName name="DIJ1_5" localSheetId="11">#REF!</definedName>
    <definedName name="DIJ1_5" localSheetId="8">#REF!</definedName>
    <definedName name="DIJ1_5">#REF!</definedName>
    <definedName name="Dimensiones">#REF!</definedName>
    <definedName name="Dimensiones_1">#REF!</definedName>
    <definedName name="Dimensiones_2">#REF!</definedName>
    <definedName name="DIN">#REF!</definedName>
    <definedName name="DIQUE">#REF!</definedName>
    <definedName name="Direccion" localSheetId="11">#REF!</definedName>
    <definedName name="Direccion" localSheetId="8">#REF!</definedName>
    <definedName name="Direccion">#REF!</definedName>
    <definedName name="DIRECCIÓN" localSheetId="11">#REF!</definedName>
    <definedName name="DIRECCIÓN" localSheetId="8">#REF!</definedName>
    <definedName name="DIRECCIÓN">#REF!</definedName>
    <definedName name="DIRECT">#REF!</definedName>
    <definedName name="DIRECTO" localSheetId="11">"DIRECTO:  "&amp;TEXT(ROUNDUP(SUMIF(#REF!,#REF!,#REF!)/2,0),"#,##0")&amp;" / "&amp;VLOOKUP(#REF!,#REF!,3,FALSE)</definedName>
    <definedName name="DIRECTO" localSheetId="8">"DIRECTO:  "&amp;TEXT(ROUNDUP(SUMIF(#REF!,#REF!,#REF!)/2,0),"#,##0")&amp;" / "&amp;VLOOKUP(#REF!,#REF!,3,FALSE)</definedName>
    <definedName name="DIRECTO">"DIRECTO:  "&amp;TEXT(ROUNDUP(SUMIF(#REF!,#REF!,#REF!)/2,0),"#,##0")&amp;" / "&amp;VLOOKUP(#REF!,#REF!,3,FALSE)</definedName>
    <definedName name="DIRECTO1" localSheetId="11">#REF!</definedName>
    <definedName name="DIRECTO1" localSheetId="8">#REF!</definedName>
    <definedName name="DIRECTO1">#REF!</definedName>
    <definedName name="DIRECTO10" localSheetId="11">#REF!</definedName>
    <definedName name="DIRECTO10" localSheetId="8">#REF!</definedName>
    <definedName name="DIRECTO10">#REF!</definedName>
    <definedName name="DIRECTO100" localSheetId="11">#REF!</definedName>
    <definedName name="DIRECTO100" localSheetId="8">#REF!</definedName>
    <definedName name="DIRECTO100">#REF!</definedName>
    <definedName name="DIRECTO101" localSheetId="11">#REF!</definedName>
    <definedName name="DIRECTO101" localSheetId="8">#REF!</definedName>
    <definedName name="DIRECTO101">#REF!</definedName>
    <definedName name="DIRECTO102" localSheetId="11">#REF!</definedName>
    <definedName name="DIRECTO102" localSheetId="8">#REF!</definedName>
    <definedName name="DIRECTO102">#REF!</definedName>
    <definedName name="DIRECTO103" localSheetId="11">#REF!</definedName>
    <definedName name="DIRECTO103" localSheetId="8">#REF!</definedName>
    <definedName name="DIRECTO103">#REF!</definedName>
    <definedName name="DIRECTO104" localSheetId="11">#REF!</definedName>
    <definedName name="DIRECTO104" localSheetId="8">#REF!</definedName>
    <definedName name="DIRECTO104">#REF!</definedName>
    <definedName name="DIRECTO105" localSheetId="11">#REF!</definedName>
    <definedName name="DIRECTO105" localSheetId="8">#REF!</definedName>
    <definedName name="DIRECTO105">#REF!</definedName>
    <definedName name="DIRECTO11" localSheetId="11">#REF!</definedName>
    <definedName name="DIRECTO11" localSheetId="8">#REF!</definedName>
    <definedName name="DIRECTO11">#REF!</definedName>
    <definedName name="DIRECTO12" localSheetId="11">#REF!</definedName>
    <definedName name="DIRECTO12" localSheetId="8">#REF!</definedName>
    <definedName name="DIRECTO12">#REF!</definedName>
    <definedName name="DIRECTO124" localSheetId="11">#REF!</definedName>
    <definedName name="DIRECTO124" localSheetId="8">#REF!</definedName>
    <definedName name="DIRECTO124">#REF!</definedName>
    <definedName name="DIRECTO125" localSheetId="11">#REF!</definedName>
    <definedName name="DIRECTO125" localSheetId="8">#REF!</definedName>
    <definedName name="DIRECTO125">#REF!</definedName>
    <definedName name="DIRECTO126" localSheetId="11">#REF!</definedName>
    <definedName name="DIRECTO126" localSheetId="8">#REF!</definedName>
    <definedName name="DIRECTO126">#REF!</definedName>
    <definedName name="DIRECTO127" localSheetId="11">#REF!</definedName>
    <definedName name="DIRECTO127" localSheetId="8">#REF!</definedName>
    <definedName name="DIRECTO127">#REF!</definedName>
    <definedName name="DIRECTO128" localSheetId="11">#REF!</definedName>
    <definedName name="DIRECTO128" localSheetId="8">#REF!</definedName>
    <definedName name="DIRECTO128">#REF!</definedName>
    <definedName name="DIRECTO129" localSheetId="11">#REF!</definedName>
    <definedName name="DIRECTO129" localSheetId="8">#REF!</definedName>
    <definedName name="DIRECTO129">#REF!</definedName>
    <definedName name="DIRECTO13" localSheetId="11">#REF!</definedName>
    <definedName name="DIRECTO13" localSheetId="8">#REF!</definedName>
    <definedName name="DIRECTO13">#REF!</definedName>
    <definedName name="DIRECTO130" localSheetId="11">#REF!</definedName>
    <definedName name="DIRECTO130" localSheetId="8">#REF!</definedName>
    <definedName name="DIRECTO130">#REF!</definedName>
    <definedName name="DIRECTO131" localSheetId="11">#REF!</definedName>
    <definedName name="DIRECTO131" localSheetId="8">#REF!</definedName>
    <definedName name="DIRECTO131">#REF!</definedName>
    <definedName name="DIRECTO132" localSheetId="11">#REF!</definedName>
    <definedName name="DIRECTO132" localSheetId="8">#REF!</definedName>
    <definedName name="DIRECTO132">#REF!</definedName>
    <definedName name="DIRECTO133" localSheetId="11">#REF!</definedName>
    <definedName name="DIRECTO133" localSheetId="8">#REF!</definedName>
    <definedName name="DIRECTO133">#REF!</definedName>
    <definedName name="DIRECTO134" localSheetId="11">#REF!</definedName>
    <definedName name="DIRECTO134" localSheetId="8">#REF!</definedName>
    <definedName name="DIRECTO134">#REF!</definedName>
    <definedName name="DIRECTO14" localSheetId="11">#REF!</definedName>
    <definedName name="DIRECTO14" localSheetId="8">#REF!</definedName>
    <definedName name="DIRECTO14">#REF!</definedName>
    <definedName name="DIRECTO15" localSheetId="11">#REF!</definedName>
    <definedName name="DIRECTO15" localSheetId="8">#REF!</definedName>
    <definedName name="DIRECTO15">#REF!</definedName>
    <definedName name="DIRECTO16" localSheetId="11">#REF!</definedName>
    <definedName name="DIRECTO16" localSheetId="8">#REF!</definedName>
    <definedName name="DIRECTO16">#REF!</definedName>
    <definedName name="DIRECTO17" localSheetId="11">#REF!</definedName>
    <definedName name="DIRECTO17" localSheetId="8">#REF!</definedName>
    <definedName name="DIRECTO17">#REF!</definedName>
    <definedName name="DIRECTO18" localSheetId="11">#REF!</definedName>
    <definedName name="DIRECTO18" localSheetId="8">#REF!</definedName>
    <definedName name="DIRECTO18">#REF!</definedName>
    <definedName name="DIRECTO2" localSheetId="11">#REF!</definedName>
    <definedName name="DIRECTO2" localSheetId="8">#REF!</definedName>
    <definedName name="DIRECTO2">#REF!</definedName>
    <definedName name="DIRECTO2.10" localSheetId="11">#REF!</definedName>
    <definedName name="DIRECTO2.10" localSheetId="8">#REF!</definedName>
    <definedName name="DIRECTO2.10">#REF!</definedName>
    <definedName name="DIRECTO2.11" localSheetId="11">#REF!</definedName>
    <definedName name="DIRECTO2.11" localSheetId="8">#REF!</definedName>
    <definedName name="DIRECTO2.11">#REF!</definedName>
    <definedName name="DIRECTO2.12" localSheetId="11">#REF!</definedName>
    <definedName name="DIRECTO2.12" localSheetId="8">#REF!</definedName>
    <definedName name="DIRECTO2.12">#REF!</definedName>
    <definedName name="DIRECTO2.9" localSheetId="11">#REF!</definedName>
    <definedName name="DIRECTO2.9" localSheetId="8">#REF!</definedName>
    <definedName name="DIRECTO2.9">#REF!</definedName>
    <definedName name="DIRECTO21" localSheetId="11">#REF!</definedName>
    <definedName name="DIRECTO21" localSheetId="8">#REF!</definedName>
    <definedName name="DIRECTO21">#REF!</definedName>
    <definedName name="DIRECTO22" localSheetId="11">#REF!</definedName>
    <definedName name="DIRECTO22" localSheetId="8">#REF!</definedName>
    <definedName name="DIRECTO22">#REF!</definedName>
    <definedName name="DIRECTO23" localSheetId="11">#REF!</definedName>
    <definedName name="DIRECTO23" localSheetId="8">#REF!</definedName>
    <definedName name="DIRECTO23">#REF!</definedName>
    <definedName name="DIRECTO24" localSheetId="11">#REF!</definedName>
    <definedName name="DIRECTO24" localSheetId="8">#REF!</definedName>
    <definedName name="DIRECTO24">#REF!</definedName>
    <definedName name="DIRECTO25" localSheetId="11">#REF!</definedName>
    <definedName name="DIRECTO25" localSheetId="8">#REF!</definedName>
    <definedName name="DIRECTO25">#REF!</definedName>
    <definedName name="DIRECTO26" localSheetId="11">#REF!</definedName>
    <definedName name="DIRECTO26" localSheetId="8">#REF!</definedName>
    <definedName name="DIRECTO26">#REF!</definedName>
    <definedName name="DIRECTO27" localSheetId="11">#REF!</definedName>
    <definedName name="DIRECTO27" localSheetId="8">#REF!</definedName>
    <definedName name="DIRECTO27">#REF!</definedName>
    <definedName name="DIRECTO28" localSheetId="11">#REF!</definedName>
    <definedName name="DIRECTO28" localSheetId="8">#REF!</definedName>
    <definedName name="DIRECTO28">#REF!</definedName>
    <definedName name="DIRECTO29" localSheetId="11">#REF!</definedName>
    <definedName name="DIRECTO29" localSheetId="8">#REF!</definedName>
    <definedName name="DIRECTO29">#REF!</definedName>
    <definedName name="DIRECTO3" localSheetId="11">#REF!</definedName>
    <definedName name="DIRECTO3" localSheetId="8">#REF!</definedName>
    <definedName name="DIRECTO3">#REF!</definedName>
    <definedName name="DIRECTO3.15" localSheetId="11">#REF!</definedName>
    <definedName name="DIRECTO3.15" localSheetId="8">#REF!</definedName>
    <definedName name="DIRECTO3.15">#REF!</definedName>
    <definedName name="DIRECTO3.16" localSheetId="11">#REF!</definedName>
    <definedName name="DIRECTO3.16" localSheetId="8">#REF!</definedName>
    <definedName name="DIRECTO3.16">#REF!</definedName>
    <definedName name="DIRECTO3.17" localSheetId="11">#REF!</definedName>
    <definedName name="DIRECTO3.17" localSheetId="8">#REF!</definedName>
    <definedName name="DIRECTO3.17">#REF!</definedName>
    <definedName name="DIRECTO3.18" localSheetId="11">#REF!</definedName>
    <definedName name="DIRECTO3.18" localSheetId="8">#REF!</definedName>
    <definedName name="DIRECTO3.18">#REF!</definedName>
    <definedName name="DIRECTO3.19" localSheetId="11">#REF!</definedName>
    <definedName name="DIRECTO3.19" localSheetId="8">#REF!</definedName>
    <definedName name="DIRECTO3.19">#REF!</definedName>
    <definedName name="DIRECTO3.20" localSheetId="11">#REF!</definedName>
    <definedName name="DIRECTO3.20" localSheetId="8">#REF!</definedName>
    <definedName name="DIRECTO3.20">#REF!</definedName>
    <definedName name="DIRECTO3.21" localSheetId="11">#REF!</definedName>
    <definedName name="DIRECTO3.21" localSheetId="8">#REF!</definedName>
    <definedName name="DIRECTO3.21">#REF!</definedName>
    <definedName name="DIRECTO3.22" localSheetId="11">#REF!</definedName>
    <definedName name="DIRECTO3.22" localSheetId="8">#REF!</definedName>
    <definedName name="DIRECTO3.22">#REF!</definedName>
    <definedName name="DIRECTO3.23" localSheetId="11">#REF!</definedName>
    <definedName name="DIRECTO3.23" localSheetId="8">#REF!</definedName>
    <definedName name="DIRECTO3.23">#REF!</definedName>
    <definedName name="DIRECTO3.24" localSheetId="11">#REF!</definedName>
    <definedName name="DIRECTO3.24" localSheetId="8">#REF!</definedName>
    <definedName name="DIRECTO3.24">#REF!</definedName>
    <definedName name="DIRECTO3.25" localSheetId="11">#REF!</definedName>
    <definedName name="DIRECTO3.25" localSheetId="8">#REF!</definedName>
    <definedName name="DIRECTO3.25">#REF!</definedName>
    <definedName name="DIRECTO3.26" localSheetId="11">#REF!</definedName>
    <definedName name="DIRECTO3.26" localSheetId="8">#REF!</definedName>
    <definedName name="DIRECTO3.26">#REF!</definedName>
    <definedName name="DIRECTO3.27" localSheetId="11">#REF!</definedName>
    <definedName name="DIRECTO3.27" localSheetId="8">#REF!</definedName>
    <definedName name="DIRECTO3.27">#REF!</definedName>
    <definedName name="DIRECTO3.28" localSheetId="11">#REF!</definedName>
    <definedName name="DIRECTO3.28" localSheetId="8">#REF!</definedName>
    <definedName name="DIRECTO3.28">#REF!</definedName>
    <definedName name="DIRECTO30" localSheetId="11">#REF!</definedName>
    <definedName name="DIRECTO30" localSheetId="8">#REF!</definedName>
    <definedName name="DIRECTO30">#REF!</definedName>
    <definedName name="DIRECTO31" localSheetId="11">#REF!</definedName>
    <definedName name="DIRECTO31" localSheetId="8">#REF!</definedName>
    <definedName name="DIRECTO31">#REF!</definedName>
    <definedName name="DIRECTO32" localSheetId="11">#REF!</definedName>
    <definedName name="DIRECTO32" localSheetId="8">#REF!</definedName>
    <definedName name="DIRECTO32">#REF!</definedName>
    <definedName name="DIRECTO33" localSheetId="11">#REF!</definedName>
    <definedName name="DIRECTO33" localSheetId="8">#REF!</definedName>
    <definedName name="DIRECTO33">#REF!</definedName>
    <definedName name="DIRECTO34" localSheetId="11">#REF!</definedName>
    <definedName name="DIRECTO34" localSheetId="8">#REF!</definedName>
    <definedName name="DIRECTO34">#REF!</definedName>
    <definedName name="DIRECTO35" localSheetId="11">#REF!</definedName>
    <definedName name="DIRECTO35" localSheetId="8">#REF!</definedName>
    <definedName name="DIRECTO35">#REF!</definedName>
    <definedName name="DIRECTO36" localSheetId="11">#REF!</definedName>
    <definedName name="DIRECTO36" localSheetId="8">#REF!</definedName>
    <definedName name="DIRECTO36">#REF!</definedName>
    <definedName name="DIRECTO368">#REF!</definedName>
    <definedName name="DIRECTO369">#REF!</definedName>
    <definedName name="DIRECTO37" localSheetId="11">#REF!</definedName>
    <definedName name="DIRECTO37" localSheetId="8">#REF!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 localSheetId="11">#REF!</definedName>
    <definedName name="DIRECTO38" localSheetId="8">#REF!</definedName>
    <definedName name="DIRECTO38">#REF!</definedName>
    <definedName name="DIRECTO380">#REF!</definedName>
    <definedName name="DIRECTO39" localSheetId="11">#REF!</definedName>
    <definedName name="DIRECTO39" localSheetId="8">#REF!</definedName>
    <definedName name="DIRECTO39">#REF!</definedName>
    <definedName name="DIRECTO4" localSheetId="11">#REF!</definedName>
    <definedName name="DIRECTO4" localSheetId="8">#REF!</definedName>
    <definedName name="DIRECTO4">#REF!</definedName>
    <definedName name="DIRECTO4.20" localSheetId="11">#REF!</definedName>
    <definedName name="DIRECTO4.20" localSheetId="8">#REF!</definedName>
    <definedName name="DIRECTO4.20">#REF!</definedName>
    <definedName name="DIRECTO4.21" localSheetId="11">#REF!</definedName>
    <definedName name="DIRECTO4.21" localSheetId="8">#REF!</definedName>
    <definedName name="DIRECTO4.21">#REF!</definedName>
    <definedName name="DIRECTO4.22" localSheetId="11">#REF!</definedName>
    <definedName name="DIRECTO4.22" localSheetId="8">#REF!</definedName>
    <definedName name="DIRECTO4.22">#REF!</definedName>
    <definedName name="DIRECTO4.23" localSheetId="11">#REF!</definedName>
    <definedName name="DIRECTO4.23" localSheetId="8">#REF!</definedName>
    <definedName name="DIRECTO4.23">#REF!</definedName>
    <definedName name="DIRECTO4.24" localSheetId="11">#REF!</definedName>
    <definedName name="DIRECTO4.24" localSheetId="8">#REF!</definedName>
    <definedName name="DIRECTO4.24">#REF!</definedName>
    <definedName name="DIRECTO4.25" localSheetId="11">#REF!</definedName>
    <definedName name="DIRECTO4.25" localSheetId="8">#REF!</definedName>
    <definedName name="DIRECTO4.25">#REF!</definedName>
    <definedName name="DIRECTO4.26" localSheetId="11">#REF!</definedName>
    <definedName name="DIRECTO4.26" localSheetId="8">#REF!</definedName>
    <definedName name="DIRECTO4.26">#REF!</definedName>
    <definedName name="DIRECTO4.27" localSheetId="11">#REF!</definedName>
    <definedName name="DIRECTO4.27" localSheetId="8">#REF!</definedName>
    <definedName name="DIRECTO4.27">#REF!</definedName>
    <definedName name="DIRECTO4.28" localSheetId="11">#REF!</definedName>
    <definedName name="DIRECTO4.28" localSheetId="8">#REF!</definedName>
    <definedName name="DIRECTO4.28">#REF!</definedName>
    <definedName name="DIRECTO4.29" localSheetId="11">#REF!</definedName>
    <definedName name="DIRECTO4.29" localSheetId="8">#REF!</definedName>
    <definedName name="DIRECTO4.29">#REF!</definedName>
    <definedName name="DIRECTO4.30" localSheetId="11">#REF!</definedName>
    <definedName name="DIRECTO4.30" localSheetId="8">#REF!</definedName>
    <definedName name="DIRECTO4.30">#REF!</definedName>
    <definedName name="DIRECTO4.31" localSheetId="11">#REF!</definedName>
    <definedName name="DIRECTO4.31" localSheetId="8">#REF!</definedName>
    <definedName name="DIRECTO4.31">#REF!</definedName>
    <definedName name="DIRECTO4.32" localSheetId="11">#REF!</definedName>
    <definedName name="DIRECTO4.32" localSheetId="8">#REF!</definedName>
    <definedName name="DIRECTO4.32">#REF!</definedName>
    <definedName name="DIRECTO4.33" localSheetId="11">#REF!</definedName>
    <definedName name="DIRECTO4.33" localSheetId="8">#REF!</definedName>
    <definedName name="DIRECTO4.33">#REF!</definedName>
    <definedName name="DIRECTO4.34" localSheetId="11">#REF!</definedName>
    <definedName name="DIRECTO4.34" localSheetId="8">#REF!</definedName>
    <definedName name="DIRECTO4.34">#REF!</definedName>
    <definedName name="DIRECTO4.35" localSheetId="11">#REF!</definedName>
    <definedName name="DIRECTO4.35" localSheetId="8">#REF!</definedName>
    <definedName name="DIRECTO4.35">#REF!</definedName>
    <definedName name="DIRECTO4.36" localSheetId="11">#REF!</definedName>
    <definedName name="DIRECTO4.36" localSheetId="8">#REF!</definedName>
    <definedName name="DIRECTO4.36">#REF!</definedName>
    <definedName name="DIRECTO4.37" localSheetId="11">#REF!</definedName>
    <definedName name="DIRECTO4.37" localSheetId="8">#REF!</definedName>
    <definedName name="DIRECTO4.37">#REF!</definedName>
    <definedName name="DIRECTO4.38" localSheetId="11">#REF!</definedName>
    <definedName name="DIRECTO4.38" localSheetId="8">#REF!</definedName>
    <definedName name="DIRECTO4.38">#REF!</definedName>
    <definedName name="DIRECTO4.39" localSheetId="11">#REF!</definedName>
    <definedName name="DIRECTO4.39" localSheetId="8">#REF!</definedName>
    <definedName name="DIRECTO4.39">#REF!</definedName>
    <definedName name="DIRECTO4.40" localSheetId="11">#REF!</definedName>
    <definedName name="DIRECTO4.40" localSheetId="8">#REF!</definedName>
    <definedName name="DIRECTO4.40">#REF!</definedName>
    <definedName name="DIRECTO4.41" localSheetId="11">#REF!</definedName>
    <definedName name="DIRECTO4.41" localSheetId="8">#REF!</definedName>
    <definedName name="DIRECTO4.41">#REF!</definedName>
    <definedName name="DIRECTO4.42" localSheetId="11">#REF!</definedName>
    <definedName name="DIRECTO4.42" localSheetId="8">#REF!</definedName>
    <definedName name="DIRECTO4.42">#REF!</definedName>
    <definedName name="DIRECTO4.43" localSheetId="11">#REF!</definedName>
    <definedName name="DIRECTO4.43" localSheetId="8">#REF!</definedName>
    <definedName name="DIRECTO4.43">#REF!</definedName>
    <definedName name="DIRECTO4.44" localSheetId="11">#REF!</definedName>
    <definedName name="DIRECTO4.44" localSheetId="8">#REF!</definedName>
    <definedName name="DIRECTO4.44">#REF!</definedName>
    <definedName name="DIRECTO4.45" localSheetId="11">#REF!</definedName>
    <definedName name="DIRECTO4.45" localSheetId="8">#REF!</definedName>
    <definedName name="DIRECTO4.45">#REF!</definedName>
    <definedName name="DIRECTO4.46" localSheetId="11">#REF!</definedName>
    <definedName name="DIRECTO4.46" localSheetId="8">#REF!</definedName>
    <definedName name="DIRECTO4.46">#REF!</definedName>
    <definedName name="DIRECTO4.47" localSheetId="11">#REF!</definedName>
    <definedName name="DIRECTO4.47" localSheetId="8">#REF!</definedName>
    <definedName name="DIRECTO4.47">#REF!</definedName>
    <definedName name="DIRECTO4.48" localSheetId="11">#REF!</definedName>
    <definedName name="DIRECTO4.48" localSheetId="8">#REF!</definedName>
    <definedName name="DIRECTO4.48">#REF!</definedName>
    <definedName name="DIRECTO4.49" localSheetId="11">#REF!</definedName>
    <definedName name="DIRECTO4.49" localSheetId="8">#REF!</definedName>
    <definedName name="DIRECTO4.49">#REF!</definedName>
    <definedName name="DIRECTO4.50" localSheetId="11">#REF!</definedName>
    <definedName name="DIRECTO4.50" localSheetId="8">#REF!</definedName>
    <definedName name="DIRECTO4.50">#REF!</definedName>
    <definedName name="DIRECTO4.51" localSheetId="11">#REF!</definedName>
    <definedName name="DIRECTO4.51" localSheetId="8">#REF!</definedName>
    <definedName name="DIRECTO4.51">#REF!</definedName>
    <definedName name="DIRECTO4.52" localSheetId="11">#REF!</definedName>
    <definedName name="DIRECTO4.52" localSheetId="8">#REF!</definedName>
    <definedName name="DIRECTO4.52">#REF!</definedName>
    <definedName name="DIRECTO40" localSheetId="11">#REF!</definedName>
    <definedName name="DIRECTO40" localSheetId="8">#REF!</definedName>
    <definedName name="DIRECTO40">#REF!</definedName>
    <definedName name="DIRECTO41" localSheetId="11">#REF!</definedName>
    <definedName name="DIRECTO41" localSheetId="8">#REF!</definedName>
    <definedName name="DIRECTO41">#REF!</definedName>
    <definedName name="DIRECTO42" localSheetId="11">#REF!</definedName>
    <definedName name="DIRECTO42" localSheetId="8">#REF!</definedName>
    <definedName name="DIRECTO42">#REF!</definedName>
    <definedName name="DIRECTO43" localSheetId="11">#REF!</definedName>
    <definedName name="DIRECTO43" localSheetId="8">#REF!</definedName>
    <definedName name="DIRECTO43">#REF!</definedName>
    <definedName name="DIRECTO44" localSheetId="11">#REF!</definedName>
    <definedName name="DIRECTO44" localSheetId="8">#REF!</definedName>
    <definedName name="DIRECTO44">#REF!</definedName>
    <definedName name="DIRECTO45" localSheetId="11">#REF!</definedName>
    <definedName name="DIRECTO45" localSheetId="8">#REF!</definedName>
    <definedName name="DIRECTO45">#REF!</definedName>
    <definedName name="DIRECTO46" localSheetId="11">#REF!</definedName>
    <definedName name="DIRECTO46" localSheetId="8">#REF!</definedName>
    <definedName name="DIRECTO46">#REF!</definedName>
    <definedName name="DIRECTO47" localSheetId="11">#REF!</definedName>
    <definedName name="DIRECTO47" localSheetId="8">#REF!</definedName>
    <definedName name="DIRECTO47">#REF!</definedName>
    <definedName name="DIRECTO48" localSheetId="11">#REF!</definedName>
    <definedName name="DIRECTO48" localSheetId="8">#REF!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 localSheetId="11">#REF!</definedName>
    <definedName name="DIRECTO49" localSheetId="8">#REF!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 localSheetId="11">#REF!</definedName>
    <definedName name="DIRECTO5" localSheetId="8">#REF!</definedName>
    <definedName name="DIRECTO5">#REF!</definedName>
    <definedName name="DIRECTO5.100" localSheetId="11">#REF!</definedName>
    <definedName name="DIRECTO5.100" localSheetId="8">#REF!</definedName>
    <definedName name="DIRECTO5.100">#REF!</definedName>
    <definedName name="DIRECTO5.101" localSheetId="11">#REF!</definedName>
    <definedName name="DIRECTO5.101" localSheetId="8">#REF!</definedName>
    <definedName name="DIRECTO5.101">#REF!</definedName>
    <definedName name="DIRECTO5.104" localSheetId="11">#REF!</definedName>
    <definedName name="DIRECTO5.104" localSheetId="8">#REF!</definedName>
    <definedName name="DIRECTO5.104">#REF!</definedName>
    <definedName name="DIRECTO5.105" localSheetId="11">#REF!</definedName>
    <definedName name="DIRECTO5.105" localSheetId="8">#REF!</definedName>
    <definedName name="DIRECTO5.105">#REF!</definedName>
    <definedName name="DIRECTO5.106" localSheetId="11">#REF!</definedName>
    <definedName name="DIRECTO5.106" localSheetId="8">#REF!</definedName>
    <definedName name="DIRECTO5.106">#REF!</definedName>
    <definedName name="DIRECTO5.107" localSheetId="11">#REF!</definedName>
    <definedName name="DIRECTO5.107" localSheetId="8">#REF!</definedName>
    <definedName name="DIRECTO5.107">#REF!</definedName>
    <definedName name="DIRECTO5.108" localSheetId="11">#REF!</definedName>
    <definedName name="DIRECTO5.108" localSheetId="8">#REF!</definedName>
    <definedName name="DIRECTO5.108">#REF!</definedName>
    <definedName name="DIRECTO5.109" localSheetId="11">#REF!</definedName>
    <definedName name="DIRECTO5.109" localSheetId="8">#REF!</definedName>
    <definedName name="DIRECTO5.109">#REF!</definedName>
    <definedName name="DIRECTO5.111" localSheetId="11">#REF!</definedName>
    <definedName name="DIRECTO5.111" localSheetId="8">#REF!</definedName>
    <definedName name="DIRECTO5.111">#REF!</definedName>
    <definedName name="DIRECTO5.112" localSheetId="11">#REF!</definedName>
    <definedName name="DIRECTO5.112" localSheetId="8">#REF!</definedName>
    <definedName name="DIRECTO5.112">#REF!</definedName>
    <definedName name="DIRECTO5.113" localSheetId="11">#REF!</definedName>
    <definedName name="DIRECTO5.113" localSheetId="8">#REF!</definedName>
    <definedName name="DIRECTO5.113">#REF!</definedName>
    <definedName name="DIRECTO5.114" localSheetId="11">#REF!</definedName>
    <definedName name="DIRECTO5.114" localSheetId="8">#REF!</definedName>
    <definedName name="DIRECTO5.114">#REF!</definedName>
    <definedName name="DIRECTO5.115" localSheetId="11">#REF!</definedName>
    <definedName name="DIRECTO5.115" localSheetId="8">#REF!</definedName>
    <definedName name="DIRECTO5.115">#REF!</definedName>
    <definedName name="DIRECTO5.53" localSheetId="11">#REF!</definedName>
    <definedName name="DIRECTO5.53" localSheetId="8">#REF!</definedName>
    <definedName name="DIRECTO5.53">#REF!</definedName>
    <definedName name="DIRECTO5.54" localSheetId="11">#REF!</definedName>
    <definedName name="DIRECTO5.54" localSheetId="8">#REF!</definedName>
    <definedName name="DIRECTO5.54">#REF!</definedName>
    <definedName name="DIRECTO5.55" localSheetId="11">#REF!</definedName>
    <definedName name="DIRECTO5.55" localSheetId="8">#REF!</definedName>
    <definedName name="DIRECTO5.55">#REF!</definedName>
    <definedName name="DIRECTO5.56" localSheetId="11">#REF!</definedName>
    <definedName name="DIRECTO5.56" localSheetId="8">#REF!</definedName>
    <definedName name="DIRECTO5.56">#REF!</definedName>
    <definedName name="DIRECTO5.57" localSheetId="11">#REF!</definedName>
    <definedName name="DIRECTO5.57" localSheetId="8">#REF!</definedName>
    <definedName name="DIRECTO5.57">#REF!</definedName>
    <definedName name="DIRECTO5.58" localSheetId="11">#REF!</definedName>
    <definedName name="DIRECTO5.58" localSheetId="8">#REF!</definedName>
    <definedName name="DIRECTO5.58">#REF!</definedName>
    <definedName name="DIRECTO5.59" localSheetId="11">#REF!</definedName>
    <definedName name="DIRECTO5.59" localSheetId="8">#REF!</definedName>
    <definedName name="DIRECTO5.59">#REF!</definedName>
    <definedName name="DIRECTO5.60" localSheetId="11">#REF!</definedName>
    <definedName name="DIRECTO5.60" localSheetId="8">#REF!</definedName>
    <definedName name="DIRECTO5.60">#REF!</definedName>
    <definedName name="DIRECTO5.61" localSheetId="11">#REF!</definedName>
    <definedName name="DIRECTO5.61" localSheetId="8">#REF!</definedName>
    <definedName name="DIRECTO5.61">#REF!</definedName>
    <definedName name="DIRECTO5.62" localSheetId="11">#REF!</definedName>
    <definedName name="DIRECTO5.62" localSheetId="8">#REF!</definedName>
    <definedName name="DIRECTO5.62">#REF!</definedName>
    <definedName name="DIRECTO5.63" localSheetId="11">#REF!</definedName>
    <definedName name="DIRECTO5.63" localSheetId="8">#REF!</definedName>
    <definedName name="DIRECTO5.63">#REF!</definedName>
    <definedName name="DIRECTO5.64" localSheetId="11">#REF!</definedName>
    <definedName name="DIRECTO5.64" localSheetId="8">#REF!</definedName>
    <definedName name="DIRECTO5.64">#REF!</definedName>
    <definedName name="DIRECTO5.65" localSheetId="11">#REF!</definedName>
    <definedName name="DIRECTO5.65" localSheetId="8">#REF!</definedName>
    <definedName name="DIRECTO5.65">#REF!</definedName>
    <definedName name="DIRECTO5.66" localSheetId="11">#REF!</definedName>
    <definedName name="DIRECTO5.66" localSheetId="8">#REF!</definedName>
    <definedName name="DIRECTO5.66">#REF!</definedName>
    <definedName name="DIRECTO5.67" localSheetId="11">#REF!</definedName>
    <definedName name="DIRECTO5.67" localSheetId="8">#REF!</definedName>
    <definedName name="DIRECTO5.67">#REF!</definedName>
    <definedName name="DIRECTO5.68" localSheetId="11">#REF!</definedName>
    <definedName name="DIRECTO5.68" localSheetId="8">#REF!</definedName>
    <definedName name="DIRECTO5.68">#REF!</definedName>
    <definedName name="DIRECTO5.69" localSheetId="11">#REF!</definedName>
    <definedName name="DIRECTO5.69" localSheetId="8">#REF!</definedName>
    <definedName name="DIRECTO5.69">#REF!</definedName>
    <definedName name="DIRECTO5.70" localSheetId="11">#REF!</definedName>
    <definedName name="DIRECTO5.70" localSheetId="8">#REF!</definedName>
    <definedName name="DIRECTO5.70">#REF!</definedName>
    <definedName name="DIRECTO5.71" localSheetId="11">#REF!</definedName>
    <definedName name="DIRECTO5.71" localSheetId="8">#REF!</definedName>
    <definedName name="DIRECTO5.71">#REF!</definedName>
    <definedName name="DIRECTO5.72" localSheetId="11">#REF!</definedName>
    <definedName name="DIRECTO5.72" localSheetId="8">#REF!</definedName>
    <definedName name="DIRECTO5.72">#REF!</definedName>
    <definedName name="DIRECTO5.73" localSheetId="11">#REF!</definedName>
    <definedName name="DIRECTO5.73" localSheetId="8">#REF!</definedName>
    <definedName name="DIRECTO5.73">#REF!</definedName>
    <definedName name="DIRECTO5.74" localSheetId="11">#REF!</definedName>
    <definedName name="DIRECTO5.74" localSheetId="8">#REF!</definedName>
    <definedName name="DIRECTO5.74">#REF!</definedName>
    <definedName name="DIRECTO5.77" localSheetId="11">#REF!</definedName>
    <definedName name="DIRECTO5.77" localSheetId="8">#REF!</definedName>
    <definedName name="DIRECTO5.77">#REF!</definedName>
    <definedName name="DIRECTO5.78" localSheetId="11">#REF!</definedName>
    <definedName name="DIRECTO5.78" localSheetId="8">#REF!</definedName>
    <definedName name="DIRECTO5.78">#REF!</definedName>
    <definedName name="DIRECTO5.79" localSheetId="11">#REF!</definedName>
    <definedName name="DIRECTO5.79" localSheetId="8">#REF!</definedName>
    <definedName name="DIRECTO5.79">#REF!</definedName>
    <definedName name="DIRECTO5.80" localSheetId="11">#REF!</definedName>
    <definedName name="DIRECTO5.80" localSheetId="8">#REF!</definedName>
    <definedName name="DIRECTO5.80">#REF!</definedName>
    <definedName name="DIRECTO5.82" localSheetId="11">#REF!</definedName>
    <definedName name="DIRECTO5.82" localSheetId="8">#REF!</definedName>
    <definedName name="DIRECTO5.82">#REF!</definedName>
    <definedName name="DIRECTO5.83" localSheetId="11">#REF!</definedName>
    <definedName name="DIRECTO5.83" localSheetId="8">#REF!</definedName>
    <definedName name="DIRECTO5.83">#REF!</definedName>
    <definedName name="DIRECTO5.84" localSheetId="11">#REF!</definedName>
    <definedName name="DIRECTO5.84" localSheetId="8">#REF!</definedName>
    <definedName name="DIRECTO5.84">#REF!</definedName>
    <definedName name="DIRECTO5.85" localSheetId="11">#REF!</definedName>
    <definedName name="DIRECTO5.85" localSheetId="8">#REF!</definedName>
    <definedName name="DIRECTO5.85">#REF!</definedName>
    <definedName name="DIRECTO5.86" localSheetId="11">#REF!</definedName>
    <definedName name="DIRECTO5.86" localSheetId="8">#REF!</definedName>
    <definedName name="DIRECTO5.86">#REF!</definedName>
    <definedName name="DIRECTO5.87" localSheetId="11">#REF!</definedName>
    <definedName name="DIRECTO5.87" localSheetId="8">#REF!</definedName>
    <definedName name="DIRECTO5.87">#REF!</definedName>
    <definedName name="DIRECTO5.88" localSheetId="11">#REF!</definedName>
    <definedName name="DIRECTO5.88" localSheetId="8">#REF!</definedName>
    <definedName name="DIRECTO5.88">#REF!</definedName>
    <definedName name="DIRECTO5.89" localSheetId="11">#REF!</definedName>
    <definedName name="DIRECTO5.89" localSheetId="8">#REF!</definedName>
    <definedName name="DIRECTO5.89">#REF!</definedName>
    <definedName name="DIRECTO5.90" localSheetId="11">#REF!</definedName>
    <definedName name="DIRECTO5.90" localSheetId="8">#REF!</definedName>
    <definedName name="DIRECTO5.90">#REF!</definedName>
    <definedName name="DIRECTO5.91" localSheetId="11">#REF!</definedName>
    <definedName name="DIRECTO5.91" localSheetId="8">#REF!</definedName>
    <definedName name="DIRECTO5.91">#REF!</definedName>
    <definedName name="DIRECTO5.92" localSheetId="11">#REF!</definedName>
    <definedName name="DIRECTO5.92" localSheetId="8">#REF!</definedName>
    <definedName name="DIRECTO5.92">#REF!</definedName>
    <definedName name="DIRECTO5.93" localSheetId="11">#REF!</definedName>
    <definedName name="DIRECTO5.93" localSheetId="8">#REF!</definedName>
    <definedName name="DIRECTO5.93">#REF!</definedName>
    <definedName name="DIRECTO5.94" localSheetId="11">#REF!</definedName>
    <definedName name="DIRECTO5.94" localSheetId="8">#REF!</definedName>
    <definedName name="DIRECTO5.94">#REF!</definedName>
    <definedName name="DIRECTO5.95" localSheetId="11">#REF!</definedName>
    <definedName name="DIRECTO5.95" localSheetId="8">#REF!</definedName>
    <definedName name="DIRECTO5.95">#REF!</definedName>
    <definedName name="DIRECTO5.96" localSheetId="11">#REF!</definedName>
    <definedName name="DIRECTO5.96" localSheetId="8">#REF!</definedName>
    <definedName name="DIRECTO5.96">#REF!</definedName>
    <definedName name="DIRECTO5.97" localSheetId="11">#REF!</definedName>
    <definedName name="DIRECTO5.97" localSheetId="8">#REF!</definedName>
    <definedName name="DIRECTO5.97">#REF!</definedName>
    <definedName name="DIRECTO5.98" localSheetId="11">#REF!</definedName>
    <definedName name="DIRECTO5.98" localSheetId="8">#REF!</definedName>
    <definedName name="DIRECTO5.98">#REF!</definedName>
    <definedName name="DIRECTO5.99" localSheetId="11">#REF!</definedName>
    <definedName name="DIRECTO5.99" localSheetId="8">#REF!</definedName>
    <definedName name="DIRECTO5.99">#REF!</definedName>
    <definedName name="DIRECTO50" localSheetId="11">#REF!</definedName>
    <definedName name="DIRECTO50" localSheetId="8">#REF!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 localSheetId="11">#REF!</definedName>
    <definedName name="DIRECTO51" localSheetId="8">#REF!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 localSheetId="11">#REF!</definedName>
    <definedName name="DIRECTO52" localSheetId="8">#REF!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 localSheetId="11">#REF!</definedName>
    <definedName name="DIRECTO53" localSheetId="8">#REF!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 localSheetId="11">#REF!</definedName>
    <definedName name="DIRECTO54" localSheetId="8">#REF!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 localSheetId="11">#REF!</definedName>
    <definedName name="DIRECTO55" localSheetId="8">#REF!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 localSheetId="11">#REF!</definedName>
    <definedName name="DIRECTO56" localSheetId="8">#REF!</definedName>
    <definedName name="DIRECTO56">#REF!</definedName>
    <definedName name="DIRECTO560">#REF!</definedName>
    <definedName name="DIRECTO561">#REF!</definedName>
    <definedName name="DIRECTO562">#REF!</definedName>
    <definedName name="directo563">#REF!</definedName>
    <definedName name="DIRECTO57" localSheetId="11">#REF!</definedName>
    <definedName name="DIRECTO57" localSheetId="8">#REF!</definedName>
    <definedName name="DIRECTO57">#REF!</definedName>
    <definedName name="DIRECTO58" localSheetId="11">#REF!</definedName>
    <definedName name="DIRECTO58" localSheetId="8">#REF!</definedName>
    <definedName name="DIRECTO58">#REF!</definedName>
    <definedName name="DIRECTO59" localSheetId="11">#REF!</definedName>
    <definedName name="DIRECTO59" localSheetId="8">#REF!</definedName>
    <definedName name="DIRECTO59">#REF!</definedName>
    <definedName name="DIRECTO6" localSheetId="11">#REF!</definedName>
    <definedName name="DIRECTO6" localSheetId="8">#REF!</definedName>
    <definedName name="DIRECTO6">#REF!</definedName>
    <definedName name="DIRECTO60" localSheetId="11">#REF!</definedName>
    <definedName name="DIRECTO60" localSheetId="8">#REF!</definedName>
    <definedName name="DIRECTO60">#REF!</definedName>
    <definedName name="DIRECTO61" localSheetId="11">#REF!</definedName>
    <definedName name="DIRECTO61" localSheetId="8">#REF!</definedName>
    <definedName name="DIRECTO61">#REF!</definedName>
    <definedName name="DIRECTO62" localSheetId="11">#REF!</definedName>
    <definedName name="DIRECTO62" localSheetId="8">#REF!</definedName>
    <definedName name="DIRECTO62">#REF!</definedName>
    <definedName name="DIRECTO63" localSheetId="11">#REF!</definedName>
    <definedName name="DIRECTO63" localSheetId="8">#REF!</definedName>
    <definedName name="DIRECTO63">#REF!</definedName>
    <definedName name="DIRECTO64" localSheetId="11">#REF!</definedName>
    <definedName name="DIRECTO64" localSheetId="8">#REF!</definedName>
    <definedName name="DIRECTO64">#REF!</definedName>
    <definedName name="DIRECTO65" localSheetId="11">#REF!</definedName>
    <definedName name="DIRECTO65" localSheetId="8">#REF!</definedName>
    <definedName name="DIRECTO65">#REF!</definedName>
    <definedName name="DIRECTO66" localSheetId="11">#REF!</definedName>
    <definedName name="DIRECTO66" localSheetId="8">#REF!</definedName>
    <definedName name="DIRECTO66">#REF!</definedName>
    <definedName name="DIRECTO67" localSheetId="11">#REF!</definedName>
    <definedName name="DIRECTO67" localSheetId="8">#REF!</definedName>
    <definedName name="DIRECTO67">#REF!</definedName>
    <definedName name="DIRECTO68" localSheetId="11">#REF!</definedName>
    <definedName name="DIRECTO68" localSheetId="8">#REF!</definedName>
    <definedName name="DIRECTO68">#REF!</definedName>
    <definedName name="DIRECTO69" localSheetId="11">#REF!</definedName>
    <definedName name="DIRECTO69" localSheetId="8">#REF!</definedName>
    <definedName name="DIRECTO69">#REF!</definedName>
    <definedName name="DIRECTO7" localSheetId="11">#REF!</definedName>
    <definedName name="DIRECTO7" localSheetId="8">#REF!</definedName>
    <definedName name="DIRECTO7">#REF!</definedName>
    <definedName name="DIRECTO7.12" localSheetId="11">#REF!</definedName>
    <definedName name="DIRECTO7.12" localSheetId="8">#REF!</definedName>
    <definedName name="DIRECTO7.12">#REF!</definedName>
    <definedName name="DIRECTO7.13" localSheetId="11">#REF!</definedName>
    <definedName name="DIRECTO7.13" localSheetId="8">#REF!</definedName>
    <definedName name="DIRECTO7.13">#REF!</definedName>
    <definedName name="DIRECTO7.14" localSheetId="11">#REF!</definedName>
    <definedName name="DIRECTO7.14" localSheetId="8">#REF!</definedName>
    <definedName name="DIRECTO7.14">#REF!</definedName>
    <definedName name="DIRECTO7.15" localSheetId="11">#REF!</definedName>
    <definedName name="DIRECTO7.15" localSheetId="8">#REF!</definedName>
    <definedName name="DIRECTO7.15">#REF!</definedName>
    <definedName name="DIRECTO7.16" localSheetId="11">#REF!</definedName>
    <definedName name="DIRECTO7.16" localSheetId="8">#REF!</definedName>
    <definedName name="DIRECTO7.16">#REF!</definedName>
    <definedName name="DIRECTO7.17" localSheetId="11">#REF!</definedName>
    <definedName name="DIRECTO7.17" localSheetId="8">#REF!</definedName>
    <definedName name="DIRECTO7.17">#REF!</definedName>
    <definedName name="DIRECTO7.18" localSheetId="11">#REF!</definedName>
    <definedName name="DIRECTO7.18" localSheetId="8">#REF!</definedName>
    <definedName name="DIRECTO7.18">#REF!</definedName>
    <definedName name="DIRECTO7.19" localSheetId="11">#REF!</definedName>
    <definedName name="DIRECTO7.19" localSheetId="8">#REF!</definedName>
    <definedName name="DIRECTO7.19">#REF!</definedName>
    <definedName name="DIRECTO7.20" localSheetId="11">#REF!</definedName>
    <definedName name="DIRECTO7.20" localSheetId="8">#REF!</definedName>
    <definedName name="DIRECTO7.20">#REF!</definedName>
    <definedName name="DIRECTO7.21" localSheetId="11">#REF!</definedName>
    <definedName name="DIRECTO7.21" localSheetId="8">#REF!</definedName>
    <definedName name="DIRECTO7.21">#REF!</definedName>
    <definedName name="DIRECTO7.22" localSheetId="11">#REF!</definedName>
    <definedName name="DIRECTO7.22" localSheetId="8">#REF!</definedName>
    <definedName name="DIRECTO7.22">#REF!</definedName>
    <definedName name="DIRECTO7.23" localSheetId="11">#REF!</definedName>
    <definedName name="DIRECTO7.23" localSheetId="8">#REF!</definedName>
    <definedName name="DIRECTO7.23">#REF!</definedName>
    <definedName name="DIRECTO7.24" localSheetId="11">#REF!</definedName>
    <definedName name="DIRECTO7.24" localSheetId="8">#REF!</definedName>
    <definedName name="DIRECTO7.24">#REF!</definedName>
    <definedName name="DIRECTO7.25" localSheetId="11">#REF!</definedName>
    <definedName name="DIRECTO7.25" localSheetId="8">#REF!</definedName>
    <definedName name="DIRECTO7.25">#REF!</definedName>
    <definedName name="DIRECTO7.26" localSheetId="11">#REF!</definedName>
    <definedName name="DIRECTO7.26" localSheetId="8">#REF!</definedName>
    <definedName name="DIRECTO7.26">#REF!</definedName>
    <definedName name="DIRECTO7.27" localSheetId="11">#REF!</definedName>
    <definedName name="DIRECTO7.27" localSheetId="8">#REF!</definedName>
    <definedName name="DIRECTO7.27">#REF!</definedName>
    <definedName name="DIRECTO7.28" localSheetId="11">#REF!</definedName>
    <definedName name="DIRECTO7.28" localSheetId="8">#REF!</definedName>
    <definedName name="DIRECTO7.28">#REF!</definedName>
    <definedName name="DIRECTO7.29" localSheetId="11">#REF!</definedName>
    <definedName name="DIRECTO7.29" localSheetId="8">#REF!</definedName>
    <definedName name="DIRECTO7.29">#REF!</definedName>
    <definedName name="DIRECTO7.30" localSheetId="11">#REF!</definedName>
    <definedName name="DIRECTO7.30" localSheetId="8">#REF!</definedName>
    <definedName name="DIRECTO7.30">#REF!</definedName>
    <definedName name="DIRECTO7.31" localSheetId="11">#REF!</definedName>
    <definedName name="DIRECTO7.31" localSheetId="8">#REF!</definedName>
    <definedName name="DIRECTO7.31">#REF!</definedName>
    <definedName name="DIRECTO7.32" localSheetId="11">#REF!</definedName>
    <definedName name="DIRECTO7.32" localSheetId="8">#REF!</definedName>
    <definedName name="DIRECTO7.32">#REF!</definedName>
    <definedName name="DIRECTO7.33" localSheetId="11">#REF!</definedName>
    <definedName name="DIRECTO7.33" localSheetId="8">#REF!</definedName>
    <definedName name="DIRECTO7.33">#REF!</definedName>
    <definedName name="DIRECTO7.34" localSheetId="11">#REF!</definedName>
    <definedName name="DIRECTO7.34" localSheetId="8">#REF!</definedName>
    <definedName name="DIRECTO7.34">#REF!</definedName>
    <definedName name="DIRECTO7.35" localSheetId="11">#REF!</definedName>
    <definedName name="DIRECTO7.35" localSheetId="8">#REF!</definedName>
    <definedName name="DIRECTO7.35">#REF!</definedName>
    <definedName name="DIRECTO7.36" localSheetId="11">#REF!</definedName>
    <definedName name="DIRECTO7.36" localSheetId="8">#REF!</definedName>
    <definedName name="DIRECTO7.36">#REF!</definedName>
    <definedName name="DIRECTO7.37" localSheetId="11">#REF!</definedName>
    <definedName name="DIRECTO7.37" localSheetId="8">#REF!</definedName>
    <definedName name="DIRECTO7.37">#REF!</definedName>
    <definedName name="DIRECTO7.38" localSheetId="11">#REF!</definedName>
    <definedName name="DIRECTO7.38" localSheetId="8">#REF!</definedName>
    <definedName name="DIRECTO7.38">#REF!</definedName>
    <definedName name="DIRECTO7.39" localSheetId="11">#REF!</definedName>
    <definedName name="DIRECTO7.39" localSheetId="8">#REF!</definedName>
    <definedName name="DIRECTO7.39">#REF!</definedName>
    <definedName name="DIRECTO7.40" localSheetId="11">#REF!</definedName>
    <definedName name="DIRECTO7.40" localSheetId="8">#REF!</definedName>
    <definedName name="DIRECTO7.40">#REF!</definedName>
    <definedName name="DIRECTO7.41" localSheetId="11">#REF!</definedName>
    <definedName name="DIRECTO7.41" localSheetId="8">#REF!</definedName>
    <definedName name="DIRECTO7.41">#REF!</definedName>
    <definedName name="DIRECTO7.42" localSheetId="11">#REF!</definedName>
    <definedName name="DIRECTO7.42" localSheetId="8">#REF!</definedName>
    <definedName name="DIRECTO7.42">#REF!</definedName>
    <definedName name="DIRECTO7.43" localSheetId="11">#REF!</definedName>
    <definedName name="DIRECTO7.43" localSheetId="8">#REF!</definedName>
    <definedName name="DIRECTO7.43">#REF!</definedName>
    <definedName name="DIRECTO7.44" localSheetId="11">#REF!</definedName>
    <definedName name="DIRECTO7.44" localSheetId="8">#REF!</definedName>
    <definedName name="DIRECTO7.44">#REF!</definedName>
    <definedName name="DIRECTO70" localSheetId="11">#REF!</definedName>
    <definedName name="DIRECTO70" localSheetId="8">#REF!</definedName>
    <definedName name="DIRECTO70">#REF!</definedName>
    <definedName name="DIRECTO71" localSheetId="11">#REF!</definedName>
    <definedName name="DIRECTO71" localSheetId="8">#REF!</definedName>
    <definedName name="DIRECTO71">#REF!</definedName>
    <definedName name="DIRECTO72" localSheetId="11">#REF!</definedName>
    <definedName name="DIRECTO72" localSheetId="8">#REF!</definedName>
    <definedName name="DIRECTO72">#REF!</definedName>
    <definedName name="DIRECTO73" localSheetId="11">#REF!</definedName>
    <definedName name="DIRECTO73" localSheetId="8">#REF!</definedName>
    <definedName name="DIRECTO73">#REF!</definedName>
    <definedName name="DIRECTO74" localSheetId="11">#REF!</definedName>
    <definedName name="DIRECTO74" localSheetId="8">#REF!</definedName>
    <definedName name="DIRECTO74">#REF!</definedName>
    <definedName name="DIRECTO75" localSheetId="11">#REF!</definedName>
    <definedName name="DIRECTO75" localSheetId="8">#REF!</definedName>
    <definedName name="DIRECTO75">#REF!</definedName>
    <definedName name="DIRECTO76" localSheetId="11">#REF!</definedName>
    <definedName name="DIRECTO76" localSheetId="8">#REF!</definedName>
    <definedName name="DIRECTO76">#REF!</definedName>
    <definedName name="DIRECTO77" localSheetId="11">#REF!</definedName>
    <definedName name="DIRECTO77" localSheetId="8">#REF!</definedName>
    <definedName name="DIRECTO77">#REF!</definedName>
    <definedName name="DIRECTO78" localSheetId="11">#REF!</definedName>
    <definedName name="DIRECTO78" localSheetId="8">#REF!</definedName>
    <definedName name="DIRECTO78">#REF!</definedName>
    <definedName name="DIRECTO79" localSheetId="11">#REF!</definedName>
    <definedName name="DIRECTO79" localSheetId="8">#REF!</definedName>
    <definedName name="DIRECTO79">#REF!</definedName>
    <definedName name="DIRECTO8" localSheetId="11">#REF!</definedName>
    <definedName name="DIRECTO8" localSheetId="8">#REF!</definedName>
    <definedName name="DIRECTO8">#REF!</definedName>
    <definedName name="DIRECTO80" localSheetId="11">#REF!</definedName>
    <definedName name="DIRECTO80" localSheetId="8">#REF!</definedName>
    <definedName name="DIRECTO80">#REF!</definedName>
    <definedName name="DIRECTO81" localSheetId="11">#REF!</definedName>
    <definedName name="DIRECTO81" localSheetId="8">#REF!</definedName>
    <definedName name="DIRECTO81">#REF!</definedName>
    <definedName name="DIRECTO82" localSheetId="11">#REF!</definedName>
    <definedName name="DIRECTO82" localSheetId="8">#REF!</definedName>
    <definedName name="DIRECTO82">#REF!</definedName>
    <definedName name="DIRECTO83" localSheetId="11">#REF!</definedName>
    <definedName name="DIRECTO83" localSheetId="8">#REF!</definedName>
    <definedName name="DIRECTO83">#REF!</definedName>
    <definedName name="DIRECTO84" localSheetId="11">#REF!</definedName>
    <definedName name="DIRECTO84" localSheetId="8">#REF!</definedName>
    <definedName name="DIRECTO84">#REF!</definedName>
    <definedName name="DIRECTO85" localSheetId="11">#REF!</definedName>
    <definedName name="DIRECTO85" localSheetId="8">#REF!</definedName>
    <definedName name="DIRECTO85">#REF!</definedName>
    <definedName name="DIRECTO86" localSheetId="11">#REF!</definedName>
    <definedName name="DIRECTO86" localSheetId="8">#REF!</definedName>
    <definedName name="DIRECTO86">#REF!</definedName>
    <definedName name="DIRECTO87" localSheetId="11">#REF!</definedName>
    <definedName name="DIRECTO87" localSheetId="8">#REF!</definedName>
    <definedName name="DIRECTO87">#REF!</definedName>
    <definedName name="DIRECTO88" localSheetId="11">#REF!</definedName>
    <definedName name="DIRECTO88" localSheetId="8">#REF!</definedName>
    <definedName name="DIRECTO88">#REF!</definedName>
    <definedName name="DIRECTO89" localSheetId="11">#REF!</definedName>
    <definedName name="DIRECTO89" localSheetId="8">#REF!</definedName>
    <definedName name="DIRECTO89">#REF!</definedName>
    <definedName name="DIRECTO9" localSheetId="11">#REF!</definedName>
    <definedName name="DIRECTO9" localSheetId="8">#REF!</definedName>
    <definedName name="DIRECTO9">#REF!</definedName>
    <definedName name="DIRECTO9.1" localSheetId="11">#REF!</definedName>
    <definedName name="DIRECTO9.1" localSheetId="8">#REF!</definedName>
    <definedName name="DIRECTO9.1">#REF!</definedName>
    <definedName name="DIRECTO9.2" localSheetId="11">#REF!</definedName>
    <definedName name="DIRECTO9.2" localSheetId="8">#REF!</definedName>
    <definedName name="DIRECTO9.2">#REF!</definedName>
    <definedName name="DIRECTO9.3" localSheetId="11">#REF!</definedName>
    <definedName name="DIRECTO9.3" localSheetId="8">#REF!</definedName>
    <definedName name="DIRECTO9.3">#REF!</definedName>
    <definedName name="DIRECTO9.4" localSheetId="11">#REF!</definedName>
    <definedName name="DIRECTO9.4" localSheetId="8">#REF!</definedName>
    <definedName name="DIRECTO9.4">#REF!</definedName>
    <definedName name="DIRECTO9.5" localSheetId="11">#REF!</definedName>
    <definedName name="DIRECTO9.5" localSheetId="8">#REF!</definedName>
    <definedName name="DIRECTO9.5">#REF!</definedName>
    <definedName name="DIRECTO90" localSheetId="11">#REF!</definedName>
    <definedName name="DIRECTO90" localSheetId="8">#REF!</definedName>
    <definedName name="DIRECTO90">#REF!</definedName>
    <definedName name="DIRECTO91" localSheetId="11">#REF!</definedName>
    <definedName name="DIRECTO91" localSheetId="8">#REF!</definedName>
    <definedName name="DIRECTO91">#REF!</definedName>
    <definedName name="DIRECTO92" localSheetId="11">#REF!</definedName>
    <definedName name="DIRECTO92" localSheetId="8">#REF!</definedName>
    <definedName name="DIRECTO92">#REF!</definedName>
    <definedName name="DIRECTO93" localSheetId="11">#REF!</definedName>
    <definedName name="DIRECTO93" localSheetId="8">#REF!</definedName>
    <definedName name="DIRECTO93">#REF!</definedName>
    <definedName name="DIRECTO94" localSheetId="11">#REF!</definedName>
    <definedName name="DIRECTO94" localSheetId="8">#REF!</definedName>
    <definedName name="DIRECTO94">#REF!</definedName>
    <definedName name="DIRECTO95" localSheetId="11">#REF!</definedName>
    <definedName name="DIRECTO95" localSheetId="8">#REF!</definedName>
    <definedName name="DIRECTO95">#REF!</definedName>
    <definedName name="DIRECTO96" localSheetId="11">#REF!</definedName>
    <definedName name="DIRECTO96" localSheetId="8">#REF!</definedName>
    <definedName name="DIRECTO96">#REF!</definedName>
    <definedName name="DIRECTO97" localSheetId="11">#REF!</definedName>
    <definedName name="DIRECTO97" localSheetId="8">#REF!</definedName>
    <definedName name="DIRECTO97">#REF!</definedName>
    <definedName name="DIRECTO98" localSheetId="11">#REF!</definedName>
    <definedName name="DIRECTO98" localSheetId="8">#REF!</definedName>
    <definedName name="DIRECTO98">#REF!</definedName>
    <definedName name="DIRECTO99" localSheetId="11">#REF!</definedName>
    <definedName name="DIRECTO99" localSheetId="8">#REF!</definedName>
    <definedName name="DIRECTO99">#REF!</definedName>
    <definedName name="director">#REF!</definedName>
    <definedName name="Director_Administrativo">#REF!</definedName>
    <definedName name="DIRECTOS" localSheetId="11">#REF!</definedName>
    <definedName name="DIRECTOS" localSheetId="8">#REF!</definedName>
    <definedName name="DIRECT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IPADORÇ">#REF!</definedName>
    <definedName name="display_area_2">#REF!</definedName>
    <definedName name="DISPONIBILIDAD">#REF!</definedName>
    <definedName name="Distancia">#REF!</definedName>
    <definedName name="DISTANCIA_AGREGADOS" comment="Es la distancia del lugar de obtencion de arena,triturado o cemento a la obra.">39.2</definedName>
    <definedName name="DISTANCIA_ARENA">39.2</definedName>
    <definedName name="DISTANCIA_BASEGRANULAR" comment="Es la distancia en km a la CANTERA LA ROCA">192</definedName>
    <definedName name="DISTANCIA_BOTADERO">1</definedName>
    <definedName name="DISTANCIA_BOTADERO_malaga">39.2</definedName>
    <definedName name="DISTANCIA_MATERIALES">39.2</definedName>
    <definedName name="DistanciasPRS7801">#REF!</definedName>
    <definedName name="DistanciasPRS9003">#REF!</definedName>
    <definedName name="DistanciasPRS9004">#REF!</definedName>
    <definedName name="distrital">#REF!</definedName>
    <definedName name="div_pay">#REF!</definedName>
    <definedName name="dj">#REF!</definedName>
    <definedName name="djdytj" localSheetId="1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9">{"TAB1",#N/A,TRUE,"GENERAL";"TAB2",#N/A,TRUE,"GENERAL";"TAB3",#N/A,TRUE,"GENERAL";"TAB4",#N/A,TRUE,"GENERAL";"TAB5",#N/A,TRUE,"GENERAL"}</definedName>
    <definedName name="djdytj" localSheetId="10">{"TAB1",#N/A,TRUE,"GENERAL";"TAB2",#N/A,TRUE,"GENERAL";"TAB3",#N/A,TRUE,"GENERAL";"TAB4",#N/A,TRUE,"GENERAL";"TAB5",#N/A,TRUE,"GENERAL"}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JFJDSJFSDJ">#REF!</definedName>
    <definedName name="DK">#REF!</definedName>
    <definedName name="dl">#REF!</definedName>
    <definedName name="dm">#REF!</definedName>
    <definedName name="DMD">#REF!</definedName>
    <definedName name="DMxUS">#REF!</definedName>
    <definedName name="dnp">#REF!</definedName>
    <definedName name="do">#REF!</definedName>
    <definedName name="DOC">#REF!</definedName>
    <definedName name="DOCUMENT" localSheetId="11">{"Book1","my ddc.xls"}</definedName>
    <definedName name="DOCUMENT" localSheetId="8">{"Book1","my ddc.xls"}</definedName>
    <definedName name="DOCUMENT">{"Book1","my ddc.xls"}</definedName>
    <definedName name="Document_array" localSheetId="11">{"Book1","DOC&amp;DWG.xls"}</definedName>
    <definedName name="Document_array" localSheetId="8">{"Book1","DOC&amp;DWG.xls"}</definedName>
    <definedName name="Document_array">{"Book1","DOC&amp;DWG.xls"}</definedName>
    <definedName name="Documentstatus">#REF!</definedName>
    <definedName name="dolar">#REF!</definedName>
    <definedName name="dólar">#REF!</definedName>
    <definedName name="DOLLAR" localSheetId="11">#REF!</definedName>
    <definedName name="DOLLAR" localSheetId="8">#REF!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 localSheetId="11">#REF!</definedName>
    <definedName name="dos" localSheetId="8">#REF!</definedName>
    <definedName name="dos">#REF!</definedName>
    <definedName name="DOSIFICACION" localSheetId="11">IF([0]!ADMVO=9,IF(ISERROR([0]!DESC1),"",[0]!DESC1),"")</definedName>
    <definedName name="DOSIFICACION">IF([0]!ADMVO=9,IF(ISERROR([0]!DESC1),"",[0]!DESC1),"")</definedName>
    <definedName name="DOT">#REF!</definedName>
    <definedName name="dota">#REF!</definedName>
    <definedName name="DOTACIÓN">#REF!</definedName>
    <definedName name="DP">#REF!</definedName>
    <definedName name="DPCABB">#REF!</definedName>
    <definedName name="DPI" localSheetId="11">#REF!</definedName>
    <definedName name="DPI" localSheetId="8">#REF!</definedName>
    <definedName name="DPI">#REF!</definedName>
    <definedName name="DPI1_1" localSheetId="11">#REF!</definedName>
    <definedName name="DPI1_1" localSheetId="8">#REF!</definedName>
    <definedName name="DPI1_1">#REF!</definedName>
    <definedName name="DPI1_1_1" localSheetId="11">#REF!</definedName>
    <definedName name="DPI1_1_1" localSheetId="8">#REF!</definedName>
    <definedName name="DPI1_1_1">#REF!</definedName>
    <definedName name="DPOR">#REF!</definedName>
    <definedName name="DPOR2">#REF!</definedName>
    <definedName name="DPOR3">#REF!</definedName>
    <definedName name="DPY" localSheetId="11">#REF!</definedName>
    <definedName name="DPY" localSheetId="8">#REF!</definedName>
    <definedName name="DPY">#REF!</definedName>
    <definedName name="DPY1_1" localSheetId="11">#REF!</definedName>
    <definedName name="DPY1_1" localSheetId="8">#REF!</definedName>
    <definedName name="DPY1_1">#REF!</definedName>
    <definedName name="DPY1_1_1" localSheetId="11">#REF!</definedName>
    <definedName name="DPY1_1_1" localSheetId="8">#REF!</definedName>
    <definedName name="DPY1_1_1">#REF!</definedName>
    <definedName name="DQ">#REF!</definedName>
    <definedName name="DR">#REF!</definedName>
    <definedName name="drain_trap">#REF!</definedName>
    <definedName name="DRAWING_LEAD_TIME">#REF!</definedName>
    <definedName name="dren4">#REF!</definedName>
    <definedName name="Drenajes">#REF!</definedName>
    <definedName name="drf">#REF!</definedName>
    <definedName name="DRI" localSheetId="11">#REF!</definedName>
    <definedName name="DRI" localSheetId="8">#REF!</definedName>
    <definedName name="DRI">#REF!</definedName>
    <definedName name="DRI1_1" localSheetId="11">#REF!</definedName>
    <definedName name="DRI1_1" localSheetId="8">#REF!</definedName>
    <definedName name="DRI1_1">#REF!</definedName>
    <definedName name="DRI1_1_1" localSheetId="11">#REF!</definedName>
    <definedName name="DRI1_1_1" localSheetId="8">#REF!</definedName>
    <definedName name="DRI1_1_1">#REF!</definedName>
    <definedName name="DRI1_1_2" localSheetId="11">#REF!</definedName>
    <definedName name="DRI1_1_2" localSheetId="8">#REF!</definedName>
    <definedName name="DRI1_1_2">#REF!</definedName>
    <definedName name="DRI1_1_3" localSheetId="11">#REF!</definedName>
    <definedName name="DRI1_1_3" localSheetId="8">#REF!</definedName>
    <definedName name="DRI1_1_3">#REF!</definedName>
    <definedName name="DRI1_1_4" localSheetId="11">#REF!</definedName>
    <definedName name="DRI1_1_4" localSheetId="8">#REF!</definedName>
    <definedName name="DRI1_1_4">#REF!</definedName>
    <definedName name="DRI1_2" localSheetId="11">#REF!</definedName>
    <definedName name="DRI1_2" localSheetId="8">#REF!</definedName>
    <definedName name="DRI1_2">#REF!</definedName>
    <definedName name="DRI1_3" localSheetId="11">#REF!</definedName>
    <definedName name="DRI1_3" localSheetId="8">#REF!</definedName>
    <definedName name="DRI1_3">#REF!</definedName>
    <definedName name="DRI1_4" localSheetId="11">#REF!</definedName>
    <definedName name="DRI1_4" localSheetId="8">#REF!</definedName>
    <definedName name="DRI1_4">#REF!</definedName>
    <definedName name="DRL" localSheetId="11">#REF!</definedName>
    <definedName name="DRL" localSheetId="8">#REF!</definedName>
    <definedName name="DRL">#REF!</definedName>
    <definedName name="DRL1_1" localSheetId="11">#REF!</definedName>
    <definedName name="DRL1_1" localSheetId="8">#REF!</definedName>
    <definedName name="DRL1_1">#REF!</definedName>
    <definedName name="DRL1_1_1" localSheetId="11">#REF!</definedName>
    <definedName name="DRL1_1_1" localSheetId="8">#REF!</definedName>
    <definedName name="DRL1_1_1">#REF!</definedName>
    <definedName name="DRL1_1_2" localSheetId="11">#REF!</definedName>
    <definedName name="DRL1_1_2" localSheetId="8">#REF!</definedName>
    <definedName name="DRL1_1_2">#REF!</definedName>
    <definedName name="DRL1_1_3" localSheetId="11">#REF!</definedName>
    <definedName name="DRL1_1_3" localSheetId="8">#REF!</definedName>
    <definedName name="DRL1_1_3">#REF!</definedName>
    <definedName name="DRL1_1_4" localSheetId="11">#REF!</definedName>
    <definedName name="DRL1_1_4" localSheetId="8">#REF!</definedName>
    <definedName name="DRL1_1_4">#REF!</definedName>
    <definedName name="DRL1_2" localSheetId="11">#REF!</definedName>
    <definedName name="DRL1_2" localSheetId="8">#REF!</definedName>
    <definedName name="DRL1_2">#REF!</definedName>
    <definedName name="DRL1_3" localSheetId="11">#REF!</definedName>
    <definedName name="DRL1_3" localSheetId="8">#REF!</definedName>
    <definedName name="DRL1_3">#REF!</definedName>
    <definedName name="DRL1_4" localSheetId="11">#REF!</definedName>
    <definedName name="DRL1_4" localSheetId="8">#REF!</definedName>
    <definedName name="DRL1_4">#REF!</definedName>
    <definedName name="drrerr">#REF!</definedName>
    <definedName name="drtt">#REF!</definedName>
    <definedName name="dry" localSheetId="1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9">{"via1",#N/A,TRUE,"general";"via2",#N/A,TRUE,"general";"via3",#N/A,TRUE,"general"}</definedName>
    <definedName name="dry" localSheetId="10">{"via1",#N/A,TRUE,"general";"via2",#N/A,TRUE,"general";"via3",#N/A,TRUE,"general"}</definedName>
    <definedName name="dry" localSheetId="8" hidden="1">{"via1",#N/A,TRUE,"general";"via2",#N/A,TRUE,"general";"via3",#N/A,TRUE,"general"}</definedName>
    <definedName name="dry" hidden="1">{"via1",#N/A,TRUE,"general";"via2",#N/A,TRUE,"general";"via3",#N/A,TRUE,"general"}</definedName>
    <definedName name="DS" localSheetId="11">#REF!</definedName>
    <definedName name="DS" localSheetId="8">#REF!</definedName>
    <definedName name="DS">#REF!</definedName>
    <definedName name="DS.0212">#REF!</definedName>
    <definedName name="DS60kv">#REF!</definedName>
    <definedName name="DSA">#REF!</definedName>
    <definedName name="DSAD" localSheetId="1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9">{"via1",#N/A,TRUE,"general";"via2",#N/A,TRUE,"general";"via3",#N/A,TRUE,"general"}</definedName>
    <definedName name="DSAD" localSheetId="10">{"via1",#N/A,TRUE,"general";"via2",#N/A,TRUE,"general";"via3",#N/A,TRUE,"general"}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1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9">{"TAB1",#N/A,TRUE,"GENERAL";"TAB2",#N/A,TRUE,"GENERAL";"TAB3",#N/A,TRUE,"GENERAL";"TAB4",#N/A,TRUE,"GENERAL";"TAB5",#N/A,TRUE,"GENERAL"}</definedName>
    <definedName name="dsadfp" localSheetId="10">{"TAB1",#N/A,TRUE,"GENERAL";"TAB2",#N/A,TRUE,"GENERAL";"TAB3",#N/A,TRUE,"GENERAL";"TAB4",#N/A,TRUE,"GENERAL";"TAB5",#N/A,TRUE,"GENERAL"}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#REF!</definedName>
    <definedName name="DsctoFondo" localSheetId="11">#REF!</definedName>
    <definedName name="DsctoFondo" localSheetId="8">#REF!</definedName>
    <definedName name="DsctoFondo">#REF!</definedName>
    <definedName name="DsctoPension" localSheetId="11">#REF!</definedName>
    <definedName name="DsctoPension" localSheetId="8">#REF!</definedName>
    <definedName name="DsctoPension">#REF!</definedName>
    <definedName name="DsctoSalud" localSheetId="11">#REF!</definedName>
    <definedName name="DsctoSalud" localSheetId="8">#REF!</definedName>
    <definedName name="DsctoSalud">#REF!</definedName>
    <definedName name="DSD" localSheetId="1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9">{"via1",#N/A,TRUE,"general";"via2",#N/A,TRUE,"general";"via3",#N/A,TRUE,"general"}</definedName>
    <definedName name="DSD" localSheetId="10">{"via1",#N/A,TRUE,"general";"via2",#N/A,TRUE,"general";"via3",#N/A,TRUE,"general"}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1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9">{"TAB1",#N/A,TRUE,"GENERAL";"TAB2",#N/A,TRUE,"GENERAL";"TAB3",#N/A,TRUE,"GENERAL";"TAB4",#N/A,TRUE,"GENERAL";"TAB5",#N/A,TRUE,"GENERAL"}</definedName>
    <definedName name="dsdads4" localSheetId="10">{"TAB1",#N/A,TRUE,"GENERAL";"TAB2",#N/A,TRUE,"GENERAL";"TAB3",#N/A,TRUE,"GENERAL";"TAB4",#N/A,TRUE,"GENERAL";"TAB5",#N/A,TRUE,"GENERAL"}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dfd">#REF!</definedName>
    <definedName name="DSEC">#REF!</definedName>
    <definedName name="DSF" localSheetId="1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9">{"via1",#N/A,TRUE,"general";"via2",#N/A,TRUE,"general";"via3",#N/A,TRUE,"general"}</definedName>
    <definedName name="DSF" localSheetId="10">{"via1",#N/A,TRUE,"general";"via2",#N/A,TRUE,"general";"via3",#N/A,TRUE,"general"}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1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9">{"TAB1",#N/A,TRUE,"GENERAL";"TAB2",#N/A,TRUE,"GENERAL";"TAB3",#N/A,TRUE,"GENERAL";"TAB4",#N/A,TRUE,"GENERAL";"TAB5",#N/A,TRUE,"GENERAL"}</definedName>
    <definedName name="DSFCVTY" localSheetId="10">{"TAB1",#N/A,TRUE,"GENERAL";"TAB2",#N/A,TRUE,"GENERAL";"TAB3",#N/A,TRUE,"GENERAL";"TAB4",#N/A,TRUE,"GENERAL";"TAB5",#N/A,TRUE,"GENERAL"}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1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9">{"via1",#N/A,TRUE,"general";"via2",#N/A,TRUE,"general";"via3",#N/A,TRUE,"general"}</definedName>
    <definedName name="dsfg" localSheetId="10">{"via1",#N/A,TRUE,"general";"via2",#N/A,TRUE,"general";"via3",#N/A,TRUE,"general"}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1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9">{"TAB1",#N/A,TRUE,"GENERAL";"TAB2",#N/A,TRUE,"GENERAL";"TAB3",#N/A,TRUE,"GENERAL";"TAB4",#N/A,TRUE,"GENERAL";"TAB5",#N/A,TRUE,"GENERAL"}</definedName>
    <definedName name="dsfhgfdh" localSheetId="10">{"TAB1",#N/A,TRUE,"GENERAL";"TAB2",#N/A,TRUE,"GENERAL";"TAB3",#N/A,TRUE,"GENERAL";"TAB4",#N/A,TRUE,"GENERAL";"TAB5",#N/A,TRUE,"GENERAL"}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1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9">{"via1",#N/A,TRUE,"general";"via2",#N/A,TRUE,"general";"via3",#N/A,TRUE,"general"}</definedName>
    <definedName name="dsfsdf" localSheetId="10">{"via1",#N/A,TRUE,"general";"via2",#N/A,TRUE,"general";"via3",#N/A,TRUE,"general"}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1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9">{"TAB1",#N/A,TRUE,"GENERAL";"TAB2",#N/A,TRUE,"GENERAL";"TAB3",#N/A,TRUE,"GENERAL";"TAB4",#N/A,TRUE,"GENERAL";"TAB5",#N/A,TRUE,"GENERAL"}</definedName>
    <definedName name="DSFSDFCXV" localSheetId="10">{"TAB1",#N/A,TRUE,"GENERAL";"TAB2",#N/A,TRUE,"GENERAL";"TAB3",#N/A,TRUE,"GENERAL";"TAB4",#N/A,TRUE,"GENERAL";"TAB5",#N/A,TRUE,"GENERAL"}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ER1">#REF!</definedName>
    <definedName name="dsfsvm" localSheetId="1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9">{"TAB1",#N/A,TRUE,"GENERAL";"TAB2",#N/A,TRUE,"GENERAL";"TAB3",#N/A,TRUE,"GENERAL";"TAB4",#N/A,TRUE,"GENERAL";"TAB5",#N/A,TRUE,"GENERAL"}</definedName>
    <definedName name="dsfsvm" localSheetId="10">{"TAB1",#N/A,TRUE,"GENERAL";"TAB2",#N/A,TRUE,"GENERAL";"TAB3",#N/A,TRUE,"GENERAL";"TAB4",#N/A,TRUE,"GENERAL";"TAB5",#N/A,TRUE,"GENERAL"}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1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9">{"via1",#N/A,TRUE,"general";"via2",#N/A,TRUE,"general";"via3",#N/A,TRUE,"general"}</definedName>
    <definedName name="dsftbv" localSheetId="10">{"via1",#N/A,TRUE,"general";"via2",#N/A,TRUE,"general";"via3",#N/A,TRUE,"general"}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SP" localSheetId="11">#REF!</definedName>
    <definedName name="DSP" localSheetId="8">#REF!</definedName>
    <definedName name="DSP">#REF!</definedName>
    <definedName name="DSP1_1" localSheetId="11">#REF!</definedName>
    <definedName name="DSP1_1" localSheetId="8">#REF!</definedName>
    <definedName name="DSP1_1">#REF!</definedName>
    <definedName name="DSP1_1_1" localSheetId="11">#REF!</definedName>
    <definedName name="DSP1_1_1" localSheetId="8">#REF!</definedName>
    <definedName name="DSP1_1_1">#REF!</definedName>
    <definedName name="dsre">#REF!</definedName>
    <definedName name="DSXASD">#REF!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1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9">{"via1",#N/A,TRUE,"general";"via2",#N/A,TRUE,"general";"via3",#N/A,TRUE,"general"}</definedName>
    <definedName name="dtrhj" localSheetId="10">{"via1",#N/A,TRUE,"general";"via2",#N/A,TRUE,"general";"via3",#N/A,TRUE,"general"}</definedName>
    <definedName name="dtrhj" localSheetId="8" hidden="1">{"via1",#N/A,TRUE,"general";"via2",#N/A,TRUE,"general";"via3",#N/A,TRUE,"general"}</definedName>
    <definedName name="dtrhj" hidden="1">{"via1",#N/A,TRUE,"general";"via2",#N/A,TRUE,"general";"via3",#N/A,TRUE,"general"}</definedName>
    <definedName name="DTRT">#REF!</definedName>
    <definedName name="DTS">#REF!</definedName>
    <definedName name="DTT">#REF!</definedName>
    <definedName name="dual_plate_check">#REF!</definedName>
    <definedName name="DUCTO">#REF!</definedName>
    <definedName name="Duitama">#REF!</definedName>
    <definedName name="DUKIK">#REF!</definedName>
    <definedName name="dumppr">#REF!</definedName>
    <definedName name="duplex_strainer">#REF!</definedName>
    <definedName name="dURACION">#REF!</definedName>
    <definedName name="DuracionMeses">#REF!</definedName>
    <definedName name="DuracionSemanas">#REF!</definedName>
    <definedName name="dutr">#REF!</definedName>
    <definedName name="Dv">#REF!</definedName>
    <definedName name="dvberj9">#REF!</definedName>
    <definedName name="dwed">#REF!</definedName>
    <definedName name="dxfgg" localSheetId="1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9">{"via1",#N/A,TRUE,"general";"via2",#N/A,TRUE,"general";"via3",#N/A,TRUE,"general"}</definedName>
    <definedName name="dxfgg" localSheetId="10">{"via1",#N/A,TRUE,"general";"via2",#N/A,TRUE,"general";"via3",#N/A,TRUE,"general"}</definedName>
    <definedName name="dxfgg" localSheetId="8" hidden="1">{"via1",#N/A,TRUE,"general";"via2",#N/A,TRUE,"general";"via3",#N/A,TRUE,"general"}</definedName>
    <definedName name="dxfgg" hidden="1">{"via1",#N/A,TRUE,"general";"via2",#N/A,TRUE,"general";"via3",#N/A,TRUE,"general"}</definedName>
    <definedName name="dxtgrd">#REF!</definedName>
    <definedName name="DZ.Main">#REF!</definedName>
    <definedName name="E">#REF!</definedName>
    <definedName name="E_03">#REF!</definedName>
    <definedName name="E17083.">#REF!</definedName>
    <definedName name="E220TT">#REF!</definedName>
    <definedName name="e3e33" localSheetId="1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9">{"via1",#N/A,TRUE,"general";"via2",#N/A,TRUE,"general";"via3",#N/A,TRUE,"general"}</definedName>
    <definedName name="e3e33" localSheetId="10">{"via1",#N/A,TRUE,"general";"via2",#N/A,TRUE,"general";"via3",#N/A,TRUE,"general"}</definedName>
    <definedName name="e3e33" localSheetId="8" hidden="1">{"via1",#N/A,TRUE,"general";"via2",#N/A,TRUE,"general";"via3",#N/A,TRUE,"general"}</definedName>
    <definedName name="e3e33" hidden="1">{"via1",#N/A,TRUE,"general";"via2",#N/A,TRUE,"general";"via3",#N/A,TRUE,"general"}</definedName>
    <definedName name="E60PR">#REF!</definedName>
    <definedName name="E60TT">#REF!</definedName>
    <definedName name="EA">#REF!</definedName>
    <definedName name="eabd2">#REF!</definedName>
    <definedName name="eabd4">#REF!</definedName>
    <definedName name="eabd6">#REF!</definedName>
    <definedName name="ebV">#REF!</definedName>
    <definedName name="ebV.1">#REF!</definedName>
    <definedName name="ebV_1">#N/A</definedName>
    <definedName name="ec">#REF!</definedName>
    <definedName name="ecAD">#REF!</definedName>
    <definedName name="ecaV">#REF!</definedName>
    <definedName name="ecaV.1">#REF!</definedName>
    <definedName name="ecaV_1">#N/A</definedName>
    <definedName name="ece">#REF!</definedName>
    <definedName name="ecG">#REF!</definedName>
    <definedName name="eCIiIi¨­A_I¨￡">#N/A</definedName>
    <definedName name="eCIiIiÞA_Iª">#N/A</definedName>
    <definedName name="èÇÍïÍïÞÀ_Íª">#N/A</definedName>
    <definedName name="ecL">#REF!</definedName>
    <definedName name="ECON">#REF!</definedName>
    <definedName name="ECP" localSheetId="11">#REF!</definedName>
    <definedName name="ECP" localSheetId="8">#REF!</definedName>
    <definedName name="ECP">#REF!</definedName>
    <definedName name="ECP1_1" localSheetId="11">#REF!</definedName>
    <definedName name="ECP1_1" localSheetId="8">#REF!</definedName>
    <definedName name="ECP1_1">#REF!</definedName>
    <definedName name="ECP1_1_1" localSheetId="11">#REF!</definedName>
    <definedName name="ECP1_1_1" localSheetId="8">#REF!</definedName>
    <definedName name="ECP1_1_1">#REF!</definedName>
    <definedName name="eCSTC60">#REF!</definedName>
    <definedName name="ECUADOR">#REF!</definedName>
    <definedName name="ED">#REF!</definedName>
    <definedName name="EDC">#REF!</definedName>
    <definedName name="edd">#REF!</definedName>
    <definedName name="EDEDWSWQA" localSheetId="1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9">{"TAB1",#N/A,TRUE,"GENERAL";"TAB2",#N/A,TRUE,"GENERAL";"TAB3",#N/A,TRUE,"GENERAL";"TAB4",#N/A,TRUE,"GENERAL";"TAB5",#N/A,TRUE,"GENERAL"}</definedName>
    <definedName name="EDEDWSWQA" localSheetId="10">{"TAB1",#N/A,TRUE,"GENERAL";"TAB2",#N/A,TRUE,"GENERAL";"TAB3",#N/A,TRUE,"GENERAL";"TAB4",#N/A,TRUE,"GENERAL";"TAB5",#N/A,TRUE,"GENERAL"}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1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9">{"via1",#N/A,TRUE,"general";"via2",#N/A,TRUE,"general";"via3",#N/A,TRUE,"general"}</definedName>
    <definedName name="edgfhmn" localSheetId="10">{"via1",#N/A,TRUE,"general";"via2",#N/A,TRUE,"general";"via3",#N/A,TRUE,"general"}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dhd">#REF!</definedName>
    <definedName name="Edic">#REF!</definedName>
    <definedName name="edil">#REF!</definedName>
    <definedName name="Edivia">#REF!</definedName>
    <definedName name="edjenfjrfnr" hidden="1">#REF!</definedName>
    <definedName name="eduar" localSheetId="11" hidden="1">{"TAB1",#N/A,TRUE,"GENERAL";"TAB2",#N/A,TRUE,"GENERAL";"TAB3",#N/A,TRUE,"GENERAL";"TAB4",#N/A,TRUE,"GENERAL";"TAB5",#N/A,TRUE,"GENERAL"}</definedName>
    <definedName name="eduar" localSheetId="8"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11">#REF!</definedName>
    <definedName name="EE" localSheetId="2">'CAP. 1'!ERR</definedName>
    <definedName name="EE" localSheetId="3">'CAP. 2'!ERR</definedName>
    <definedName name="EE" localSheetId="4">'CAP. 3'!ERR</definedName>
    <definedName name="EE" localSheetId="5">'CAP. 4'!ERR</definedName>
    <definedName name="EE" localSheetId="6">'CAP. 5'!ERR</definedName>
    <definedName name="EE" localSheetId="7">'CAP. 6'!ERR</definedName>
    <definedName name="ee" localSheetId="8">#REF!</definedName>
    <definedName name="EE">[0]!ERR</definedName>
    <definedName name="EEE">#REF!</definedName>
    <definedName name="eeedfr" localSheetId="1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9">{"TAB1",#N/A,TRUE,"GENERAL";"TAB2",#N/A,TRUE,"GENERAL";"TAB3",#N/A,TRUE,"GENERAL";"TAB4",#N/A,TRUE,"GENERAL";"TAB5",#N/A,TRUE,"GENERAL"}</definedName>
    <definedName name="eeedfr" localSheetId="10">{"TAB1",#N/A,TRUE,"GENERAL";"TAB2",#N/A,TRUE,"GENERAL";"TAB3",#N/A,TRUE,"GENERAL";"TAB4",#N/A,TRUE,"GENERAL";"TAB5",#N/A,TRUE,"GENERAL"}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 localSheetId="11">#REF!</definedName>
    <definedName name="eeee" localSheetId="10">#REF!</definedName>
    <definedName name="eeee" localSheetId="8">#REF!</definedName>
    <definedName name="eeee">#REF!</definedName>
    <definedName name="eeeee54222" localSheetId="11" hidden="1">{"TAB1",#N/A,TRUE,"GENERAL";"TAB2",#N/A,TRUE,"GENERAL";"TAB3",#N/A,TRUE,"GENERAL";"TAB4",#N/A,TRUE,"GENERAL";"TAB5",#N/A,TRUE,"GENERAL"}</definedName>
    <definedName name="eeeee54222" localSheetId="8" hidden="1">{"TAB1",#N/A,TRUE,"GENERAL";"TAB2",#N/A,TRUE,"GENERAL";"TAB3",#N/A,TRUE,"GENERAL";"TAB4",#N/A,TRUE,"GENERAL";"TAB5",#N/A,TRUE,"GENERAL"}</definedName>
    <definedName name="eeeee54222" hidden="1">{"TAB1",#N/A,TRUE,"GENERAL";"TAB2",#N/A,TRUE,"GENERAL";"TAB3",#N/A,TRUE,"GENERAL";"TAB4",#N/A,TRUE,"GENERAL";"TAB5",#N/A,TRUE,"GENERAL"}</definedName>
    <definedName name="EEEEEE" localSheetId="11">[0]!DIRECTO48+[0]!______s3</definedName>
    <definedName name="EEEEEE" localSheetId="8">[0]!DIRECTO48+[0]!______s3</definedName>
    <definedName name="EEEEEE">[0]!DIRECTO48+[0]!______s3</definedName>
    <definedName name="EEEEEEE">#REF!</definedName>
    <definedName name="eeeeeeeeee">#REF!</definedName>
    <definedName name="eeeeeeeeeee">#REF!</definedName>
    <definedName name="eeeeeeeeeeee">#REF!</definedName>
    <definedName name="eeeeeeeeeeeeeeeee" localSheetId="11">#REF!</definedName>
    <definedName name="eeeeeeeeeeeeeeeee" localSheetId="10">#REF!</definedName>
    <definedName name="eeeeeeeeeeeeeeeee" localSheetId="8">#REF!</definedName>
    <definedName name="eeeeeeeeeeeeeeeee">#REF!</definedName>
    <definedName name="eeeeeeeeeeeeeeeeeeeeeeeeeeeeeeeeeeeeeeeeeeeeeeeeeeeeeeeeeeeeeeee" localSheetId="11">#REF!</definedName>
    <definedName name="eeeeeeeeeeeeeeeeeeeeeeeeeeeeeeeeeeeeeeeeeeeeeeeeeeeeeeeeeeeeeeee" localSheetId="10">#REF!</definedName>
    <definedName name="eeeeeeeeeeeeeeeeeeeeeeeeeeeeeeeeeeeeeeeeeeeeeeeeeeeeeeeeeeeeeeee" localSheetId="8">#REF!</definedName>
    <definedName name="eeeeeeeeeeeeeeeeeeeeeeeeeeeeeeeeeeeeeeeeeeeeeeeeeeeeeeeeeeeeeeee">#REF!</definedName>
    <definedName name="eeeeer" localSheetId="1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9">{"TAB1",#N/A,TRUE,"GENERAL";"TAB2",#N/A,TRUE,"GENERAL";"TAB3",#N/A,TRUE,"GENERAL";"TAB4",#N/A,TRUE,"GENERAL";"TAB5",#N/A,TRUE,"GENERAL"}</definedName>
    <definedName name="eeeeer" localSheetId="10">{"TAB1",#N/A,TRUE,"GENERAL";"TAB2",#N/A,TRUE,"GENERAL";"TAB3",#N/A,TRUE,"GENERAL";"TAB4",#N/A,TRUE,"GENERAL";"TAB5",#N/A,TRUE,"GENERAL"}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1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9">{"via1",#N/A,TRUE,"general";"via2",#N/A,TRUE,"general";"via3",#N/A,TRUE,"general"}</definedName>
    <definedName name="eeerfd" localSheetId="10">{"via1",#N/A,TRUE,"general";"via2",#N/A,TRUE,"general";"via3",#N/A,TRUE,"general"}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ER">#REF!</definedName>
    <definedName name="eerg">#REF!</definedName>
    <definedName name="EF">#REF!</definedName>
    <definedName name="EFA">#REF!</definedName>
    <definedName name="efef" localSheetId="1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9">{"TAB1",#N/A,TRUE,"GENERAL";"TAB2",#N/A,TRUE,"GENERAL";"TAB3",#N/A,TRUE,"GENERAL";"TAB4",#N/A,TRUE,"GENERAL";"TAB5",#N/A,TRUE,"GENERAL"}</definedName>
    <definedName name="efef" localSheetId="10">{"TAB1",#N/A,TRUE,"GENERAL";"TAB2",#N/A,TRUE,"GENERAL";"TAB3",#N/A,TRUE,"GENERAL";"TAB4",#N/A,TRUE,"GENERAL";"TAB5",#N/A,TRUE,"GENERAL"}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1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9">{"via1",#N/A,TRUE,"general";"via2",#N/A,TRUE,"general";"via3",#N/A,TRUE,"general"}</definedName>
    <definedName name="efer" localSheetId="10">{"via1",#N/A,TRUE,"general";"via2",#N/A,TRUE,"general";"via3",#N/A,TRUE,"general"}</definedName>
    <definedName name="efer" localSheetId="8" hidden="1">{"via1",#N/A,TRUE,"general";"via2",#N/A,TRUE,"general";"via3",#N/A,TRUE,"general"}</definedName>
    <definedName name="efer" hidden="1">{"via1",#N/A,TRUE,"general";"via2",#N/A,TRUE,"general";"via3",#N/A,TRUE,"general"}</definedName>
    <definedName name="efsf">#N/A</definedName>
    <definedName name="egeg" localSheetId="1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9">{"TAB1",#N/A,TRUE,"GENERAL";"TAB2",#N/A,TRUE,"GENERAL";"TAB3",#N/A,TRUE,"GENERAL";"TAB4",#N/A,TRUE,"GENERAL";"TAB5",#N/A,TRUE,"GENERAL"}</definedName>
    <definedName name="egeg" localSheetId="10">{"TAB1",#N/A,TRUE,"GENERAL";"TAB2",#N/A,TRUE,"GENERAL";"TAB3",#N/A,TRUE,"GENERAL";"TAB4",#N/A,TRUE,"GENERAL";"TAB5",#N/A,TRUE,"GENERAL"}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9">{"TAB1",#N/A,TRUE,"GENERAL";"TAB2",#N/A,TRUE,"GENERAL";"TAB3",#N/A,TRUE,"GENERAL";"TAB4",#N/A,TRUE,"GENERAL";"TAB5",#N/A,TRUE,"GENERAL"}</definedName>
    <definedName name="egtrgthrt" localSheetId="10">{"TAB1",#N/A,TRUE,"GENERAL";"TAB2",#N/A,TRUE,"GENERAL";"TAB3",#N/A,TRUE,"GENERAL";"TAB4",#N/A,TRUE,"GENERAL";"TAB5",#N/A,TRUE,"GENERAL"}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I">#REF!</definedName>
    <definedName name="EI60kv">#REF!</definedName>
    <definedName name="EIN">#REF!</definedName>
    <definedName name="EINAR">#REF!</definedName>
    <definedName name="EJEC" localSheetId="11">#REF!</definedName>
    <definedName name="EJEC" localSheetId="8">#REF!</definedName>
    <definedName name="EJEC">#REF!</definedName>
    <definedName name="Ejecutivo" localSheetId="11">#REF!</definedName>
    <definedName name="Ejecutivo" localSheetId="8">#REF!</definedName>
    <definedName name="Ejecutivo">#REF!</definedName>
    <definedName name="ejvovr">#REF!</definedName>
    <definedName name="EKA" localSheetId="11">#REF!</definedName>
    <definedName name="EKA" localSheetId="8">#REF!</definedName>
    <definedName name="EKA">#REF!</definedName>
    <definedName name="el">#REF!</definedName>
    <definedName name="elec">#REF!</definedName>
    <definedName name="Elec1" localSheetId="11">#REF!</definedName>
    <definedName name="Elec1" localSheetId="8">#REF!</definedName>
    <definedName name="Elec1">#REF!</definedName>
    <definedName name="Elec2" localSheetId="11">#REF!</definedName>
    <definedName name="Elec2" localSheetId="8">#REF!</definedName>
    <definedName name="Elec2">#REF!</definedName>
    <definedName name="Elec3" localSheetId="11">#REF!</definedName>
    <definedName name="Elec3" localSheetId="8">#REF!</definedName>
    <definedName name="Elec3">#REF!</definedName>
    <definedName name="ElectDemandPrice">#REF!</definedName>
    <definedName name="ELECTR_BLOQUE_B" comment="ELECTROCOS B">#REF!</definedName>
    <definedName name="ELECTRICOS" comment="INSTALACIONES ELECTRICAS">#REF!</definedName>
    <definedName name="ElectricosA" comment="12 Electricos A">#REF!</definedName>
    <definedName name="Electricosptap" localSheetId="11" hidden="1">{"Acueducto",#N/A,FALSE,"Base"}</definedName>
    <definedName name="Electricosptap" localSheetId="8" hidden="1">{"Acueducto",#N/A,FALSE,"Base"}</definedName>
    <definedName name="Electricosptap" hidden="1">{"Acueducto",#N/A,FALSE,"Base"}</definedName>
    <definedName name="electrosoldada">#REF!</definedName>
    <definedName name="Element_Forces___Frames">#REF!</definedName>
    <definedName name="elemnto">#REF!</definedName>
    <definedName name="ELIMINACIONPROYC">#REF!</definedName>
    <definedName name="elinarco">#REF!</definedName>
    <definedName name="elinarco_1">#REF!</definedName>
    <definedName name="elinarco_2">#REF!</definedName>
    <definedName name="elinarco_4">#REF!</definedName>
    <definedName name="ELITE">#REF!</definedName>
    <definedName name="ELITE1">#REF!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#REF!</definedName>
    <definedName name="emanto_51">#REF!</definedName>
    <definedName name="eme" localSheetId="11">'AIU1 '!err</definedName>
    <definedName name="eme" localSheetId="2">'CAP. 1'!ERR</definedName>
    <definedName name="eme" localSheetId="3">'CAP. 2'!ERR</definedName>
    <definedName name="eme" localSheetId="4">'CAP. 3'!ERR</definedName>
    <definedName name="eme" localSheetId="5">'CAP. 4'!ERR</definedName>
    <definedName name="eme" localSheetId="6">'CAP. 5'!ERR</definedName>
    <definedName name="eme" localSheetId="7">'CAP. 6'!ERR</definedName>
    <definedName name="eme" localSheetId="8">FP!err</definedName>
    <definedName name="eme">[0]!ERR</definedName>
    <definedName name="EMET">#REF!</definedName>
    <definedName name="emf">#REF!</definedName>
    <definedName name="emfo1">#REF!</definedName>
    <definedName name="EMPAQUE">#REF!</definedName>
    <definedName name="EMPLEADO">#REF!</definedName>
    <definedName name="EMPRESA" localSheetId="11">#REF!</definedName>
    <definedName name="EMPRESA" localSheetId="8">#REF!</definedName>
    <definedName name="Empresa">#REF!</definedName>
    <definedName name="emul">#REF!</definedName>
    <definedName name="EMULSION">#REF!</definedName>
    <definedName name="ENCABEZADO">#REF!</definedName>
    <definedName name="Enchapes">#REF!</definedName>
    <definedName name="End_Bal">#REF!</definedName>
    <definedName name="EndTime">#REF!</definedName>
    <definedName name="ene">#REF!</definedName>
    <definedName name="Ene_C">#REF!</definedName>
    <definedName name="EneFeb">#REF!</definedName>
    <definedName name="ENERO">#REF!</definedName>
    <definedName name="ENEROA">#REF!</definedName>
    <definedName name="Engine">#REF!</definedName>
    <definedName name="Ensayo_Absorción_en_tubería_en_Concreto_NOMBRE">#REF!</definedName>
    <definedName name="Ensayo_Absorción_en_tubería_en_Concreto_PRECIOPORUN">#REF!</definedName>
    <definedName name="Ensayo_de_Densidad_de_Campo_NOMBRE">#REF!</definedName>
    <definedName name="Ensayo_de_Densidad_de_Campo_PRECIOPORUN">#REF!</definedName>
    <definedName name="Ensayo_en_tuberías_de_Concreto_Ref._D__30_NOMBRE">#REF!</definedName>
    <definedName name="Ensayo_en_tuberías_de_Concreto_Ref._D__30_PRECIOPORUN">#REF!</definedName>
    <definedName name="Ensayo_en_tuberías_de_Concreto_Ref_D__33_NOMBRE">#REF!</definedName>
    <definedName name="Ensayo_en_tuberías_de_Concreto_Ref_D__33_PRECIOPORUN">#REF!</definedName>
    <definedName name="Ensayo_Proctor_Modificado_NOMBRE">#REF!</definedName>
    <definedName name="Ensayo_Proctor_Modificado_PRECIOPORUN">#REF!</definedName>
    <definedName name="Ensayo_Proctor_Standard_NOMBRE">#REF!</definedName>
    <definedName name="Ensayo_Proctor_Standard_PRECIOPORUN">#REF!</definedName>
    <definedName name="Ensayo_tuberías_Concreto_Simple_12____D__20_NOMBRE">#REF!</definedName>
    <definedName name="Ensayo_tuberías_Concreto_Simple_12____D__20_PRECIOPORUN">#REF!</definedName>
    <definedName name="Ensayo_tuberías_Concreto_Simple_8____D__10_NOMBRE">#REF!</definedName>
    <definedName name="Ensayo_tuberías_Concreto_Simple_8____D__10_PRECIOPORUN">#REF!</definedName>
    <definedName name="Ensayos">#REF!</definedName>
    <definedName name="ENT.A1">#REF!</definedName>
    <definedName name="ENT.ESP">#REF!</definedName>
    <definedName name="ENTIB">#REF!</definedName>
    <definedName name="ENTIBADO">#REF!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#REF!</definedName>
    <definedName name="EOL">#REF!</definedName>
    <definedName name="EP">#REF!</definedName>
    <definedName name="epbT">#REF!</definedName>
    <definedName name="EPECIALIDAD_SIDOE" localSheetId="11">#REF!</definedName>
    <definedName name="EPECIALIDAD_SIDOE" localSheetId="8">#REF!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MOB">#REF!</definedName>
    <definedName name="EQU">#REF!</definedName>
    <definedName name="EQUI" localSheetId="11">#REF!</definedName>
    <definedName name="EQUI" localSheetId="8">#REF!</definedName>
    <definedName name="EQUI">#REF!</definedName>
    <definedName name="EQUIP">#REF!</definedName>
    <definedName name="EquipInput">#REF!</definedName>
    <definedName name="EquipLifeRank">#REF!</definedName>
    <definedName name="EQUIPO" localSheetId="11">#REF!</definedName>
    <definedName name="equipo" localSheetId="10">#REF!</definedName>
    <definedName name="EQUIPO" localSheetId="8">#REF!</definedName>
    <definedName name="equipo">#REF!</definedName>
    <definedName name="EQUIPO_1" localSheetId="11">#REF!</definedName>
    <definedName name="EQUIPO_1" localSheetId="8">#REF!</definedName>
    <definedName name="EQUIPO_1">#REF!</definedName>
    <definedName name="EQUIPO_2" localSheetId="11">#REF!</definedName>
    <definedName name="EQUIPO_2" localSheetId="8">#REF!</definedName>
    <definedName name="EQUIPO_2">#REF!</definedName>
    <definedName name="equipo_mayor">#REF!</definedName>
    <definedName name="Equipo_perforaciónNOMBRE">#REF!</definedName>
    <definedName name="Equipo_perforaciónPRECIOPORH">#REF!</definedName>
    <definedName name="Equipo_tensionamientoNOMBRE">#REF!</definedName>
    <definedName name="Equipo_tensionamientoprecioporhora">#REF!</definedName>
    <definedName name="EQUIPO1">#REF!</definedName>
    <definedName name="EQUIPOALL">#REF!</definedName>
    <definedName name="equipodeinyeccionpreciohora">#REF!</definedName>
    <definedName name="equipodelanzadopreciohora">#REF!</definedName>
    <definedName name="EQUIPODETOPOGRAFIANOMBRE">#REF!</definedName>
    <definedName name="EQUIPOINYECCIONNOMBRE">#REF!</definedName>
    <definedName name="EQUIPOLANZADONOMBRE">#REF!</definedName>
    <definedName name="equipomayor2">#REF!</definedName>
    <definedName name="EquipOpCostOutput">#REF!</definedName>
    <definedName name="EquipOpFleet">#REF!</definedName>
    <definedName name="EQUIPOS" localSheetId="11">#REF!</definedName>
    <definedName name="EQUIPOS" localSheetId="2">#REF!</definedName>
    <definedName name="EQUIPOS" localSheetId="3">#REF!</definedName>
    <definedName name="EQUIPOS" localSheetId="4">#REF!</definedName>
    <definedName name="EQUIPOS" localSheetId="5">#REF!</definedName>
    <definedName name="EQUIPOS" localSheetId="6">#REF!</definedName>
    <definedName name="EQUIPOS" localSheetId="7">#REF!</definedName>
    <definedName name="EQUIPOS" localSheetId="8">#REF!</definedName>
    <definedName name="Equipos">#REF!</definedName>
    <definedName name="equipos_cargue">#REF!</definedName>
    <definedName name="EQUIPOS1">#REF!</definedName>
    <definedName name="equipotopografiadiaprecio">#REF!</definedName>
    <definedName name="EQUIPOTRANSP" comment="TRANSPORTE">#REF!</definedName>
    <definedName name="EquipReplOutput">#REF!</definedName>
    <definedName name="EquipRow">#REF!</definedName>
    <definedName name="eqw" localSheetId="1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9">{"via1",#N/A,TRUE,"general";"via2",#N/A,TRUE,"general";"via3",#N/A,TRUE,"general"}</definedName>
    <definedName name="eqw" localSheetId="10">{"via1",#N/A,TRUE,"general";"via2",#N/A,TRUE,"general";"via3",#N/A,TRUE,"general"}</definedName>
    <definedName name="eqw" localSheetId="8" hidden="1">{"via1",#N/A,TRUE,"general";"via2",#N/A,TRUE,"general";"via3",#N/A,TRUE,"general"}</definedName>
    <definedName name="eqw" hidden="1">{"via1",#N/A,TRUE,"general";"via2",#N/A,TRUE,"general";"via3",#N/A,TRUE,"general"}</definedName>
    <definedName name="EQYHERR">#REF!</definedName>
    <definedName name="er">#REF!</definedName>
    <definedName name="ere">#REF!</definedName>
    <definedName name="ERE_ART" localSheetId="11">#REF!</definedName>
    <definedName name="ERE_ART" localSheetId="8">#REF!</definedName>
    <definedName name="ERE_ART">#REF!</definedName>
    <definedName name="EREE">#REF!</definedName>
    <definedName name="ererre">#REF!</definedName>
    <definedName name="erfg" localSheetId="11" hidden="1">{#N/A,#N/A,FALSE,"Hoja1";#N/A,#N/A,FALSE,"Hoja2"}</definedName>
    <definedName name="erfg" localSheetId="7" hidden="1">{#N/A,#N/A,FALSE,"Hoja1";#N/A,#N/A,FALSE,"Hoja2"}</definedName>
    <definedName name="erfg" localSheetId="8" hidden="1">{#N/A,#N/A,FALSE,"Hoja1";#N/A,#N/A,FALSE,"Hoja2"}</definedName>
    <definedName name="erfg" hidden="1">{#N/A,#N/A,FALSE,"Hoja1";#N/A,#N/A,FALSE,"Hoja2"}</definedName>
    <definedName name="ERFUOJEIOV">#REF!</definedName>
    <definedName name="erg" localSheetId="1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9">{"TAB1",#N/A,TRUE,"GENERAL";"TAB2",#N/A,TRUE,"GENERAL";"TAB3",#N/A,TRUE,"GENERAL";"TAB4",#N/A,TRUE,"GENERAL";"TAB5",#N/A,TRUE,"GENERAL"}</definedName>
    <definedName name="erg" localSheetId="10">{"TAB1",#N/A,TRUE,"GENERAL";"TAB2",#N/A,TRUE,"GENERAL";"TAB3",#N/A,TRUE,"GENERAL";"TAB4",#N/A,TRUE,"GENERAL";"TAB5",#N/A,TRUE,"GENERAL"}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1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9">{"via1",#N/A,TRUE,"general";"via2",#N/A,TRUE,"general";"via3",#N/A,TRUE,"general"}</definedName>
    <definedName name="erger" localSheetId="10">{"via1",#N/A,TRUE,"general";"via2",#N/A,TRUE,"general";"via3",#N/A,TRUE,"general"}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1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9">{"via1",#N/A,TRUE,"general";"via2",#N/A,TRUE,"general";"via3",#N/A,TRUE,"general"}</definedName>
    <definedName name="ergerg" localSheetId="10">{"via1",#N/A,TRUE,"general";"via2",#N/A,TRUE,"general";"via3",#N/A,TRUE,"general"}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1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9">{"via1",#N/A,TRUE,"general";"via2",#N/A,TRUE,"general";"via3",#N/A,TRUE,"general"}</definedName>
    <definedName name="ergfegr" localSheetId="10">{"via1",#N/A,TRUE,"general";"via2",#N/A,TRUE,"general";"via3",#N/A,TRUE,"general"}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1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9">{"TAB1",#N/A,TRUE,"GENERAL";"TAB2",#N/A,TRUE,"GENERAL";"TAB3",#N/A,TRUE,"GENERAL";"TAB4",#N/A,TRUE,"GENERAL";"TAB5",#N/A,TRUE,"GENERAL"}</definedName>
    <definedName name="ergge" localSheetId="10">{"TAB1",#N/A,TRUE,"GENERAL";"TAB2",#N/A,TRUE,"GENERAL";"TAB3",#N/A,TRUE,"GENERAL";"TAB4",#N/A,TRUE,"GENERAL";"TAB5",#N/A,TRUE,"GENERAL"}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1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9">{"via1",#N/A,TRUE,"general";"via2",#N/A,TRUE,"general";"via3",#N/A,TRUE,"general"}</definedName>
    <definedName name="erggewg" localSheetId="10">{"via1",#N/A,TRUE,"general";"via2",#N/A,TRUE,"general";"via3",#N/A,TRUE,"general"}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h3">#REF!</definedName>
    <definedName name="ergreg" localSheetId="1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9">{"TAB1",#N/A,TRUE,"GENERAL";"TAB2",#N/A,TRUE,"GENERAL";"TAB3",#N/A,TRUE,"GENERAL";"TAB4",#N/A,TRUE,"GENERAL";"TAB5",#N/A,TRUE,"GENERAL"}</definedName>
    <definedName name="ergreg" localSheetId="10">{"TAB1",#N/A,TRUE,"GENERAL";"TAB2",#N/A,TRUE,"GENERAL";"TAB3",#N/A,TRUE,"GENERAL";"TAB4",#N/A,TRUE,"GENERAL";"TAB5",#N/A,TRUE,"GENERAL"}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1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9">{"via1",#N/A,TRUE,"general";"via2",#N/A,TRUE,"general";"via3",#N/A,TRUE,"general"}</definedName>
    <definedName name="ergregerg" localSheetId="10">{"via1",#N/A,TRUE,"general";"via2",#N/A,TRUE,"general";"via3",#N/A,TRUE,"general"}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1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9">{"TAB1",#N/A,TRUE,"GENERAL";"TAB2",#N/A,TRUE,"GENERAL";"TAB3",#N/A,TRUE,"GENERAL";"TAB4",#N/A,TRUE,"GENERAL";"TAB5",#N/A,TRUE,"GENERAL"}</definedName>
    <definedName name="ergrg" localSheetId="10">{"TAB1",#N/A,TRUE,"GENERAL";"TAB2",#N/A,TRUE,"GENERAL";"TAB3",#N/A,TRUE,"GENERAL";"TAB4",#N/A,TRUE,"GENERAL";"TAB5",#N/A,TRUE,"GENERAL"}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9">{"TAB1",#N/A,TRUE,"GENERAL";"TAB2",#N/A,TRUE,"GENERAL";"TAB3",#N/A,TRUE,"GENERAL";"TAB4",#N/A,TRUE,"GENERAL";"TAB5",#N/A,TRUE,"GENERAL"}</definedName>
    <definedName name="ergweg" localSheetId="10">{"TAB1",#N/A,TRUE,"GENERAL";"TAB2",#N/A,TRUE,"GENERAL";"TAB3",#N/A,TRUE,"GENERAL";"TAB4",#N/A,TRUE,"GENERAL";"TAB5",#N/A,TRUE,"GENERAL"}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1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9">{"via1",#N/A,TRUE,"general";"via2",#N/A,TRUE,"general";"via3",#N/A,TRUE,"general"}</definedName>
    <definedName name="ergwreg" localSheetId="10">{"via1",#N/A,TRUE,"general";"via2",#N/A,TRUE,"general";"via3",#N/A,TRUE,"general"}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1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9">{"TAB1",#N/A,TRUE,"GENERAL";"TAB2",#N/A,TRUE,"GENERAL";"TAB3",#N/A,TRUE,"GENERAL";"TAB4",#N/A,TRUE,"GENERAL";"TAB5",#N/A,TRUE,"GENERAL"}</definedName>
    <definedName name="erheyh" localSheetId="10">{"TAB1",#N/A,TRUE,"GENERAL";"TAB2",#N/A,TRUE,"GENERAL";"TAB3",#N/A,TRUE,"GENERAL";"TAB4",#N/A,TRUE,"GENERAL";"TAB5",#N/A,TRUE,"GENERAL"}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ic">#REF!</definedName>
    <definedName name="ERIKA">#REF!</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#REF!</definedName>
    <definedName name="err" localSheetId="11" hidden="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 hidden="1">{"TAB1",#N/A,TRUE,"GENERAL";"TAB2",#N/A,TRUE,"GENERAL";"TAB3",#N/A,TRUE,"GENERAL";"TAB4",#N/A,TRUE,"GENERAL";"TAB5",#N/A,TRUE,"GENERAL"}</definedName>
    <definedName name="ERR">{"TAB1",#N/A,TRUE,"GENERAL";"TAB2",#N/A,TRUE,"GENERAL";"TAB3",#N/A,TRUE,"GENERAL";"TAB4",#N/A,TRUE,"GENERAL";"TAB5",#N/A,TRUE,"GENERAL"}</definedName>
    <definedName name="erra">#REF!</definedName>
    <definedName name="ERRFR">#REF!</definedName>
    <definedName name="errg">#REF!</definedName>
    <definedName name="ERROR">#REF!</definedName>
    <definedName name="ERROR1">#REF!</definedName>
    <definedName name="ERROR2">#REF!</definedName>
    <definedName name="ERROR3">#REF!</definedName>
    <definedName name="ERROR5">#REF!</definedName>
    <definedName name="ERRORE">#REF!</definedName>
    <definedName name="errr">#REF!</definedName>
    <definedName name="errrr">#REF!</definedName>
    <definedName name="ersdffsdf">#REF!</definedName>
    <definedName name="ert" localSheetId="1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9">{"via1",#N/A,TRUE,"general";"via2",#N/A,TRUE,"general";"via3",#N/A,TRUE,"general"}</definedName>
    <definedName name="ert" localSheetId="10">{"via1",#N/A,TRUE,"general";"via2",#N/A,TRUE,"general";"via3",#N/A,TRUE,"general"}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1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9">{"via1",#N/A,TRUE,"general";"via2",#N/A,TRUE,"general";"via3",#N/A,TRUE,"general"}</definedName>
    <definedName name="erte" localSheetId="10">{"via1",#N/A,TRUE,"general";"via2",#N/A,TRUE,"general";"via3",#N/A,TRUE,"general"}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1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9">{"TAB1",#N/A,TRUE,"GENERAL";"TAB2",#N/A,TRUE,"GENERAL";"TAB3",#N/A,TRUE,"GENERAL";"TAB4",#N/A,TRUE,"GENERAL";"TAB5",#N/A,TRUE,"GENERAL"}</definedName>
    <definedName name="erter" localSheetId="10">{"TAB1",#N/A,TRUE,"GENERAL";"TAB2",#N/A,TRUE,"GENERAL";"TAB3",#N/A,TRUE,"GENERAL";"TAB4",#N/A,TRUE,"GENERAL";"TAB5",#N/A,TRUE,"GENERAL"}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1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9">{"via1",#N/A,TRUE,"general";"via2",#N/A,TRUE,"general";"via3",#N/A,TRUE,"general"}</definedName>
    <definedName name="ertert" localSheetId="10">{"via1",#N/A,TRUE,"general";"via2",#N/A,TRUE,"general";"via3",#N/A,TRUE,"general"}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ERTEWRTWERTWERT">#N/A</definedName>
    <definedName name="ertgyhik" localSheetId="1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9">{"TAB1",#N/A,TRUE,"GENERAL";"TAB2",#N/A,TRUE,"GENERAL";"TAB3",#N/A,TRUE,"GENERAL";"TAB4",#N/A,TRUE,"GENERAL";"TAB5",#N/A,TRUE,"GENERAL"}</definedName>
    <definedName name="ertgyhik" localSheetId="10">{"TAB1",#N/A,TRUE,"GENERAL";"TAB2",#N/A,TRUE,"GENERAL";"TAB3",#N/A,TRUE,"GENERAL";"TAB4",#N/A,TRUE,"GENERAL";"TAB5",#N/A,TRUE,"GENERAL"}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jxcf">#REF!</definedName>
    <definedName name="ertreb" localSheetId="1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9">{"via1",#N/A,TRUE,"general";"via2",#N/A,TRUE,"general";"via3",#N/A,TRUE,"general"}</definedName>
    <definedName name="ertreb" localSheetId="10">{"via1",#N/A,TRUE,"general";"via2",#N/A,TRUE,"general";"via3",#N/A,TRUE,"general"}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1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9">{"TAB1",#N/A,TRUE,"GENERAL";"TAB2",#N/A,TRUE,"GENERAL";"TAB3",#N/A,TRUE,"GENERAL";"TAB4",#N/A,TRUE,"GENERAL";"TAB5",#N/A,TRUE,"GENERAL"}</definedName>
    <definedName name="ertret" localSheetId="10">{"TAB1",#N/A,TRUE,"GENERAL";"TAB2",#N/A,TRUE,"GENERAL";"TAB3",#N/A,TRUE,"GENERAL";"TAB4",#N/A,TRUE,"GENERAL";"TAB5",#N/A,TRUE,"GENERAL"}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reyreyeryt">#REF!</definedName>
    <definedName name="erttret" localSheetId="1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9">{"via1",#N/A,TRUE,"general";"via2",#N/A,TRUE,"general";"via3",#N/A,TRUE,"general"}</definedName>
    <definedName name="erttret" localSheetId="10">{"via1",#N/A,TRUE,"general";"via2",#N/A,TRUE,"general";"via3",#N/A,TRUE,"general"}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1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9">{"via1",#N/A,TRUE,"general";"via2",#N/A,TRUE,"general";"via3",#N/A,TRUE,"general"}</definedName>
    <definedName name="ertuiy" localSheetId="10">{"via1",#N/A,TRUE,"general";"via2",#N/A,TRUE,"general";"via3",#N/A,TRUE,"general"}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1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9">{"TAB1",#N/A,TRUE,"GENERAL";"TAB2",#N/A,TRUE,"GENERAL";"TAB3",#N/A,TRUE,"GENERAL";"TAB4",#N/A,TRUE,"GENERAL";"TAB5",#N/A,TRUE,"GENERAL"}</definedName>
    <definedName name="ertwert" localSheetId="10">{"TAB1",#N/A,TRUE,"GENERAL";"TAB2",#N/A,TRUE,"GENERAL";"TAB3",#N/A,TRUE,"GENERAL";"TAB4",#N/A,TRUE,"GENERAL";"TAB5",#N/A,TRUE,"GENERAL"}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TY" localSheetId="11">#REF!</definedName>
    <definedName name="ERTY" localSheetId="8">#REF!</definedName>
    <definedName name="erty">#REF!</definedName>
    <definedName name="ertyrt">#REF!</definedName>
    <definedName name="ertytryer">#REF!</definedName>
    <definedName name="eru" localSheetId="1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9">{"TAB1",#N/A,TRUE,"GENERAL";"TAB2",#N/A,TRUE,"GENERAL";"TAB3",#N/A,TRUE,"GENERAL";"TAB4",#N/A,TRUE,"GENERAL";"TAB5",#N/A,TRUE,"GENERAL"}</definedName>
    <definedName name="eru" localSheetId="10">{"TAB1",#N/A,TRUE,"GENERAL";"TAB2",#N/A,TRUE,"GENERAL";"TAB3",#N/A,TRUE,"GENERAL";"TAB4",#N/A,TRUE,"GENERAL";"TAB5",#N/A,TRUE,"GENERAL"}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1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9">{"via1",#N/A,TRUE,"general";"via2",#N/A,TRUE,"general";"via3",#N/A,TRUE,"general"}</definedName>
    <definedName name="ERV" localSheetId="10">{"via1",#N/A,TRUE,"general";"via2",#N/A,TRUE,"general";"via3",#N/A,TRUE,"general"}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1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9">{"via1",#N/A,TRUE,"general";"via2",#N/A,TRUE,"general";"via3",#N/A,TRUE,"general"}</definedName>
    <definedName name="erware" localSheetId="10">{"via1",#N/A,TRUE,"general";"via2",#N/A,TRUE,"general";"via3",#N/A,TRUE,"general"}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1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9">{"via1",#N/A,TRUE,"general";"via2",#N/A,TRUE,"general";"via3",#N/A,TRUE,"general"}</definedName>
    <definedName name="ERWER" localSheetId="10">{"via1",#N/A,TRUE,"general";"via2",#N/A,TRUE,"general";"via3",#N/A,TRUE,"general"}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1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9">{"TAB1",#N/A,TRUE,"GENERAL";"TAB2",#N/A,TRUE,"GENERAL";"TAB3",#N/A,TRUE,"GENERAL";"TAB4",#N/A,TRUE,"GENERAL";"TAB5",#N/A,TRUE,"GENERAL"}</definedName>
    <definedName name="erwertd" localSheetId="10">{"TAB1",#N/A,TRUE,"GENERAL";"TAB2",#N/A,TRUE,"GENERAL";"TAB3",#N/A,TRUE,"GENERAL";"TAB4",#N/A,TRUE,"GENERAL";"TAB5",#N/A,TRUE,"GENERAL"}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1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9">{"TAB1",#N/A,TRUE,"GENERAL";"TAB2",#N/A,TRUE,"GENERAL";"TAB3",#N/A,TRUE,"GENERAL";"TAB4",#N/A,TRUE,"GENERAL";"TAB5",#N/A,TRUE,"GENERAL"}</definedName>
    <definedName name="erwr" localSheetId="10">{"TAB1",#N/A,TRUE,"GENERAL";"TAB2",#N/A,TRUE,"GENERAL";"TAB3",#N/A,TRUE,"GENERAL";"TAB4",#N/A,TRUE,"GENERAL";"TAB5",#N/A,TRUE,"GENERAL"}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I">#REF!</definedName>
    <definedName name="ERWRL" localSheetId="1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9">{"via1",#N/A,TRUE,"general";"via2",#N/A,TRUE,"general";"via3",#N/A,TRUE,"general"}</definedName>
    <definedName name="ERWRL" localSheetId="10">{"via1",#N/A,TRUE,"general";"via2",#N/A,TRUE,"general";"via3",#N/A,TRUE,"general"}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1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9">{"via1",#N/A,TRUE,"general";"via2",#N/A,TRUE,"general";"via3",#N/A,TRUE,"general"}</definedName>
    <definedName name="ery" localSheetId="10">{"via1",#N/A,TRUE,"general";"via2",#N/A,TRUE,"general";"via3",#N/A,TRUE,"general"}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1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9">{"via1",#N/A,TRUE,"general";"via2",#N/A,TRUE,"general";"via3",#N/A,TRUE,"general"}</definedName>
    <definedName name="eryhd" localSheetId="10">{"via1",#N/A,TRUE,"general";"via2",#N/A,TRUE,"general";"via3",#N/A,TRUE,"general"}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1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9">{"TAB1",#N/A,TRUE,"GENERAL";"TAB2",#N/A,TRUE,"GENERAL";"TAB3",#N/A,TRUE,"GENERAL";"TAB4",#N/A,TRUE,"GENERAL";"TAB5",#N/A,TRUE,"GENERAL"}</definedName>
    <definedName name="eryhdf" localSheetId="10">{"TAB1",#N/A,TRUE,"GENERAL";"TAB2",#N/A,TRUE,"GENERAL";"TAB3",#N/A,TRUE,"GENERAL";"TAB4",#N/A,TRUE,"GENERAL";"TAB5",#N/A,TRUE,"GENERAL"}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9">{"TAB1",#N/A,TRUE,"GENERAL";"TAB2",#N/A,TRUE,"GENERAL";"TAB3",#N/A,TRUE,"GENERAL";"TAB4",#N/A,TRUE,"GENERAL";"TAB5",#N/A,TRUE,"GENERAL"}</definedName>
    <definedName name="eryhk" localSheetId="10">{"TAB1",#N/A,TRUE,"GENERAL";"TAB2",#N/A,TRUE,"GENERAL";"TAB3",#N/A,TRUE,"GENERAL";"TAB4",#N/A,TRUE,"GENERAL";"TAB5",#N/A,TRUE,"GENERAL"}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9">{"TAB1",#N/A,TRUE,"GENERAL";"TAB2",#N/A,TRUE,"GENERAL";"TAB3",#N/A,TRUE,"GENERAL";"TAB4",#N/A,TRUE,"GENERAL";"TAB5",#N/A,TRUE,"GENERAL"}</definedName>
    <definedName name="eryhrf" localSheetId="10">{"TAB1",#N/A,TRUE,"GENERAL";"TAB2",#N/A,TRUE,"GENERAL";"TAB3",#N/A,TRUE,"GENERAL";"TAB4",#N/A,TRUE,"GENERAL";"TAB5",#N/A,TRUE,"GENERAL"}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9">{"TAB1",#N/A,TRUE,"GENERAL";"TAB2",#N/A,TRUE,"GENERAL";"TAB3",#N/A,TRUE,"GENERAL";"TAB4",#N/A,TRUE,"GENERAL";"TAB5",#N/A,TRUE,"GENERAL"}</definedName>
    <definedName name="eryre" localSheetId="10">{"TAB1",#N/A,TRUE,"GENERAL";"TAB2",#N/A,TRUE,"GENERAL";"TAB3",#N/A,TRUE,"GENERAL";"TAB4",#N/A,TRUE,"GENERAL";"TAB5",#N/A,TRUE,"GENERAL"}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rttyhtgh">#REF!</definedName>
    <definedName name="erytd" localSheetId="1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9">{"via1",#N/A,TRUE,"general";"via2",#N/A,TRUE,"general";"via3",#N/A,TRUE,"general"}</definedName>
    <definedName name="erytd" localSheetId="10">{"via1",#N/A,TRUE,"general";"via2",#N/A,TRUE,"general";"via3",#N/A,TRUE,"general"}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1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9">{"via1",#N/A,TRUE,"general";"via2",#N/A,TRUE,"general";"via3",#N/A,TRUE,"general"}</definedName>
    <definedName name="eryty" localSheetId="10">{"via1",#N/A,TRUE,"general";"via2",#N/A,TRUE,"general";"via3",#N/A,TRUE,"general"}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1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9">{"via1",#N/A,TRUE,"general";"via2",#N/A,TRUE,"general";"via3",#N/A,TRUE,"general"}</definedName>
    <definedName name="eryy" localSheetId="10">{"via1",#N/A,TRUE,"general";"via2",#N/A,TRUE,"general";"via3",#N/A,TRUE,"general"}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11">#REF!</definedName>
    <definedName name="ES" localSheetId="2">'CAP. 1'!ERR</definedName>
    <definedName name="ES" localSheetId="3">'CAP. 2'!ERR</definedName>
    <definedName name="ES" localSheetId="4">'CAP. 3'!ERR</definedName>
    <definedName name="ES" localSheetId="5">'CAP. 4'!ERR</definedName>
    <definedName name="ES" localSheetId="6">'CAP. 5'!ERR</definedName>
    <definedName name="ES" localSheetId="7">'CAP. 6'!ERR</definedName>
    <definedName name="ES" localSheetId="8">#REF!</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 localSheetId="11">IF(#REF!=9,#REF!,"")</definedName>
    <definedName name="ESC" localSheetId="8">IF(#REF!=9,#REF!,"")</definedName>
    <definedName name="ESC">IF([0]!ADMVO=9,[0]!_____ETF315,"")</definedName>
    <definedName name="escaja">#REF!</definedName>
    <definedName name="escaja2">#REF!</definedName>
    <definedName name="escalones">#REF!</definedName>
    <definedName name="ESE">#REF!</definedName>
    <definedName name="ESEC">#REF!</definedName>
    <definedName name="esI">#REF!</definedName>
    <definedName name="esI60kv">#REF!</definedName>
    <definedName name="esIN">#REF!</definedName>
    <definedName name="ESMALTE">#REF!</definedName>
    <definedName name="esmuro">#REF!</definedName>
    <definedName name="esmuro2">#REF!</definedName>
    <definedName name="esolf">#REF!</definedName>
    <definedName name="esolfo1">#REF!</definedName>
    <definedName name="esP">#REF!</definedName>
    <definedName name="ESP_PAV">#REF!</definedName>
    <definedName name="Esp_PC">#REF!</definedName>
    <definedName name="ESP1S">#REF!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2S">#REF!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#REF!</definedName>
    <definedName name="espejo" localSheetId="11">#REF!</definedName>
    <definedName name="espejo" localSheetId="8">#REF!</definedName>
    <definedName name="espejo">#REF!</definedName>
    <definedName name="ESPESOR">#REF!</definedName>
    <definedName name="ESPISOC">#REF!</definedName>
    <definedName name="esPOR">#REF!</definedName>
    <definedName name="esPOR2">#REF!</definedName>
    <definedName name="esPOR3">#REF!</definedName>
    <definedName name="ESPR">#REF!</definedName>
    <definedName name="esPR2">#REF!</definedName>
    <definedName name="esrV">#REF!</definedName>
    <definedName name="esS">#REF!</definedName>
    <definedName name="esS60KV">#REF!</definedName>
    <definedName name="esSEC">#REF!</definedName>
    <definedName name="esT">#REF!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#REF!</definedName>
    <definedName name="ESTACA">#REF!</definedName>
    <definedName name="estacaspinturahilo">#REF!</definedName>
    <definedName name="estacaspinturahiloparatopgrafía">#REF!</definedName>
    <definedName name="ESTACION">#REF!</definedName>
    <definedName name="ESTACIONAL">#REF!</definedName>
    <definedName name="ESTADO_ACUEDUCTO">#REF!</definedName>
    <definedName name="ESTADO_ALCANTARILLADO">#REF!</definedName>
    <definedName name="Estadocamara">#REF!</definedName>
    <definedName name="ESTADOFINA">#REF!</definedName>
    <definedName name="Estados">#REF!</definedName>
    <definedName name="ESTANDAR">#REF!</definedName>
    <definedName name="esTC">#REF!</definedName>
    <definedName name="Este">#REF!</definedName>
    <definedName name="ESTERIL">#REF!</definedName>
    <definedName name="Esterilla_guadua_0_35_X4_m_NOMBRE">#REF!</definedName>
    <definedName name="Esterilla_guadua_0_35_X4_m_PRECIOPORUN">#REF!</definedName>
    <definedName name="Estimate_Factor">1</definedName>
    <definedName name="ESTITLE">#REF!</definedName>
    <definedName name="esTO">#REF!</definedName>
    <definedName name="ESTOP">#REF!</definedName>
    <definedName name="ESTOPA">#REF!</definedName>
    <definedName name="ESTRAE" localSheetId="11">#REF!</definedName>
    <definedName name="ESTRAE" localSheetId="8">#REF!</definedName>
    <definedName name="ESTRAE">#REF!</definedName>
    <definedName name="ESTRU" localSheetId="11">#REF!</definedName>
    <definedName name="ESTRU" localSheetId="8">#REF!</definedName>
    <definedName name="ESTRU">#REF!</definedName>
    <definedName name="ESTRUC">#REF!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11"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hidden="1">{#N/A,#N/A,TRUE,"INGENIERIA";#N/A,#N/A,TRUE,"COMPRAS";#N/A,#N/A,TRUE,"DIRECCION";#N/A,#N/A,TRUE,"RESUMEN"}</definedName>
    <definedName name="ESTRUCTURAS" localSheetId="11">#REF!</definedName>
    <definedName name="ESTRUCTURAS" localSheetId="8">#REF!</definedName>
    <definedName name="ESTRUCTURAS">#REF!</definedName>
    <definedName name="esTT">#REF!</definedName>
    <definedName name="esTT2">#REF!</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1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9">{"via1",#N/A,TRUE,"general";"via2",#N/A,TRUE,"general";"via3",#N/A,TRUE,"general"}</definedName>
    <definedName name="etertgg" localSheetId="10">{"via1",#N/A,TRUE,"general";"via2",#N/A,TRUE,"general";"via3",#N/A,TRUE,"general"}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rtt" localSheetId="11" hidden="1">{#N/A,#N/A,TRUE,"1842CWN0"}</definedName>
    <definedName name="etertt" localSheetId="7" hidden="1">{#N/A,#N/A,TRUE,"1842CWN0"}</definedName>
    <definedName name="etertt" localSheetId="8" hidden="1">{#N/A,#N/A,TRUE,"1842CWN0"}</definedName>
    <definedName name="etertt" hidden="1">{#N/A,#N/A,TRUE,"1842CWN0"}</definedName>
    <definedName name="etewt" localSheetId="1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9">{"TAB1",#N/A,TRUE,"GENERAL";"TAB2",#N/A,TRUE,"GENERAL";"TAB3",#N/A,TRUE,"GENERAL";"TAB4",#N/A,TRUE,"GENERAL";"TAB5",#N/A,TRUE,"GENERAL"}</definedName>
    <definedName name="etewt" localSheetId="10">{"TAB1",#N/A,TRUE,"GENERAL";"TAB2",#N/A,TRUE,"GENERAL";"TAB3",#N/A,TRUE,"GENERAL";"TAB4",#N/A,TRUE,"GENERAL";"TAB5",#N/A,TRUE,"GENERAL"}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O">#REF!</definedName>
    <definedName name="ETOPOGRAFIA">#REF!</definedName>
    <definedName name="ETP">#REF!</definedName>
    <definedName name="ETSYJRAHETFRDE">#REF!</definedName>
    <definedName name="ETT">#REF!</definedName>
    <definedName name="etu" localSheetId="1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9">{"via1",#N/A,TRUE,"general";"via2",#N/A,TRUE,"general";"via3",#N/A,TRUE,"general"}</definedName>
    <definedName name="etu" localSheetId="10">{"via1",#N/A,TRUE,"general";"via2",#N/A,TRUE,"general";"via3",#N/A,TRUE,"general"}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1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9">{"via1",#N/A,TRUE,"general";"via2",#N/A,TRUE,"general";"via3",#N/A,TRUE,"general"}</definedName>
    <definedName name="etueh" localSheetId="10">{"via1",#N/A,TRUE,"general";"via2",#N/A,TRUE,"general";"via3",#N/A,TRUE,"general"}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1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9">{"via1",#N/A,TRUE,"general";"via2",#N/A,TRUE,"general";"via3",#N/A,TRUE,"general"}</definedName>
    <definedName name="etyty" localSheetId="10">{"via1",#N/A,TRUE,"general";"via2",#N/A,TRUE,"general";"via3",#N/A,TRUE,"general"}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1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9">{"TAB1",#N/A,TRUE,"GENERAL";"TAB2",#N/A,TRUE,"GENERAL";"TAB3",#N/A,TRUE,"GENERAL";"TAB4",#N/A,TRUE,"GENERAL";"TAB5",#N/A,TRUE,"GENERAL"}</definedName>
    <definedName name="etyu" localSheetId="10">{"TAB1",#N/A,TRUE,"GENERAL";"TAB2",#N/A,TRUE,"GENERAL";"TAB3",#N/A,TRUE,"GENERAL";"TAB4",#N/A,TRUE,"GENERAL";"TAB5",#N/A,TRUE,"GENERAL"}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1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9">{"via1",#N/A,TRUE,"general";"via2",#N/A,TRUE,"general";"via3",#N/A,TRUE,"general"}</definedName>
    <definedName name="eu" localSheetId="10">{"via1",#N/A,TRUE,"general";"via2",#N/A,TRUE,"general";"via3",#N/A,TRUE,"general"}</definedName>
    <definedName name="eu" localSheetId="8" hidden="1">{"via1",#N/A,TRUE,"general";"via2",#N/A,TRUE,"general";"via3",#N/A,TRUE,"general"}</definedName>
    <definedName name="eu" hidden="1">{"via1",#N/A,TRUE,"general";"via2",#N/A,TRUE,"general";"via3",#N/A,TRUE,"general"}</definedName>
    <definedName name="EURO">#REF!</definedName>
    <definedName name="eut" localSheetId="1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9">{"via1",#N/A,TRUE,"general";"via2",#N/A,TRUE,"general";"via3",#N/A,TRUE,"general"}</definedName>
    <definedName name="eut" localSheetId="10">{"via1",#N/A,TRUE,"general";"via2",#N/A,TRUE,"general";"via3",#N/A,TRUE,"general"}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1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9">{"TAB1",#N/A,TRUE,"GENERAL";"TAB2",#N/A,TRUE,"GENERAL";"TAB3",#N/A,TRUE,"GENERAL";"TAB4",#N/A,TRUE,"GENERAL";"TAB5",#N/A,TRUE,"GENERAL"}</definedName>
    <definedName name="euyt" localSheetId="10">{"TAB1",#N/A,TRUE,"GENERAL";"TAB2",#N/A,TRUE,"GENERAL";"TAB3",#N/A,TRUE,"GENERAL";"TAB4",#N/A,TRUE,"GENERAL";"TAB5",#N/A,TRUE,"GENERAL"}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M10_EQUIPODETOPOGRAFIA">#REF!</definedName>
    <definedName name="EVM2_BULLDOZERD6KLGP">#REF!</definedName>
    <definedName name="EVM25_VOLQUETA5M3">#REF!</definedName>
    <definedName name="EVM4_CARGADOR928G">#REF!</definedName>
    <definedName name="EVM6_COMPRESOR2PISTOLAS">#REF!</definedName>
    <definedName name="EVM7_CORTADORA">#REF!</definedName>
    <definedName name="EVO">#REF!</definedName>
    <definedName name="EW">#REF!</definedName>
    <definedName name="ewafsd">#REF!</definedName>
    <definedName name="ewasd">#REF!</definedName>
    <definedName name="EWE">#N/A</definedName>
    <definedName name="ewegt" localSheetId="1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9">{"TAB1",#N/A,TRUE,"GENERAL";"TAB2",#N/A,TRUE,"GENERAL";"TAB3",#N/A,TRUE,"GENERAL";"TAB4",#N/A,TRUE,"GENERAL";"TAB5",#N/A,TRUE,"GENERAL"}</definedName>
    <definedName name="ewegt" localSheetId="10">{"TAB1",#N/A,TRUE,"GENERAL";"TAB2",#N/A,TRUE,"GENERAL";"TAB3",#N/A,TRUE,"GENERAL";"TAB4",#N/A,TRUE,"GENERAL";"TAB5",#N/A,TRUE,"GENERAL"}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EWE">#REF!</definedName>
    <definedName name="EWEWR">#REF!</definedName>
    <definedName name="ewfewfg" localSheetId="1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9">{"TAB1",#N/A,TRUE,"GENERAL";"TAB2",#N/A,TRUE,"GENERAL";"TAB3",#N/A,TRUE,"GENERAL";"TAB4",#N/A,TRUE,"GENERAL";"TAB5",#N/A,TRUE,"GENERAL"}</definedName>
    <definedName name="ewfewfg" localSheetId="10">{"TAB1",#N/A,TRUE,"GENERAL";"TAB2",#N/A,TRUE,"GENERAL";"TAB3",#N/A,TRUE,"GENERAL";"TAB4",#N/A,TRUE,"GENERAL";"TAB5",#N/A,TRUE,"GENERAL"}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re" localSheetId="1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9">{"TAB1",#N/A,TRUE,"GENERAL";"TAB2",#N/A,TRUE,"GENERAL";"TAB3",#N/A,TRUE,"GENERAL";"TAB4",#N/A,TRUE,"GENERAL";"TAB5",#N/A,TRUE,"GENERAL"}</definedName>
    <definedName name="ewre" localSheetId="10">{"TAB1",#N/A,TRUE,"GENERAL";"TAB2",#N/A,TRUE,"GENERAL";"TAB3",#N/A,TRUE,"GENERAL";"TAB4",#N/A,TRUE,"GENERAL";"TAB5",#N/A,TRUE,"GENERAL"}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9">{"TAB1",#N/A,TRUE,"GENERAL";"TAB2",#N/A,TRUE,"GENERAL";"TAB3",#N/A,TRUE,"GENERAL";"TAB4",#N/A,TRUE,"GENERAL";"TAB5",#N/A,TRUE,"GENERAL"}</definedName>
    <definedName name="ewrewf" localSheetId="10">{"TAB1",#N/A,TRUE,"GENERAL";"TAB2",#N/A,TRUE,"GENERAL";"TAB3",#N/A,TRUE,"GENERAL";"TAB4",#N/A,TRUE,"GENERAL";"TAB5",#N/A,TRUE,"GENERAL"}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1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9">{"TAB1",#N/A,TRUE,"GENERAL";"TAB2",#N/A,TRUE,"GENERAL";"TAB3",#N/A,TRUE,"GENERAL";"TAB4",#N/A,TRUE,"GENERAL";"TAB5",#N/A,TRUE,"GENERAL"}</definedName>
    <definedName name="ewrr" localSheetId="10">{"TAB1",#N/A,TRUE,"GENERAL";"TAB2",#N/A,TRUE,"GENERAL";"TAB3",#N/A,TRUE,"GENERAL";"TAB4",#N/A,TRUE,"GENERAL";"TAB5",#N/A,TRUE,"GENERAL"}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SDFERTERERE" localSheetId="11">#REF!</definedName>
    <definedName name="EWRSDFERTERERE" localSheetId="10">#REF!</definedName>
    <definedName name="EWRSDFERTERERE" localSheetId="8">#REF!</definedName>
    <definedName name="EWRSDFERTERERE">#REF!</definedName>
    <definedName name="ewrt" localSheetId="1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9">{"TAB1",#N/A,TRUE,"GENERAL";"TAB2",#N/A,TRUE,"GENERAL";"TAB3",#N/A,TRUE,"GENERAL";"TAB4",#N/A,TRUE,"GENERAL";"TAB5",#N/A,TRUE,"GENERAL"}</definedName>
    <definedName name="ewrt" localSheetId="10">{"TAB1",#N/A,TRUE,"GENERAL";"TAB2",#N/A,TRUE,"GENERAL";"TAB3",#N/A,TRUE,"GENERAL";"TAB4",#N/A,TRUE,"GENERAL";"TAB5",#N/A,TRUE,"GENERAL"}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9">{"TAB1",#N/A,TRUE,"GENERAL";"TAB2",#N/A,TRUE,"GENERAL";"TAB3",#N/A,TRUE,"GENERAL";"TAB4",#N/A,TRUE,"GENERAL";"TAB5",#N/A,TRUE,"GENERAL"}</definedName>
    <definedName name="ewrwer" localSheetId="10">{"TAB1",#N/A,TRUE,"GENERAL";"TAB2",#N/A,TRUE,"GENERAL";"TAB3",#N/A,TRUE,"GENERAL";"TAB4",#N/A,TRUE,"GENERAL";"TAB5",#N/A,TRUE,"GENERAL"}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WRWR">#REF!</definedName>
    <definedName name="EX" hidden="1">#REF!</definedName>
    <definedName name="EX_1" hidden="1">#REF!</definedName>
    <definedName name="ex_joint">#REF!</definedName>
    <definedName name="EXC" localSheetId="1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#REF!</definedName>
    <definedName name="EXC.POZ">#REF!</definedName>
    <definedName name="EXC.ZAN">#REF!</definedName>
    <definedName name="EXC_12">NA()</definedName>
    <definedName name="EXCAUCE" localSheetId="11">#REF!</definedName>
    <definedName name="EXCAUCE" localSheetId="8">#REF!</definedName>
    <definedName name="EXCAUCE">#REF!</definedName>
    <definedName name="EXCAV_1">#REF!</definedName>
    <definedName name="EXCAV_2">#REF!</definedName>
    <definedName name="excavaconglomerado">#REF!</definedName>
    <definedName name="EXCAVADORAORUGAS">#REF!</definedName>
    <definedName name="EXCAVAMANOV">#REF!</definedName>
    <definedName name="EXCAVAMAQUINAV">#REF!</definedName>
    <definedName name="EXCAVATIERRA">#REF!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 localSheetId="11">#REF!</definedName>
    <definedName name="Excel_BuiltIn__FilterDatabase_2" localSheetId="8">#REF!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_FilterDatabase_3">#REF!</definedName>
    <definedName name="Excel_BuiltIn_Criteria">#REF!</definedName>
    <definedName name="Excel_BuiltIn_Criteria_1">#REF!</definedName>
    <definedName name="Excel_BuiltIn_Criteria_2">#REF!</definedName>
    <definedName name="Excel_BuiltIn_Criteria_4">#REF!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0">#REF!</definedName>
    <definedName name="Excel_BuiltIn_Print_Area_10_1">"$#REF!.$A$1:$G$16"</definedName>
    <definedName name="Excel_BuiltIn_Print_Area_11">#REF!</definedName>
    <definedName name="Excel_BuiltIn_Print_Area_12">#REF!</definedName>
    <definedName name="Excel_BuiltIn_Print_Area_13">#REF!</definedName>
    <definedName name="Excel_BuiltIn_Print_Area_14">#REF!</definedName>
    <definedName name="Excel_BuiltIn_Print_Area_2">#REF!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#REF!</definedName>
    <definedName name="Excel_BuiltIn_Print_Area_3_1">"$#REF!.$A$1:$G$36"</definedName>
    <definedName name="Excel_BuiltIn_Print_Area_3_51">#REF!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"$#REF!.$A$6:$F$40"</definedName>
    <definedName name="Excel_BuiltIn_Print_Area_5_1_1">"$#REF!.$A$7:$F$41"</definedName>
    <definedName name="Excel_BuiltIn_Print_Area_5_1_1_1">"$#REF!.$A$1:$G$16"</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6">"$#REF!.$A$1:$G$74"</definedName>
    <definedName name="Excel_BuiltIn_Print_Area_7">#REF!</definedName>
    <definedName name="Excel_BuiltIn_Print_Area_8">#REF!</definedName>
    <definedName name="Excel_BuiltIn_Print_Area_9">#REF!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1">#REF!</definedName>
    <definedName name="Excel_BuiltIn_Print_Titles_10" localSheetId="2">#REF!</definedName>
    <definedName name="Excel_BuiltIn_Print_Titles_10" localSheetId="3">#REF!</definedName>
    <definedName name="Excel_BuiltIn_Print_Titles_10" localSheetId="4">#REF!</definedName>
    <definedName name="Excel_BuiltIn_Print_Titles_10" localSheetId="5">#REF!</definedName>
    <definedName name="Excel_BuiltIn_Print_Titles_10" localSheetId="6">#REF!</definedName>
    <definedName name="Excel_BuiltIn_Print_Titles_10" localSheetId="7">#REF!</definedName>
    <definedName name="Excel_BuiltIn_Print_Titles_10" localSheetId="8">#REF!</definedName>
    <definedName name="Excel_BuiltIn_Print_Titles_10">#REF!</definedName>
    <definedName name="Excel_BuiltIn_Print_Titles_10_51">#REF!</definedName>
    <definedName name="Excel_BuiltIn_Print_Titles_11" localSheetId="11">#REF!</definedName>
    <definedName name="Excel_BuiltIn_Print_Titles_11" localSheetId="2">#REF!</definedName>
    <definedName name="Excel_BuiltIn_Print_Titles_11" localSheetId="3">#REF!</definedName>
    <definedName name="Excel_BuiltIn_Print_Titles_11" localSheetId="4">#REF!</definedName>
    <definedName name="Excel_BuiltIn_Print_Titles_11" localSheetId="5">#REF!</definedName>
    <definedName name="Excel_BuiltIn_Print_Titles_11" localSheetId="6">#REF!</definedName>
    <definedName name="Excel_BuiltIn_Print_Titles_11" localSheetId="7">#REF!</definedName>
    <definedName name="Excel_BuiltIn_Print_Titles_11" localSheetId="8">#REF!</definedName>
    <definedName name="Excel_BuiltIn_Print_Titles_11">#REF!</definedName>
    <definedName name="Excel_BuiltIn_Print_Titles_11_51">#REF!</definedName>
    <definedName name="Excel_BuiltIn_Print_Titles_12" localSheetId="11">#REF!</definedName>
    <definedName name="Excel_BuiltIn_Print_Titles_12" localSheetId="2">#REF!</definedName>
    <definedName name="Excel_BuiltIn_Print_Titles_12" localSheetId="3">#REF!</definedName>
    <definedName name="Excel_BuiltIn_Print_Titles_12" localSheetId="4">#REF!</definedName>
    <definedName name="Excel_BuiltIn_Print_Titles_12" localSheetId="5">#REF!</definedName>
    <definedName name="Excel_BuiltIn_Print_Titles_12" localSheetId="6">#REF!</definedName>
    <definedName name="Excel_BuiltIn_Print_Titles_12" localSheetId="7">#REF!</definedName>
    <definedName name="Excel_BuiltIn_Print_Titles_12" localSheetId="8">#REF!</definedName>
    <definedName name="Excel_BuiltIn_Print_Titles_12">#REF!</definedName>
    <definedName name="Excel_BuiltIn_Print_Titles_12_51">#REF!</definedName>
    <definedName name="Excel_BuiltIn_Print_Titles_13" localSheetId="11">#REF!</definedName>
    <definedName name="Excel_BuiltIn_Print_Titles_13" localSheetId="2">#REF!</definedName>
    <definedName name="Excel_BuiltIn_Print_Titles_13" localSheetId="3">#REF!</definedName>
    <definedName name="Excel_BuiltIn_Print_Titles_13" localSheetId="4">#REF!</definedName>
    <definedName name="Excel_BuiltIn_Print_Titles_13" localSheetId="5">#REF!</definedName>
    <definedName name="Excel_BuiltIn_Print_Titles_13" localSheetId="6">#REF!</definedName>
    <definedName name="Excel_BuiltIn_Print_Titles_13" localSheetId="7">#REF!</definedName>
    <definedName name="Excel_BuiltIn_Print_Titles_13" localSheetId="8">#REF!</definedName>
    <definedName name="Excel_BuiltIn_Print_Titles_13">#REF!</definedName>
    <definedName name="Excel_BuiltIn_Print_Titles_13_51">#REF!</definedName>
    <definedName name="Excel_BuiltIn_Print_Titles_14" localSheetId="11">#REF!</definedName>
    <definedName name="Excel_BuiltIn_Print_Titles_14" localSheetId="2">#REF!</definedName>
    <definedName name="Excel_BuiltIn_Print_Titles_14" localSheetId="3">#REF!</definedName>
    <definedName name="Excel_BuiltIn_Print_Titles_14" localSheetId="4">#REF!</definedName>
    <definedName name="Excel_BuiltIn_Print_Titles_14" localSheetId="5">#REF!</definedName>
    <definedName name="Excel_BuiltIn_Print_Titles_14" localSheetId="6">#REF!</definedName>
    <definedName name="Excel_BuiltIn_Print_Titles_14" localSheetId="7">#REF!</definedName>
    <definedName name="Excel_BuiltIn_Print_Titles_14" localSheetId="8">#REF!</definedName>
    <definedName name="Excel_BuiltIn_Print_Titles_14">#REF!</definedName>
    <definedName name="Excel_BuiltIn_Print_Titles_14_51">#REF!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#REF!</definedName>
    <definedName name="Excel_BuiltIn_Print_Titles_15_51">#REF!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#REF!</definedName>
    <definedName name="Excel_BuiltIn_Print_Titles_16_51">#REF!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#REF!</definedName>
    <definedName name="Excel_BuiltIn_Print_Titles_17_51">#REF!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#REF!</definedName>
    <definedName name="Excel_BuiltIn_Print_Titles_18_51">#REF!</definedName>
    <definedName name="Excel_BuiltIn_Print_Titles_19" localSheetId="11">#REF!</definedName>
    <definedName name="Excel_BuiltIn_Print_Titles_19" localSheetId="2">#REF!</definedName>
    <definedName name="Excel_BuiltIn_Print_Titles_19" localSheetId="3">#REF!</definedName>
    <definedName name="Excel_BuiltIn_Print_Titles_19" localSheetId="4">#REF!</definedName>
    <definedName name="Excel_BuiltIn_Print_Titles_19" localSheetId="5">#REF!</definedName>
    <definedName name="Excel_BuiltIn_Print_Titles_19" localSheetId="6">#REF!</definedName>
    <definedName name="Excel_BuiltIn_Print_Titles_19" localSheetId="7">#REF!</definedName>
    <definedName name="Excel_BuiltIn_Print_Titles_19" localSheetId="8">#REF!</definedName>
    <definedName name="Excel_BuiltIn_Print_Titles_19">#REF!</definedName>
    <definedName name="Excel_BuiltIn_Print_Titles_19_51">#REF!</definedName>
    <definedName name="Excel_BuiltIn_Print_Titles_2">#REF!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#REF!</definedName>
    <definedName name="Excel_BuiltIn_Print_Titles_20_51">#REF!</definedName>
    <definedName name="Excel_BuiltIn_Print_Titles_21" localSheetId="11">#REF!</definedName>
    <definedName name="Excel_BuiltIn_Print_Titles_21" localSheetId="2">#REF!</definedName>
    <definedName name="Excel_BuiltIn_Print_Titles_21" localSheetId="3">#REF!</definedName>
    <definedName name="Excel_BuiltIn_Print_Titles_21" localSheetId="4">#REF!</definedName>
    <definedName name="Excel_BuiltIn_Print_Titles_21" localSheetId="5">#REF!</definedName>
    <definedName name="Excel_BuiltIn_Print_Titles_21" localSheetId="6">#REF!</definedName>
    <definedName name="Excel_BuiltIn_Print_Titles_21" localSheetId="7">#REF!</definedName>
    <definedName name="Excel_BuiltIn_Print_Titles_21" localSheetId="8">#REF!</definedName>
    <definedName name="Excel_BuiltIn_Print_Titles_21">#REF!</definedName>
    <definedName name="Excel_BuiltIn_Print_Titles_21_5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#REF!</definedName>
    <definedName name="Excel_BuiltIn_Print_Titles_23_51">#REF!</definedName>
    <definedName name="Excel_BuiltIn_Print_Titles_3" localSheetId="1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#REF!</definedName>
    <definedName name="Excel_BuiltIn_Print_Titles_3_1">"$#REF!.$A$1:$IP$5"</definedName>
    <definedName name="Excel_BuiltIn_Print_Titles_3_51">#REF!</definedName>
    <definedName name="Excel_BuiltIn_Print_Titles_4" localSheetId="11">#REF!</definedName>
    <definedName name="Excel_BuiltIn_Print_Titles_4" localSheetId="8">#REF!</definedName>
    <definedName name="Excel_BuiltIn_Print_Titles_4">#REF!</definedName>
    <definedName name="Excel_BuiltIn_Print_Titles_5" localSheetId="11">#REF!</definedName>
    <definedName name="Excel_BuiltIn_Print_Titles_5" localSheetId="2">#REF!</definedName>
    <definedName name="Excel_BuiltIn_Print_Titles_5" localSheetId="3">#REF!</definedName>
    <definedName name="Excel_BuiltIn_Print_Titles_5" localSheetId="4">#REF!</definedName>
    <definedName name="Excel_BuiltIn_Print_Titles_5" localSheetId="5">#REF!</definedName>
    <definedName name="Excel_BuiltIn_Print_Titles_5" localSheetId="6">#REF!</definedName>
    <definedName name="Excel_BuiltIn_Print_Titles_5" localSheetId="7">#REF!</definedName>
    <definedName name="Excel_BuiltIn_Print_Titles_5" localSheetId="8">#REF!</definedName>
    <definedName name="Excel_BuiltIn_Print_Titles_5">#REF!</definedName>
    <definedName name="Excel_BuiltIn_Print_Titles_5_51">#REF!</definedName>
    <definedName name="Excel_BuiltIn_Print_Titles_5_XX" localSheetId="11">#REF!</definedName>
    <definedName name="Excel_BuiltIn_Print_Titles_5_XX" localSheetId="2">#REF!</definedName>
    <definedName name="Excel_BuiltIn_Print_Titles_5_XX" localSheetId="3">#REF!</definedName>
    <definedName name="Excel_BuiltIn_Print_Titles_5_XX" localSheetId="4">#REF!</definedName>
    <definedName name="Excel_BuiltIn_Print_Titles_5_XX" localSheetId="5">#REF!</definedName>
    <definedName name="Excel_BuiltIn_Print_Titles_5_XX" localSheetId="6">#REF!</definedName>
    <definedName name="Excel_BuiltIn_Print_Titles_5_XX" localSheetId="7">#REF!</definedName>
    <definedName name="Excel_BuiltIn_Print_Titles_5_XX" localSheetId="8">#REF!</definedName>
    <definedName name="Excel_BuiltIn_Print_Titles_5_XX">#REF!</definedName>
    <definedName name="Excel_BuiltIn_Print_Titles_5_XX_51">#REF!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#REF!</definedName>
    <definedName name="Excel_BuiltIn_Print_Titles_6_51">#REF!</definedName>
    <definedName name="Excel_BuiltIn_Print_Titles_7" localSheetId="11">#REF!</definedName>
    <definedName name="Excel_BuiltIn_Print_Titles_7" localSheetId="2">#REF!</definedName>
    <definedName name="Excel_BuiltIn_Print_Titles_7" localSheetId="3">#REF!</definedName>
    <definedName name="Excel_BuiltIn_Print_Titles_7" localSheetId="4">#REF!</definedName>
    <definedName name="Excel_BuiltIn_Print_Titles_7" localSheetId="5">#REF!</definedName>
    <definedName name="Excel_BuiltIn_Print_Titles_7" localSheetId="6">#REF!</definedName>
    <definedName name="Excel_BuiltIn_Print_Titles_7" localSheetId="7">#REF!</definedName>
    <definedName name="Excel_BuiltIn_Print_Titles_7" localSheetId="8">#REF!</definedName>
    <definedName name="Excel_BuiltIn_Print_Titles_7">#REF!</definedName>
    <definedName name="Excel_BuiltIn_Print_Titles_7_51">#REF!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#REF!</definedName>
    <definedName name="Excel_BuiltIn_Print_Titles_8_51">#REF!</definedName>
    <definedName name="Excel_BuiltIn_Print_Titles_9" localSheetId="11">#REF!</definedName>
    <definedName name="Excel_BuiltIn_Print_Titles_9" localSheetId="2">#REF!</definedName>
    <definedName name="Excel_BuiltIn_Print_Titles_9" localSheetId="3">#REF!</definedName>
    <definedName name="Excel_BuiltIn_Print_Titles_9" localSheetId="4">#REF!</definedName>
    <definedName name="Excel_BuiltIn_Print_Titles_9" localSheetId="5">#REF!</definedName>
    <definedName name="Excel_BuiltIn_Print_Titles_9" localSheetId="6">#REF!</definedName>
    <definedName name="Excel_BuiltIn_Print_Titles_9" localSheetId="7">#REF!</definedName>
    <definedName name="Excel_BuiltIn_Print_Titles_9" localSheetId="8">#REF!</definedName>
    <definedName name="Excel_BuiltIn_Print_Titles_9">#REF!</definedName>
    <definedName name="Excel_BuiltIn_Print_Titles_9_51">#REF!</definedName>
    <definedName name="Exchange_Rate">#REF!</definedName>
    <definedName name="exchangerate">#REF!</definedName>
    <definedName name="EXCMAQ" localSheetId="11">#REF!</definedName>
    <definedName name="EXCMAQ" localSheetId="8">#REF!</definedName>
    <definedName name="EXCMAQ">#REF!</definedName>
    <definedName name="EXCMAQ2" localSheetId="11">#REF!</definedName>
    <definedName name="EXCMAQ2" localSheetId="8">#REF!</definedName>
    <definedName name="EXCMAQ2">#REF!</definedName>
    <definedName name="EXCMAQ3" localSheetId="11">#REF!</definedName>
    <definedName name="EXCMAQ3" localSheetId="8">#REF!</definedName>
    <definedName name="EXCMAQ3">#REF!</definedName>
    <definedName name="EXCROC" localSheetId="11">#REF!</definedName>
    <definedName name="EXCROC" localSheetId="8">#REF!</definedName>
    <definedName name="EXCROC">#REF!</definedName>
    <definedName name="Executivepb">#REF!</definedName>
    <definedName name="ExistAge">#REF!</definedName>
    <definedName name="Existencia">#REF!</definedName>
    <definedName name="ExistFleet">#REF!</definedName>
    <definedName name="EXMAQ21" localSheetId="11">#REF!</definedName>
    <definedName name="EXMAQ21" localSheetId="8">#REF!</definedName>
    <definedName name="EXMAQ21">#REF!</definedName>
    <definedName name="EXMAQ22" localSheetId="11">#REF!</definedName>
    <definedName name="EXMAQ22" localSheetId="8">#REF!</definedName>
    <definedName name="EXMAQ22">#REF!</definedName>
    <definedName name="EXMAQ23" localSheetId="11">#REF!</definedName>
    <definedName name="EXMAQ23" localSheetId="8">#REF!</definedName>
    <definedName name="EXMAQ23">#REF!</definedName>
    <definedName name="EXMAQ24" localSheetId="11">#REF!</definedName>
    <definedName name="EXMAQ24" localSheetId="8">#REF!</definedName>
    <definedName name="EXMAQ24">#REF!</definedName>
    <definedName name="EXMAQ31" localSheetId="11">#REF!</definedName>
    <definedName name="EXMAQ31" localSheetId="8">#REF!</definedName>
    <definedName name="EXMAQ31">#REF!</definedName>
    <definedName name="EXMAQ32" localSheetId="11">#REF!</definedName>
    <definedName name="EXMAQ32" localSheetId="8">#REF!</definedName>
    <definedName name="EXMAQ32">#REF!</definedName>
    <definedName name="Experiencia1" localSheetId="11">#REF!</definedName>
    <definedName name="Experiencia1" localSheetId="8">#REF!</definedName>
    <definedName name="Experiencia1">#REF!</definedName>
    <definedName name="Experiencia2" localSheetId="11">#REF!</definedName>
    <definedName name="Experiencia2" localSheetId="8">#REF!</definedName>
    <definedName name="Experiencia2">#REF!</definedName>
    <definedName name="Experiencia3" localSheetId="11">#REF!</definedName>
    <definedName name="Experiencia3" localSheetId="8">#REF!</definedName>
    <definedName name="Experiencia3">#REF!</definedName>
    <definedName name="EXPL">#REF!</definedName>
    <definedName name="expl1">#REF!</definedName>
    <definedName name="ExplosivosNOMBRE">#REF!</definedName>
    <definedName name="explosivospreciounidadparam3roca">#REF!</definedName>
    <definedName name="expotopografia">#REF!</definedName>
    <definedName name="EXROCA" localSheetId="11">#REF!</definedName>
    <definedName name="EXROCA" localSheetId="8">#REF!</definedName>
    <definedName name="EXROCA">#REF!</definedName>
    <definedName name="ExtensionCoordinador">#REF!</definedName>
    <definedName name="extra">#REF!</definedName>
    <definedName name="Extra_Pay">#REF!</definedName>
    <definedName name="Extracción_IM">#REF!</definedName>
    <definedName name="Extract_MI">#REF!</definedName>
    <definedName name="Extras" localSheetId="11">#REF!</definedName>
    <definedName name="Extras" localSheetId="8">#REF!</definedName>
    <definedName name="Extras">#REF!</definedName>
    <definedName name="eyreyrtyhert">#REF!</definedName>
    <definedName name="eyteyt" localSheetId="11" hidden="1">{#N/A,#N/A,FALSE,"CCTV"}</definedName>
    <definedName name="eyteyt" localSheetId="8" hidden="1">{#N/A,#N/A,FALSE,"CCTV"}</definedName>
    <definedName name="eyteyt" hidden="1">{#N/A,#N/A,FALSE,"CCTV"}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 localSheetId="11">#REF!</definedName>
    <definedName name="F201.1" localSheetId="8">#REF!</definedName>
    <definedName name="F201.1">#REF!</definedName>
    <definedName name="F201.2" localSheetId="11">#REF!</definedName>
    <definedName name="F201.2" localSheetId="8">#REF!</definedName>
    <definedName name="F201.2">#REF!</definedName>
    <definedName name="F201.3" localSheetId="11">#REF!</definedName>
    <definedName name="F201.3" localSheetId="8">#REF!</definedName>
    <definedName name="F201.3">#REF!</definedName>
    <definedName name="F210.2" localSheetId="11">#REF!</definedName>
    <definedName name="F210.2" localSheetId="8">#REF!</definedName>
    <definedName name="F210.2">#REF!</definedName>
    <definedName name="F210.3" localSheetId="11">#REF!</definedName>
    <definedName name="F210.3" localSheetId="8">#REF!</definedName>
    <definedName name="F210.3">#REF!</definedName>
    <definedName name="F211.1" localSheetId="11">#REF!</definedName>
    <definedName name="F211.1" localSheetId="8">#REF!</definedName>
    <definedName name="F211.1">#REF!</definedName>
    <definedName name="F220.1" localSheetId="11">#REF!</definedName>
    <definedName name="F220.1" localSheetId="8">#REF!</definedName>
    <definedName name="F220.1">#REF!</definedName>
    <definedName name="f6.2.1.4">#REF!</definedName>
    <definedName name="fa">#REF!</definedName>
    <definedName name="faafa">#REF!</definedName>
    <definedName name="FAASFAE">#REF!</definedName>
    <definedName name="FABI">#N/A</definedName>
    <definedName name="FABIAN">#N/A</definedName>
    <definedName name="FAC">#REF!</definedName>
    <definedName name="FAC.INV">#REF!</definedName>
    <definedName name="FACIL">#REF!</definedName>
    <definedName name="Facilidades">#REF!</definedName>
    <definedName name="FACT">#REF!</definedName>
    <definedName name="factor">#REF!</definedName>
    <definedName name="Factor_1.55">#REF!</definedName>
    <definedName name="factor_por_B">#REF!</definedName>
    <definedName name="Factor1.55">#REF!</definedName>
    <definedName name="Factor2.1">#REF!</definedName>
    <definedName name="factor3">#REF!</definedName>
    <definedName name="FACTOR4">#REF!</definedName>
    <definedName name="FACTOR5">#REF!</definedName>
    <definedName name="FactorCostoPotencia" localSheetId="11">#REF!</definedName>
    <definedName name="FactorCostoPotencia" localSheetId="8">#REF!</definedName>
    <definedName name="FactorCostoPotencia">#REF!</definedName>
    <definedName name="FACTORE" localSheetId="11">#REF!</definedName>
    <definedName name="FACTORE" localSheetId="8">#REF!</definedName>
    <definedName name="FACTORE">#REF!</definedName>
    <definedName name="FACTORH" localSheetId="11">#REF!</definedName>
    <definedName name="FACTORH" localSheetId="8">#REF!</definedName>
    <definedName name="FACTORH">#REF!</definedName>
    <definedName name="FactorMultFinal">#REF!</definedName>
    <definedName name="FactorMultiplicaCalculado">#REF!</definedName>
    <definedName name="factorprestacional">#REF!</definedName>
    <definedName name="Factpb">#REF!</definedName>
    <definedName name="Factpb2">#REF!</definedName>
    <definedName name="factura">#REF!</definedName>
    <definedName name="FACTURADO" localSheetId="11">#REF!</definedName>
    <definedName name="FACTURADO" localSheetId="8">#REF!</definedName>
    <definedName name="FACTURADO">#REF!</definedName>
    <definedName name="faescdsad">#REF!</definedName>
    <definedName name="fafae">#REF!</definedName>
    <definedName name="fafssdfasfd">#REF!</definedName>
    <definedName name="FALT">#REF!</definedName>
    <definedName name="FALT1">#REF!</definedName>
    <definedName name="FALTANTE">#REF!</definedName>
    <definedName name="FALTANTES1">#REF!</definedName>
    <definedName name="FAPR">#REF!</definedName>
    <definedName name="FareWellStmnt" localSheetId="11">#REF!</definedName>
    <definedName name="FareWellStmnt" localSheetId="3">#REF!</definedName>
    <definedName name="FareWellStmnt" localSheetId="4">#REF!</definedName>
    <definedName name="FareWellStmnt" localSheetId="5">#REF!</definedName>
    <definedName name="FareWellStmnt" localSheetId="6">#REF!</definedName>
    <definedName name="FareWellStmnt" localSheetId="7">#REF!</definedName>
    <definedName name="FareWellStmnt" localSheetId="8">#REF!</definedName>
    <definedName name="FareWellStmnt">#REF!</definedName>
    <definedName name="fasdf" localSheetId="11">{"Book1","DOC&amp;DWG.xls"}</definedName>
    <definedName name="fasdf" localSheetId="8">{"Book1","DOC&amp;DWG.xls"}</definedName>
    <definedName name="fasdf">{"Book1","DOC&amp;DWG.xls"}</definedName>
    <definedName name="fasefd">#REF!</definedName>
    <definedName name="FaseProyecto">#REF!</definedName>
    <definedName name="fasfwea">#REF!</definedName>
    <definedName name="Fax" localSheetId="11">#REF!</definedName>
    <definedName name="Fax" localSheetId="8">#REF!</definedName>
    <definedName name="Fax">#REF!</definedName>
    <definedName name="fb">#REF!</definedName>
    <definedName name="FBA">#REF!</definedName>
    <definedName name="fbdfb">#REF!</definedName>
    <definedName name="fbrb4">#REF!</definedName>
    <definedName name="FC_COPIA" localSheetId="11" hidden="1">{"'Sheet1'!$A$1:$G$85"}</definedName>
    <definedName name="FC_COPIA" localSheetId="8" hidden="1">{"'Sheet1'!$A$1:$G$85"}</definedName>
    <definedName name="FC_COPIA" hidden="1">{"'Sheet1'!$A$1:$G$85"}</definedName>
    <definedName name="fcc">#REF!</definedName>
    <definedName name="fcv">#REF!</definedName>
    <definedName name="FD" localSheetId="11">#REF!</definedName>
    <definedName name="FD" localSheetId="2">'CAP. 1'!ERR</definedName>
    <definedName name="FD" localSheetId="3">'CAP. 2'!ERR</definedName>
    <definedName name="FD" localSheetId="4">'CAP. 3'!ERR</definedName>
    <definedName name="FD" localSheetId="5">'CAP. 4'!ERR</definedName>
    <definedName name="FD" localSheetId="6">'CAP. 5'!ERR</definedName>
    <definedName name="FD" localSheetId="7">'CAP. 6'!ERR</definedName>
    <definedName name="FD" localSheetId="8">#REF!</definedName>
    <definedName name="FD">[0]!ERR</definedName>
    <definedName name="fd6_4">#REF!</definedName>
    <definedName name="fda" localSheetId="11">#REF!</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#REF!</definedName>
    <definedName name="fda" hidden="1">{"TAB1",#N/A,TRUE,"GENERAL";"TAB2",#N/A,TRUE,"GENERAL";"TAB3",#N/A,TRUE,"GENERAL";"TAB4",#N/A,TRUE,"GENERAL";"TAB5",#N/A,TRUE,"GENERAL"}</definedName>
    <definedName name="fdadsfa" localSheetId="11" hidden="1">{"PRES REHAB ARM-PER POR ITEMS  KM A KM",#N/A,TRUE,"Rehabilitacion Arm-Per"}</definedName>
    <definedName name="fdadsfa" localSheetId="8" hidden="1">{"PRES REHAB ARM-PER POR ITEMS  KM A KM",#N/A,TRUE,"Rehabilitacion Arm-Per"}</definedName>
    <definedName name="fdadsfa" hidden="1">{"PRES REHAB ARM-PER POR ITEMS  KM A KM",#N/A,TRUE,"Rehabilitacion Arm-Per"}</definedName>
    <definedName name="fdbjp" localSheetId="1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9">{"TAB1",#N/A,TRUE,"GENERAL";"TAB2",#N/A,TRUE,"GENERAL";"TAB3",#N/A,TRUE,"GENERAL";"TAB4",#N/A,TRUE,"GENERAL";"TAB5",#N/A,TRUE,"GENERAL"}</definedName>
    <definedName name="fdbjp" localSheetId="10">{"TAB1",#N/A,TRUE,"GENERAL";"TAB2",#N/A,TRUE,"GENERAL";"TAB3",#N/A,TRUE,"GENERAL";"TAB4",#N/A,TRUE,"GENERAL";"TAB5",#N/A,TRUE,"GENERAL"}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dfhdfhdgh" localSheetId="11" hidden="1">{#N/A,#N/A,FALSE,"CCTV"}</definedName>
    <definedName name="fddfhdfhdgh" localSheetId="8" hidden="1">{#N/A,#N/A,FALSE,"CCTV"}</definedName>
    <definedName name="fddfhdfhdgh" hidden="1">{#N/A,#N/A,FALSE,"CCTV"}</definedName>
    <definedName name="fdf" localSheetId="1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9">{"TAB1",#N/A,TRUE,"GENERAL";"TAB2",#N/A,TRUE,"GENERAL";"TAB3",#N/A,TRUE,"GENERAL";"TAB4",#N/A,TRUE,"GENERAL";"TAB5",#N/A,TRUE,"GENERAL"}</definedName>
    <definedName name="fdf" localSheetId="10">{"TAB1",#N/A,TRUE,"GENERAL";"TAB2",#N/A,TRUE,"GENERAL";"TAB3",#N/A,TRUE,"GENERAL";"TAB4",#N/A,TRUE,"GENERAL";"TAB5",#N/A,TRUE,"GENERAL"}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FDF" localSheetId="11" hidden="1">{#N/A,#N/A,FALSE,"CCTV"}</definedName>
    <definedName name="FDFDF" localSheetId="8" hidden="1">{#N/A,#N/A,FALSE,"CCTV"}</definedName>
    <definedName name="FDFDF" hidden="1">{#N/A,#N/A,FALSE,"CCTV"}</definedName>
    <definedName name="FDFGFD">#REF!</definedName>
    <definedName name="fdfgrh">#REF!</definedName>
    <definedName name="FDFY">#REF!</definedName>
    <definedName name="fdg" localSheetId="1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9">{"via1",#N/A,TRUE,"general";"via2",#N/A,TRUE,"general";"via3",#N/A,TRUE,"general"}</definedName>
    <definedName name="fdg" localSheetId="10">{"via1",#N/A,TRUE,"general";"via2",#N/A,TRUE,"general";"via3",#N/A,TRUE,"general"}</definedName>
    <definedName name="fdg" localSheetId="8" hidden="1">{"via1",#N/A,TRUE,"general";"via2",#N/A,TRUE,"general";"via3",#N/A,TRUE,"general"}</definedName>
    <definedName name="fdg" hidden="1">{"via1",#N/A,TRUE,"general";"via2",#N/A,TRUE,"general";"via3",#N/A,TRUE,"general"}</definedName>
    <definedName name="FDGASDFASD">#REF!</definedName>
    <definedName name="FDGD" localSheetId="1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9">{"TAB1",#N/A,TRUE,"GENERAL";"TAB2",#N/A,TRUE,"GENERAL";"TAB3",#N/A,TRUE,"GENERAL";"TAB4",#N/A,TRUE,"GENERAL";"TAB5",#N/A,TRUE,"GENERAL"}</definedName>
    <definedName name="FDGD" localSheetId="10">{"TAB1",#N/A,TRUE,"GENERAL";"TAB2",#N/A,TRUE,"GENERAL";"TAB3",#N/A,TRUE,"GENERAL";"TAB4",#N/A,TRUE,"GENERAL";"TAB5",#N/A,TRUE,"GENERAL"}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dfgsfdg">#REF!</definedName>
    <definedName name="fdgdfsgsdfgfgfdge44">#REF!</definedName>
    <definedName name="FDGFDBBP" localSheetId="1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9">{"TAB1",#N/A,TRUE,"GENERAL";"TAB2",#N/A,TRUE,"GENERAL";"TAB3",#N/A,TRUE,"GENERAL";"TAB4",#N/A,TRUE,"GENERAL";"TAB5",#N/A,TRUE,"GENERAL"}</definedName>
    <definedName name="FDGFDBBP" localSheetId="10">{"TAB1",#N/A,TRUE,"GENERAL";"TAB2",#N/A,TRUE,"GENERAL";"TAB3",#N/A,TRUE,"GENERAL";"TAB4",#N/A,TRUE,"GENERAL";"TAB5",#N/A,TRUE,"GENERAL"}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gsdg">#REF!</definedName>
    <definedName name="FDGSDHSGH">#REF!</definedName>
    <definedName name="fdh" localSheetId="1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9">{"TAB1",#N/A,TRUE,"GENERAL";"TAB2",#N/A,TRUE,"GENERAL";"TAB3",#N/A,TRUE,"GENERAL";"TAB4",#N/A,TRUE,"GENERAL";"TAB5",#N/A,TRUE,"GENERAL"}</definedName>
    <definedName name="fdh" localSheetId="10">{"TAB1",#N/A,TRUE,"GENERAL";"TAB2",#N/A,TRUE,"GENERAL";"TAB3",#N/A,TRUE,"GENERAL";"TAB4",#N/A,TRUE,"GENERAL";"TAB5",#N/A,TRUE,"GENERAL"}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HG">#REF!</definedName>
    <definedName name="fdhsfui">#REF!</definedName>
    <definedName name="fdsafd">#REF!</definedName>
    <definedName name="fdsf" localSheetId="1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9">{"TAB1",#N/A,TRUE,"GENERAL";"TAB2",#N/A,TRUE,"GENERAL";"TAB3",#N/A,TRUE,"GENERAL";"TAB4",#N/A,TRUE,"GENERAL";"TAB5",#N/A,TRUE,"GENERAL"}</definedName>
    <definedName name="fdsf" localSheetId="10">{"TAB1",#N/A,TRUE,"GENERAL";"TAB2",#N/A,TRUE,"GENERAL";"TAB3",#N/A,TRUE,"GENERAL";"TAB4",#N/A,TRUE,"GENERAL";"TAB5",#N/A,TRUE,"GENERAL"}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9">{"TAB1",#N/A,TRUE,"GENERAL";"TAB2",#N/A,TRUE,"GENERAL";"TAB3",#N/A,TRUE,"GENERAL";"TAB4",#N/A,TRUE,"GENERAL";"TAB5",#N/A,TRUE,"GENERAL"}</definedName>
    <definedName name="fdsfds" localSheetId="10">{"TAB1",#N/A,TRUE,"GENERAL";"TAB2",#N/A,TRUE,"GENERAL";"TAB3",#N/A,TRUE,"GENERAL";"TAB4",#N/A,TRUE,"GENERAL";"TAB5",#N/A,TRUE,"GENERAL"}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1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9">{"via1",#N/A,TRUE,"general";"via2",#N/A,TRUE,"general";"via3",#N/A,TRUE,"general"}</definedName>
    <definedName name="fdsfdsf" localSheetId="10">{"via1",#N/A,TRUE,"general";"via2",#N/A,TRUE,"general";"via3",#N/A,TRUE,"general"}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fsa">#REF!</definedName>
    <definedName name="fdsgfds" localSheetId="1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9">{"via1",#N/A,TRUE,"general";"via2",#N/A,TRUE,"general";"via3",#N/A,TRUE,"general"}</definedName>
    <definedName name="fdsgfds" localSheetId="10">{"via1",#N/A,TRUE,"general";"via2",#N/A,TRUE,"general";"via3",#N/A,TRUE,"general"}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1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9">{"TAB1",#N/A,TRUE,"GENERAL";"TAB2",#N/A,TRUE,"GENERAL";"TAB3",#N/A,TRUE,"GENERAL";"TAB4",#N/A,TRUE,"GENERAL";"TAB5",#N/A,TRUE,"GENERAL"}</definedName>
    <definedName name="fdsgsdfu" localSheetId="10">{"TAB1",#N/A,TRUE,"GENERAL";"TAB2",#N/A,TRUE,"GENERAL";"TAB3",#N/A,TRUE,"GENERAL";"TAB4",#N/A,TRUE,"GENERAL";"TAB5",#N/A,TRUE,"GENERAL"}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9">{"TAB1",#N/A,TRUE,"GENERAL";"TAB2",#N/A,TRUE,"GENERAL";"TAB3",#N/A,TRUE,"GENERAL";"TAB4",#N/A,TRUE,"GENERAL";"TAB5",#N/A,TRUE,"GENERAL"}</definedName>
    <definedName name="FDSIO" localSheetId="10">{"TAB1",#N/A,TRUE,"GENERAL";"TAB2",#N/A,TRUE,"GENERAL";"TAB3",#N/A,TRUE,"GENERAL";"TAB4",#N/A,TRUE,"GENERAL";"TAB5",#N/A,TRUE,"GENERAL"}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b_C">#REF!</definedName>
    <definedName name="FEBRERO">#REF!</definedName>
    <definedName name="FEC">#REF!</definedName>
    <definedName name="FECH" localSheetId="11">#REF!</definedName>
    <definedName name="FECH" localSheetId="8">#REF!</definedName>
    <definedName name="FECH">#REF!</definedName>
    <definedName name="Fecha" localSheetId="11">#REF!</definedName>
    <definedName name="Fecha" localSheetId="8">#REF!</definedName>
    <definedName name="Fecha">#REF!</definedName>
    <definedName name="FECHA_1">#REF!</definedName>
    <definedName name="FECHA_2">#REF!</definedName>
    <definedName name="Fecha_prop">#REF!</definedName>
    <definedName name="FECHA5">#REF!,#REF!</definedName>
    <definedName name="FechaInicio" localSheetId="11">#REF!</definedName>
    <definedName name="FechaInicio" localSheetId="8">#REF!</definedName>
    <definedName name="FechaInicio">#REF!</definedName>
    <definedName name="Fechas">#REF!</definedName>
    <definedName name="FechaTermina" localSheetId="11">#REF!</definedName>
    <definedName name="FechaTermina" localSheetId="8">#REF!</definedName>
    <definedName name="FechaTermina">#REF!</definedName>
    <definedName name="FechaTerminacion">#REF!</definedName>
    <definedName name="FEGG">#REF!</definedName>
    <definedName name="fei">#REF!</definedName>
    <definedName name="FENREO">#REF!</definedName>
    <definedName name="fer" localSheetId="11">#REF!</definedName>
    <definedName name="fer" localSheetId="2">#REF!</definedName>
    <definedName name="fer" localSheetId="3">#REF!</definedName>
    <definedName name="fer" localSheetId="4">#REF!</definedName>
    <definedName name="fer" localSheetId="5">#REF!</definedName>
    <definedName name="fer" localSheetId="6">#REF!</definedName>
    <definedName name="fer" localSheetId="7">#REF!</definedName>
    <definedName name="fer" localSheetId="8">#REF!</definedName>
    <definedName name="fer">#REF!</definedName>
    <definedName name="ferfer" localSheetId="1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9">{"via1",#N/A,TRUE,"general";"via2",#N/A,TRUE,"general";"via3",#N/A,TRUE,"general"}</definedName>
    <definedName name="ferfer" localSheetId="10">{"via1",#N/A,TRUE,"general";"via2",#N/A,TRUE,"general";"via3",#N/A,TRUE,"general"}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ERNANDO">#REF!</definedName>
    <definedName name="Festivos" localSheetId="11">#REF!</definedName>
    <definedName name="Festivos" localSheetId="8">#REF!</definedName>
    <definedName name="Festivos">#REF!</definedName>
    <definedName name="fevenad1">#REF!</definedName>
    <definedName name="fevenad2">#REF!</definedName>
    <definedName name="fevenin">#REF!</definedName>
    <definedName name="ff" localSheetId="11">#REF!</definedName>
    <definedName name="ff" localSheetId="2">'CAP. 1'!ERR</definedName>
    <definedName name="ff" localSheetId="3">'CAP. 2'!ERR</definedName>
    <definedName name="ff" localSheetId="4">'CAP. 3'!ERR</definedName>
    <definedName name="ff" localSheetId="5">'CAP. 4'!ERR</definedName>
    <definedName name="ff" localSheetId="6">'CAP. 5'!ERR</definedName>
    <definedName name="ff" localSheetId="7">'CAP. 6'!ERR</definedName>
    <definedName name="ff" localSheetId="8">#REF!</definedName>
    <definedName name="ff">[0]!ERR</definedName>
    <definedName name="fff" localSheetId="1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9">{"via1",#N/A,TRUE,"general";"via2",#N/A,TRUE,"general";"via3",#N/A,TRUE,"general"}</definedName>
    <definedName name="fff" localSheetId="10">{"via1",#N/A,TRUE,"general";"via2",#N/A,TRUE,"general";"via3",#N/A,TRUE,"general"}</definedName>
    <definedName name="fff" localSheetId="8" hidden="1">{"via1",#N/A,TRUE,"general";"via2",#N/A,TRUE,"general";"via3",#N/A,TRUE,"general"}</definedName>
    <definedName name="fff" hidden="1">{"via1",#N/A,TRUE,"general";"via2",#N/A,TRUE,"general";"via3",#N/A,TRUE,"general"}</definedName>
    <definedName name="ffff">#REF!</definedName>
    <definedName name="ffffd" localSheetId="1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9">{"via1",#N/A,TRUE,"general";"via2",#N/A,TRUE,"general";"via3",#N/A,TRUE,"general"}</definedName>
    <definedName name="ffffd" localSheetId="10">{"via1",#N/A,TRUE,"general";"via2",#N/A,TRUE,"general";"via3",#N/A,TRUE,"general"}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 localSheetId="11" hidden="1">{"'Sheet1'!$A$1:$G$85"}</definedName>
    <definedName name="fffff" localSheetId="8" hidden="1">{"'Sheet1'!$A$1:$G$85"}</definedName>
    <definedName name="fffff" hidden="1">{"'Sheet1'!$A$1:$G$85"}</definedName>
    <definedName name="fffffdfdfddf">#REF!</definedName>
    <definedName name="ffffff" localSheetId="11" hidden="1">{#N/A,#N/A,FALSE,"CCTV"}</definedName>
    <definedName name="ffffff" localSheetId="8" hidden="1">{#N/A,#N/A,FALSE,"CCTV"}</definedName>
    <definedName name="ffffff" hidden="1">{#N/A,#N/A,FALSE,"CCTV"}</definedName>
    <definedName name="ffffffffffffffff">#REF!</definedName>
    <definedName name="fffffft" localSheetId="1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9">{"TAB1",#N/A,TRUE,"GENERAL";"TAB2",#N/A,TRUE,"GENERAL";"TAB3",#N/A,TRUE,"GENERAL";"TAB4",#N/A,TRUE,"GENERAL";"TAB5",#N/A,TRUE,"GENERAL"}</definedName>
    <definedName name="fffffft" localSheetId="10">{"TAB1",#N/A,TRUE,"GENERAL";"TAB2",#N/A,TRUE,"GENERAL";"TAB3",#N/A,TRUE,"GENERAL";"TAB4",#N/A,TRUE,"GENERAL";"TAB5",#N/A,TRUE,"GENERAL"}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9">{"TAB1",#N/A,TRUE,"GENERAL";"TAB2",#N/A,TRUE,"GENERAL";"TAB3",#N/A,TRUE,"GENERAL";"TAB4",#N/A,TRUE,"GENERAL";"TAB5",#N/A,TRUE,"GENERAL"}</definedName>
    <definedName name="fffffik" localSheetId="10">{"TAB1",#N/A,TRUE,"GENERAL";"TAB2",#N/A,TRUE,"GENERAL";"TAB3",#N/A,TRUE,"GENERAL";"TAB4",#N/A,TRUE,"GENERAL";"TAB5",#N/A,TRUE,"GENERAL"}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9">{"TAB1",#N/A,TRUE,"GENERAL";"TAB2",#N/A,TRUE,"GENERAL";"TAB3",#N/A,TRUE,"GENERAL";"TAB4",#N/A,TRUE,"GENERAL";"TAB5",#N/A,TRUE,"GENERAL"}</definedName>
    <definedName name="fffffj" localSheetId="10">{"TAB1",#N/A,TRUE,"GENERAL";"TAB2",#N/A,TRUE,"GENERAL";"TAB3",#N/A,TRUE,"GENERAL";"TAB4",#N/A,TRUE,"GENERAL";"TAB5",#N/A,TRUE,"GENERAL"}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1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9">{"via1",#N/A,TRUE,"general";"via2",#N/A,TRUE,"general";"via3",#N/A,TRUE,"general"}</definedName>
    <definedName name="ffffrd" localSheetId="10">{"via1",#N/A,TRUE,"general";"via2",#N/A,TRUE,"general";"via3",#N/A,TRUE,"general"}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1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9">{"TAB1",#N/A,TRUE,"GENERAL";"TAB2",#N/A,TRUE,"GENERAL";"TAB3",#N/A,TRUE,"GENERAL";"TAB4",#N/A,TRUE,"GENERAL";"TAB5",#N/A,TRUE,"GENERAL"}</definedName>
    <definedName name="ffffy" localSheetId="10">{"TAB1",#N/A,TRUE,"GENERAL";"TAB2",#N/A,TRUE,"GENERAL";"TAB3",#N/A,TRUE,"GENERAL";"TAB4",#N/A,TRUE,"GENERAL";"TAB5",#N/A,TRUE,"GENERAL"}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9">{"TAB1",#N/A,TRUE,"GENERAL";"TAB2",#N/A,TRUE,"GENERAL";"TAB3",#N/A,TRUE,"GENERAL";"TAB4",#N/A,TRUE,"GENERAL";"TAB5",#N/A,TRUE,"GENERAL"}</definedName>
    <definedName name="fffrfr" localSheetId="10">{"TAB1",#N/A,TRUE,"GENERAL";"TAB2",#N/A,TRUE,"GENERAL";"TAB3",#N/A,TRUE,"GENERAL";"TAB4",#N/A,TRUE,"GENERAL";"TAB5",#N/A,TRUE,"GENERAL"}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1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9">{"TAB1",#N/A,TRUE,"GENERAL";"TAB2",#N/A,TRUE,"GENERAL";"TAB3",#N/A,TRUE,"GENERAL";"TAB4",#N/A,TRUE,"GENERAL";"TAB5",#N/A,TRUE,"GENERAL"}</definedName>
    <definedName name="fffs" localSheetId="10">{"TAB1",#N/A,TRUE,"GENERAL";"TAB2",#N/A,TRUE,"GENERAL";"TAB3",#N/A,TRUE,"GENERAL";"TAB4",#N/A,TRUE,"GENERAL";"TAB5",#N/A,TRUE,"GENERAL"}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11">#REF!</definedName>
    <definedName name="fg" localSheetId="2">'CAP. 1'!ERR</definedName>
    <definedName name="fg" localSheetId="3">'CAP. 2'!ERR</definedName>
    <definedName name="fg" localSheetId="4">'CAP. 3'!ERR</definedName>
    <definedName name="fg" localSheetId="5">'CAP. 4'!ERR</definedName>
    <definedName name="fg" localSheetId="6">'CAP. 5'!ERR</definedName>
    <definedName name="fg" localSheetId="7">'CAP. 6'!ERR</definedName>
    <definedName name="fg" localSheetId="8">#REF!</definedName>
    <definedName name="fg">[0]!ERR</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A">#REF!</definedName>
    <definedName name="fgbeb3">#REF!</definedName>
    <definedName name="fgbrbn4">#REF!</definedName>
    <definedName name="fgdfg" localSheetId="1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9">{"TAB1",#N/A,TRUE,"GENERAL";"TAB2",#N/A,TRUE,"GENERAL";"TAB3",#N/A,TRUE,"GENERAL";"TAB4",#N/A,TRUE,"GENERAL";"TAB5",#N/A,TRUE,"GENERAL"}</definedName>
    <definedName name="fgdfg" localSheetId="10">{"TAB1",#N/A,TRUE,"GENERAL";"TAB2",#N/A,TRUE,"GENERAL";"TAB3",#N/A,TRUE,"GENERAL";"TAB4",#N/A,TRUE,"GENERAL";"TAB5",#N/A,TRUE,"GENERAL"}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gdfgdfgd">#REF!</definedName>
    <definedName name="fgdfhsgser">#REF!</definedName>
    <definedName name="fgdfsgr" localSheetId="1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9">{"via1",#N/A,TRUE,"general";"via2",#N/A,TRUE,"general";"via3",#N/A,TRUE,"general"}</definedName>
    <definedName name="fgdfsgr" localSheetId="10">{"via1",#N/A,TRUE,"general";"via2",#N/A,TRUE,"general";"via3",#N/A,TRUE,"general"}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gdfgsd">#REF!</definedName>
    <definedName name="fgdsfg" localSheetId="1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9">{"TAB1",#N/A,TRUE,"GENERAL";"TAB2",#N/A,TRUE,"GENERAL";"TAB3",#N/A,TRUE,"GENERAL";"TAB4",#N/A,TRUE,"GENERAL";"TAB5",#N/A,TRUE,"GENERAL"}</definedName>
    <definedName name="fgdsfg" localSheetId="10">{"TAB1",#N/A,TRUE,"GENERAL";"TAB2",#N/A,TRUE,"GENERAL";"TAB3",#N/A,TRUE,"GENERAL";"TAB4",#N/A,TRUE,"GENERAL";"TAB5",#N/A,TRUE,"GENERAL"}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 localSheetId="11" hidden="1">{#N/A,#N/A,FALSE,"CCTV"}</definedName>
    <definedName name="FGF" localSheetId="8" hidden="1">{#N/A,#N/A,FALSE,"CCTV"}</definedName>
    <definedName name="FGF" hidden="1">{#N/A,#N/A,FALSE,"CCTV"}</definedName>
    <definedName name="FGFDH" localSheetId="1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9">{"via1",#N/A,TRUE,"general";"via2",#N/A,TRUE,"general";"via3",#N/A,TRUE,"general"}</definedName>
    <definedName name="FGFDH" localSheetId="10">{"via1",#N/A,TRUE,"general";"via2",#N/A,TRUE,"general";"via3",#N/A,TRUE,"general"}</definedName>
    <definedName name="FGFDH" localSheetId="8" hidden="1">{"via1",#N/A,TRUE,"general";"via2",#N/A,TRUE,"general";"via3",#N/A,TRUE,"general"}</definedName>
    <definedName name="FGFDH" hidden="1">{"via1",#N/A,TRUE,"general";"via2",#N/A,TRUE,"general";"via3",#N/A,TRUE,"general"}</definedName>
    <definedName name="fgfgnnn">#REF!</definedName>
    <definedName name="fgfhgjkkl">#REF!</definedName>
    <definedName name="fgg">#REF!</definedName>
    <definedName name="fggb">#REF!</definedName>
    <definedName name="fgghhj" localSheetId="1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9">{"via1",#N/A,TRUE,"general";"via2",#N/A,TRUE,"general";"via3",#N/A,TRUE,"general"}</definedName>
    <definedName name="fgghhj" localSheetId="10">{"via1",#N/A,TRUE,"general";"via2",#N/A,TRUE,"general";"via3",#N/A,TRUE,"general"}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 localSheetId="11">#REF!</definedName>
    <definedName name="fgh" localSheetId="8">#REF!</definedName>
    <definedName name="fgh">#REF!</definedName>
    <definedName name="fghdff">#REF!</definedName>
    <definedName name="fghdfg">#REF!</definedName>
    <definedName name="FGHFBC" localSheetId="1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9">{"via1",#N/A,TRUE,"general";"via2",#N/A,TRUE,"general";"via3",#N/A,TRUE,"general"}</definedName>
    <definedName name="FGHFBC" localSheetId="10">{"via1",#N/A,TRUE,"general";"via2",#N/A,TRUE,"general";"via3",#N/A,TRUE,"general"}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1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9">{"TAB1",#N/A,TRUE,"GENERAL";"TAB2",#N/A,TRUE,"GENERAL";"TAB3",#N/A,TRUE,"GENERAL";"TAB4",#N/A,TRUE,"GENERAL";"TAB5",#N/A,TRUE,"GENERAL"}</definedName>
    <definedName name="fghfg" localSheetId="10">{"TAB1",#N/A,TRUE,"GENERAL";"TAB2",#N/A,TRUE,"GENERAL";"TAB3",#N/A,TRUE,"GENERAL";"TAB4",#N/A,TRUE,"GENERAL";"TAB5",#N/A,TRUE,"GENERAL"}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1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9">{"via1",#N/A,TRUE,"general";"via2",#N/A,TRUE,"general";"via3",#N/A,TRUE,"general"}</definedName>
    <definedName name="fghfgh" localSheetId="10">{"via1",#N/A,TRUE,"general";"via2",#N/A,TRUE,"general";"via3",#N/A,TRUE,"general"}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gh464">#REF!</definedName>
    <definedName name="fghfghfgjhf">#REF!</definedName>
    <definedName name="fghfghfj">#REF!</definedName>
    <definedName name="FGHFW" localSheetId="1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9">{"via1",#N/A,TRUE,"general";"via2",#N/A,TRUE,"general";"via3",#N/A,TRUE,"general"}</definedName>
    <definedName name="FGHFW" localSheetId="10">{"via1",#N/A,TRUE,"general";"via2",#N/A,TRUE,"general";"via3",#N/A,TRUE,"general"}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1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9">{"TAB1",#N/A,TRUE,"GENERAL";"TAB2",#N/A,TRUE,"GENERAL";"TAB3",#N/A,TRUE,"GENERAL";"TAB4",#N/A,TRUE,"GENERAL";"TAB5",#N/A,TRUE,"GENERAL"}</definedName>
    <definedName name="fghhh" localSheetId="10">{"TAB1",#N/A,TRUE,"GENERAL";"TAB2",#N/A,TRUE,"GENERAL";"TAB3",#N/A,TRUE,"GENERAL";"TAB4",#N/A,TRUE,"GENERAL";"TAB5",#N/A,TRUE,"GENERAL"}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jhj">#REF!</definedName>
    <definedName name="fghsfgh" localSheetId="1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9">{"via1",#N/A,TRUE,"general";"via2",#N/A,TRUE,"general";"via3",#N/A,TRUE,"general"}</definedName>
    <definedName name="fghsfgh" localSheetId="10">{"via1",#N/A,TRUE,"general";"via2",#N/A,TRUE,"general";"via3",#N/A,TRUE,"general"}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1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9">{"TAB1",#N/A,TRUE,"GENERAL";"TAB2",#N/A,TRUE,"GENERAL";"TAB3",#N/A,TRUE,"GENERAL";"TAB4",#N/A,TRUE,"GENERAL";"TAB5",#N/A,TRUE,"GENERAL"}</definedName>
    <definedName name="fght" localSheetId="10">{"TAB1",#N/A,TRUE,"GENERAL";"TAB2",#N/A,TRUE,"GENERAL";"TAB3",#N/A,TRUE,"GENERAL";"TAB4",#N/A,TRUE,"GENERAL";"TAB5",#N/A,TRUE,"GENERAL"}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hyjjy">#REF!</definedName>
    <definedName name="FGJ" localSheetId="11">#REF!</definedName>
    <definedName name="FGJ" localSheetId="8">#REF!</definedName>
    <definedName name="FGJ">#REF!</definedName>
    <definedName name="fgjgryi" localSheetId="1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9">{"TAB1",#N/A,TRUE,"GENERAL";"TAB2",#N/A,TRUE,"GENERAL";"TAB3",#N/A,TRUE,"GENERAL";"TAB4",#N/A,TRUE,"GENERAL";"TAB5",#N/A,TRUE,"GENERAL"}</definedName>
    <definedName name="fgjgryi" localSheetId="10">{"TAB1",#N/A,TRUE,"GENERAL";"TAB2",#N/A,TRUE,"GENERAL";"TAB3",#N/A,TRUE,"GENERAL";"TAB4",#N/A,TRUE,"GENERAL";"TAB5",#N/A,TRUE,"GENERAL"}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gjhd">#REF!</definedName>
    <definedName name="FGRKRKRKRKRKRKRKRKRKRKRKRKTBTB3">#REF!</definedName>
    <definedName name="fgttfj">#REF!</definedName>
    <definedName name="FGV">#REF!</definedName>
    <definedName name="fhfg" localSheetId="1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9">{"TAB1",#N/A,TRUE,"GENERAL";"TAB2",#N/A,TRUE,"GENERAL";"TAB3",#N/A,TRUE,"GENERAL";"TAB4",#N/A,TRUE,"GENERAL";"TAB5",#N/A,TRUE,"GENERAL"}</definedName>
    <definedName name="fhfg" localSheetId="10">{"TAB1",#N/A,TRUE,"GENERAL";"TAB2",#N/A,TRUE,"GENERAL";"TAB3",#N/A,TRUE,"GENERAL";"TAB4",#N/A,TRUE,"GENERAL";"TAB5",#N/A,TRUE,"GENERAL"}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1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9">{"via1",#N/A,TRUE,"general";"via2",#N/A,TRUE,"general";"via3",#N/A,TRUE,"general"}</definedName>
    <definedName name="fhfgh" localSheetId="10">{"via1",#N/A,TRUE,"general";"via2",#N/A,TRUE,"general";"via3",#N/A,TRUE,"general"}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localSheetId="11" hidden="1">{#N/A,#N/A,TRUE,"1842CWN0"}</definedName>
    <definedName name="fhg" localSheetId="7" hidden="1">{#N/A,#N/A,TRUE,"1842CWN0"}</definedName>
    <definedName name="fhg" localSheetId="8" hidden="1">{#N/A,#N/A,TRUE,"1842CWN0"}</definedName>
    <definedName name="fhg" hidden="1">{#N/A,#N/A,TRUE,"1842CWN0"}</definedName>
    <definedName name="fhgh" localSheetId="1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9">{"via1",#N/A,TRUE,"general";"via2",#N/A,TRUE,"general";"via3",#N/A,TRUE,"general"}</definedName>
    <definedName name="fhgh" localSheetId="10">{"via1",#N/A,TRUE,"general";"via2",#N/A,TRUE,"general";"via3",#N/A,TRUE,"general"}</definedName>
    <definedName name="fhgh" localSheetId="8" hidden="1">{"via1",#N/A,TRUE,"general";"via2",#N/A,TRUE,"general";"via3",#N/A,TRUE,"general"}</definedName>
    <definedName name="fhgh" hidden="1">{"via1",#N/A,TRUE,"general";"via2",#N/A,TRUE,"general";"via3",#N/A,TRUE,"general"}</definedName>
    <definedName name="fhgjfghfghgf" localSheetId="11" hidden="1">{#N/A,#N/A,FALSE,"CCTV"}</definedName>
    <definedName name="fhgjfghfghgf" localSheetId="8" hidden="1">{#N/A,#N/A,FALSE,"CCTV"}</definedName>
    <definedName name="fhgjfghfghgf" hidden="1">{#N/A,#N/A,FALSE,"CCTV"}</definedName>
    <definedName name="FHH">#REF!</definedName>
    <definedName name="fhpltyunh" localSheetId="1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9">{"via1",#N/A,TRUE,"general";"via2",#N/A,TRUE,"general";"via3",#N/A,TRUE,"general"}</definedName>
    <definedName name="fhpltyunh" localSheetId="10">{"via1",#N/A,TRUE,"general";"via2",#N/A,TRUE,"general";"via3",#N/A,TRUE,"general"}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htuyfjku">#REF!</definedName>
    <definedName name="fi">#REF!</definedName>
    <definedName name="FIBER">#REF!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 hidden="1">#REF!</definedName>
    <definedName name="fill1" hidden="1">#REF!</definedName>
    <definedName name="FILMO">#REF!</definedName>
    <definedName name="FILSOL">#REF!</definedName>
    <definedName name="filt">#REF!</definedName>
    <definedName name="FILTRANTES">#REF!</definedName>
    <definedName name="FILTROS">#REF!</definedName>
    <definedName name="filtrov">#REF!</definedName>
    <definedName name="FILV">#REF!</definedName>
    <definedName name="FILVOL">#REF!</definedName>
    <definedName name="fin">#REF!</definedName>
    <definedName name="Fin_de_semana" localSheetId="11">#REF!</definedName>
    <definedName name="Fin_de_semana" localSheetId="8">#REF!</definedName>
    <definedName name="Fin_de_semana">#REF!</definedName>
    <definedName name="FINAL">#REF!</definedName>
    <definedName name="Finaliza">#REF!</definedName>
    <definedName name="FINANCIACION" localSheetId="11">'AIU1 '!err</definedName>
    <definedName name="FINANCIACION" localSheetId="2">'CAP. 1'!ERR</definedName>
    <definedName name="FINANCIACION" localSheetId="3">'CAP. 2'!ERR</definedName>
    <definedName name="FINANCIACION" localSheetId="4">'CAP. 3'!ERR</definedName>
    <definedName name="FINANCIACION" localSheetId="5">'CAP. 4'!ERR</definedName>
    <definedName name="FINANCIACION" localSheetId="6">'CAP. 5'!ERR</definedName>
    <definedName name="FINANCIACION" localSheetId="7">'CAP. 6'!ERR</definedName>
    <definedName name="FINANCIACION" localSheetId="8">FP!err</definedName>
    <definedName name="FINANCIACION">[0]!ERR</definedName>
    <definedName name="Financialpb">#REF!</definedName>
    <definedName name="Financialpb2">#REF!</definedName>
    <definedName name="FinePrint" localSheetId="11">#REF!</definedName>
    <definedName name="FinePrint" localSheetId="3">#REF!</definedName>
    <definedName name="FinePrint" localSheetId="4">#REF!</definedName>
    <definedName name="FinePrint" localSheetId="5">#REF!</definedName>
    <definedName name="FinePrint" localSheetId="6">#REF!</definedName>
    <definedName name="FinePrint" localSheetId="7">#REF!</definedName>
    <definedName name="FinePrint" localSheetId="8">#REF!</definedName>
    <definedName name="FinePrint">#REF!</definedName>
    <definedName name="FINI">#REF!</definedName>
    <definedName name="Finisher">#REF!</definedName>
    <definedName name="FinisherNOMBRE">#REF!</definedName>
    <definedName name="finisherpreciohora">#REF!</definedName>
    <definedName name="FinPpto">#REF!</definedName>
    <definedName name="FinPpto2">#REF!</definedName>
    <definedName name="FIP.FIJO">#REF!</definedName>
    <definedName name="FIPFIJO.PLA">#REF!</definedName>
    <definedName name="firma" localSheetId="11">#REF!</definedName>
    <definedName name="firma" localSheetId="8">#REF!</definedName>
    <definedName name="firma">#REF!</definedName>
    <definedName name="FJJJG">#REF!</definedName>
    <definedName name="fk">#REF!</definedName>
    <definedName name="Fleet">#REF!</definedName>
    <definedName name="FleetC">#REF!</definedName>
    <definedName name="FleetS">#REF!</definedName>
    <definedName name="FleetW">#REF!</definedName>
    <definedName name="FLG">#REF!</definedName>
    <definedName name="FLG_Orifice">#REF!</definedName>
    <definedName name="FLIAS100">#REF!</definedName>
    <definedName name="flias1500">#REF!</definedName>
    <definedName name="FLIAS60">#REF!</definedName>
    <definedName name="flk">#REF!</definedName>
    <definedName name="flow">#REF!</definedName>
    <definedName name="flq">#REF!</definedName>
    <definedName name="Flujo">#REF!</definedName>
    <definedName name="Flujo2">#REF!</definedName>
    <definedName name="Flujo3">#REF!</definedName>
    <definedName name="FM">1.18</definedName>
    <definedName name="Fmonc">#REF!</definedName>
    <definedName name="fnic" localSheetId="11">#REF!</definedName>
    <definedName name="fnic" localSheetId="8">#REF!</definedName>
    <definedName name="fnic">#REF!</definedName>
    <definedName name="FO" localSheetId="11">#REF!</definedName>
    <definedName name="FO" localSheetId="8">#REF!</definedName>
    <definedName name="FO">1.32</definedName>
    <definedName name="FOB_POINT">#REF!</definedName>
    <definedName name="Fondo">#REF!</definedName>
    <definedName name="FONDOPEN">#REF!</definedName>
    <definedName name="for">#REF!</definedName>
    <definedName name="FORDESCR" localSheetId="11">#REF!</definedName>
    <definedName name="FORDESCR" localSheetId="8">#REF!</definedName>
    <definedName name="FORDESCR">#REF!</definedName>
    <definedName name="FORDIV">#REF!</definedName>
    <definedName name="FORM">#REF!</definedName>
    <definedName name="FORM_C3" localSheetId="11">#REF!</definedName>
    <definedName name="FORM_C3" localSheetId="8">#REF!</definedName>
    <definedName name="FORM_C3">#REF!</definedName>
    <definedName name="form_desglose">#REF!</definedName>
    <definedName name="form_resumen">#REF!</definedName>
    <definedName name="form_subcon">#REF!</definedName>
    <definedName name="FORM2">#REF!</definedName>
    <definedName name="FORM3">#REF!</definedName>
    <definedName name="Forma">#REF!</definedName>
    <definedName name="FORMA_">#REF!</definedName>
    <definedName name="fORMA9698" localSheetId="11" hidden="1">{#N/A,#N/A,FALSE,"CIBHA05A";#N/A,#N/A,FALSE,"CIBHA05B"}</definedName>
    <definedName name="fORMA9698" localSheetId="8" hidden="1">{#N/A,#N/A,FALSE,"CIBHA05A";#N/A,#N/A,FALSE,"CIBHA05B"}</definedName>
    <definedName name="fORMA9698" hidden="1">{#N/A,#N/A,FALSE,"CIBHA05A";#N/A,#N/A,FALSE,"CIBHA05B"}</definedName>
    <definedName name="formadepago">#REF!</definedName>
    <definedName name="FORMALE">#REF!</definedName>
    <definedName name="FORMALETA">#REF!</definedName>
    <definedName name="FORMALETAM2">#REF!</definedName>
    <definedName name="FORMALETAMETAL">#REF!</definedName>
    <definedName name="formaletamuro">#REF!</definedName>
    <definedName name="FormaletaNOMBRE">#REF!</definedName>
    <definedName name="formaletaprecioporh">#REF!</definedName>
    <definedName name="Format">#REF!</definedName>
    <definedName name="FORMAUNIT" localSheetId="11" hidden="1">{#N/A,#N/A,FALSE,"Costos Productos 6A";#N/A,#N/A,FALSE,"Costo Unitario Total H-94-12"}</definedName>
    <definedName name="FORMAUNIT" localSheetId="8" hidden="1">{#N/A,#N/A,FALSE,"Costos Productos 6A";#N/A,#N/A,FALSE,"Costo Unitario Total H-94-12"}</definedName>
    <definedName name="FORMAUNIT" hidden="1">{#N/A,#N/A,FALSE,"Costos Productos 6A";#N/A,#N/A,FALSE,"Costo Unitario Total H-94-12"}</definedName>
    <definedName name="FORMH">#REF!</definedName>
    <definedName name="FormLinPresup">#REF!</definedName>
    <definedName name="FORMM">#REF!</definedName>
    <definedName name="FORMOLT" localSheetId="11">#REF!</definedName>
    <definedName name="FORMOLT" localSheetId="8">#REF!</definedName>
    <definedName name="FORMOLT">#REF!</definedName>
    <definedName name="formu">#REF!</definedName>
    <definedName name="FORMULARIO" localSheetId="11" hidden="1">#REF!</definedName>
    <definedName name="FORMULARIO" localSheetId="8" hidden="1">#REF!</definedName>
    <definedName name="Formulario">+#REF!</definedName>
    <definedName name="formularioCantidades">#REF!</definedName>
    <definedName name="FORSHE" localSheetId="11">#REF!</definedName>
    <definedName name="FORSHE" localSheetId="8">#REF!</definedName>
    <definedName name="FORSHE">#REF!</definedName>
    <definedName name="FORTALEZA">#REF!</definedName>
    <definedName name="FORTALEZA_1">#REF!</definedName>
    <definedName name="FORTALEZA_2">#REF!</definedName>
    <definedName name="FORUNMIS" localSheetId="11">#REF!</definedName>
    <definedName name="FORUNMIS" localSheetId="8">#REF!</definedName>
    <definedName name="FORUNMIS">#REF!</definedName>
    <definedName name="FOTO">#REF!</definedName>
    <definedName name="FOTOS">#REF!</definedName>
    <definedName name="fp">1.59</definedName>
    <definedName name="FPmonc">#REF!</definedName>
    <definedName name="FPP">#REF!</definedName>
    <definedName name="FPprof">#REF!</definedName>
    <definedName name="FPrestacional">#REF!+#REF!</definedName>
    <definedName name="Fpro">#REF!</definedName>
    <definedName name="FR">1.15</definedName>
    <definedName name="fraefr">#REF!</definedName>
    <definedName name="frbgsd" localSheetId="1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9">{"TAB1",#N/A,TRUE,"GENERAL";"TAB2",#N/A,TRUE,"GENERAL";"TAB3",#N/A,TRUE,"GENERAL";"TAB4",#N/A,TRUE,"GENERAL";"TAB5",#N/A,TRUE,"GENERAL"}</definedName>
    <definedName name="frbgsd" localSheetId="10">{"TAB1",#N/A,TRUE,"GENERAL";"TAB2",#N/A,TRUE,"GENERAL";"TAB3",#N/A,TRUE,"GENERAL";"TAB4",#N/A,TRUE,"GENERAL";"TAB5",#N/A,TRUE,"GENERAL"}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d">#REF!</definedName>
    <definedName name="frefr" localSheetId="1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9">{"via1",#N/A,TRUE,"general";"via2",#N/A,TRUE,"general";"via3",#N/A,TRUE,"general"}</definedName>
    <definedName name="frefr" localSheetId="10">{"via1",#N/A,TRUE,"general";"via2",#N/A,TRUE,"general";"via3",#N/A,TRUE,"general"}</definedName>
    <definedName name="frefr" localSheetId="8" hidden="1">{"via1",#N/A,TRUE,"general";"via2",#N/A,TRUE,"general";"via3",#N/A,TRUE,"general"}</definedName>
    <definedName name="frefr" hidden="1">{"via1",#N/A,TRUE,"general";"via2",#N/A,TRUE,"general";"via3",#N/A,TRUE,"general"}</definedName>
    <definedName name="FRENTES">#REF!</definedName>
    <definedName name="fres">#REF!</definedName>
    <definedName name="frfa" localSheetId="1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9">{"via1",#N/A,TRUE,"general";"via2",#N/A,TRUE,"general";"via3",#N/A,TRUE,"general"}</definedName>
    <definedName name="frfa" localSheetId="10">{"via1",#N/A,TRUE,"general";"via2",#N/A,TRUE,"general";"via3",#N/A,TRUE,"general"}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1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9">{"TAB1",#N/A,TRUE,"GENERAL";"TAB2",#N/A,TRUE,"GENERAL";"TAB3",#N/A,TRUE,"GENERAL";"TAB4",#N/A,TRUE,"GENERAL";"TAB5",#N/A,TRUE,"GENERAL"}</definedName>
    <definedName name="frfr" localSheetId="10">{"TAB1",#N/A,TRUE,"GENERAL";"TAB2",#N/A,TRUE,"GENERAL";"TAB3",#N/A,TRUE,"GENERAL";"TAB4",#N/A,TRUE,"GENERAL";"TAB5",#N/A,TRUE,"GENERAL"}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rgsr">#REF!</definedName>
    <definedName name="FS">1.32</definedName>
    <definedName name="fsda">#REF!</definedName>
    <definedName name="FSDFSD">#REF!</definedName>
    <definedName name="fsezr">#REF!</definedName>
    <definedName name="FSIZE">#REF!</definedName>
    <definedName name="ft">#REF!</definedName>
    <definedName name="ftfj">#REF!</definedName>
    <definedName name="ftft">#REF!</definedName>
    <definedName name="ftftffn">#REF!</definedName>
    <definedName name="ftftjjrww">#REF!</definedName>
    <definedName name="ftgjjk">#REF!</definedName>
    <definedName name="ftjjkk">#REF!</definedName>
    <definedName name="fu" localSheetId="11">#REF!</definedName>
    <definedName name="fu" localSheetId="2">'CAP. 1'!ERR</definedName>
    <definedName name="fu" localSheetId="3">'CAP. 2'!ERR</definedName>
    <definedName name="fu" localSheetId="4">'CAP. 3'!ERR</definedName>
    <definedName name="fu" localSheetId="5">'CAP. 4'!ERR</definedName>
    <definedName name="fu" localSheetId="6">'CAP. 5'!ERR</definedName>
    <definedName name="fu" localSheetId="7">'CAP. 6'!ERR</definedName>
    <definedName name="fu" localSheetId="8">#REF!</definedName>
    <definedName name="fu">[0]!ERR</definedName>
    <definedName name="FuelControl">#REF!</definedName>
    <definedName name="FuelCostos">#REF!</definedName>
    <definedName name="FuelFactorA">#REF!</definedName>
    <definedName name="FuelFactorB">#REF!</definedName>
    <definedName name="FuelMedian">#REF!</definedName>
    <definedName name="FUEN">#REF!,#REF!,#REF!,#REF!,#REF!,#REF!,#REF!,#REF!,#REF!,#REF!,#REF!,#REF!,#REF!,#REF!,#REF!,#REF!,#REF!,#REF!,#REF!,#REF!,#REF!,#REF!,#REF!,#REF!,#REF!,#REF!,#REF!,#REF!,#REF!</definedName>
    <definedName name="Full_Print">#REF!</definedName>
    <definedName name="fv">#REF!</definedName>
    <definedName name="FVDFV">#REF!</definedName>
    <definedName name="FVFVB">#REF!</definedName>
    <definedName name="fvgtfggtrt6r">#REF!</definedName>
    <definedName name="fwff" localSheetId="1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9">{"via1",#N/A,TRUE,"general";"via2",#N/A,TRUE,"general";"via3",#N/A,TRUE,"general"}</definedName>
    <definedName name="fwff" localSheetId="10">{"via1",#N/A,TRUE,"general";"via2",#N/A,TRUE,"general";"via3",#N/A,TRUE,"general"}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1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9">{"via1",#N/A,TRUE,"general";"via2",#N/A,TRUE,"general";"via3",#N/A,TRUE,"general"}</definedName>
    <definedName name="fwwe" localSheetId="10">{"via1",#N/A,TRUE,"general";"via2",#N/A,TRUE,"general";"via3",#N/A,TRUE,"general"}</definedName>
    <definedName name="fwwe" localSheetId="8" hidden="1">{"via1",#N/A,TRUE,"general";"via2",#N/A,TRUE,"general";"via3",#N/A,TRUE,"general"}</definedName>
    <definedName name="fwwe" hidden="1">{"via1",#N/A,TRUE,"general";"via2",#N/A,TRUE,"general";"via3",#N/A,TRUE,"general"}</definedName>
    <definedName name="FX">#REF!</definedName>
    <definedName name="fx_rate">#REF!</definedName>
    <definedName name="FXMO">#REF!</definedName>
    <definedName name="FXSC">#REF!</definedName>
    <definedName name="fy">#REF!</definedName>
    <definedName name="fyy">#REF!</definedName>
    <definedName name="G" localSheetId="11">#REF!</definedName>
    <definedName name="G" localSheetId="8">#REF!</definedName>
    <definedName name="G">#REF!</definedName>
    <definedName name="G.Eg">#REF!</definedName>
    <definedName name="G.Em">#REF!</definedName>
    <definedName name="G.Eo">#REF!</definedName>
    <definedName name="G.Ew">#REF!</definedName>
    <definedName name="G_C1" localSheetId="11">#REF!</definedName>
    <definedName name="G_C1" localSheetId="8">#REF!</definedName>
    <definedName name="G_C1">#REF!</definedName>
    <definedName name="G_C10" localSheetId="11">#REF!</definedName>
    <definedName name="G_C10" localSheetId="8">#REF!</definedName>
    <definedName name="G_C10">#REF!</definedName>
    <definedName name="G_C11" localSheetId="11">#REF!</definedName>
    <definedName name="G_C11" localSheetId="8">#REF!</definedName>
    <definedName name="G_C11">#REF!</definedName>
    <definedName name="G_C12" localSheetId="11">#REF!</definedName>
    <definedName name="G_C12" localSheetId="8">#REF!</definedName>
    <definedName name="G_C12">#REF!</definedName>
    <definedName name="G_C13" localSheetId="11">#REF!</definedName>
    <definedName name="G_C13" localSheetId="8">#REF!</definedName>
    <definedName name="G_C13">#REF!</definedName>
    <definedName name="G_C14" localSheetId="11">#REF!</definedName>
    <definedName name="G_C14" localSheetId="8">#REF!</definedName>
    <definedName name="G_C14">#REF!</definedName>
    <definedName name="G_C15" localSheetId="11">#REF!</definedName>
    <definedName name="G_C15" localSheetId="8">#REF!</definedName>
    <definedName name="G_C15">#REF!</definedName>
    <definedName name="G_C16" localSheetId="11">#REF!</definedName>
    <definedName name="G_C16" localSheetId="8">#REF!</definedName>
    <definedName name="G_C16">#REF!</definedName>
    <definedName name="G_C17" localSheetId="11">#REF!</definedName>
    <definedName name="G_C17" localSheetId="8">#REF!</definedName>
    <definedName name="G_C17">#REF!</definedName>
    <definedName name="G_C18" localSheetId="11">#REF!</definedName>
    <definedName name="G_C18" localSheetId="8">#REF!</definedName>
    <definedName name="G_C18">#REF!</definedName>
    <definedName name="G_C19" localSheetId="11">#REF!</definedName>
    <definedName name="G_C19" localSheetId="8">#REF!</definedName>
    <definedName name="G_C19">#REF!</definedName>
    <definedName name="G_C2" localSheetId="11">#REF!</definedName>
    <definedName name="G_C2" localSheetId="8">#REF!</definedName>
    <definedName name="G_C2">#REF!</definedName>
    <definedName name="G_C20" localSheetId="11">#REF!</definedName>
    <definedName name="G_C20" localSheetId="8">#REF!</definedName>
    <definedName name="G_C20">#REF!</definedName>
    <definedName name="G_C21" localSheetId="11">#REF!</definedName>
    <definedName name="G_C21" localSheetId="8">#REF!</definedName>
    <definedName name="G_C21">#REF!</definedName>
    <definedName name="G_C22" localSheetId="11">#REF!</definedName>
    <definedName name="G_C22" localSheetId="8">#REF!</definedName>
    <definedName name="G_C22">#REF!</definedName>
    <definedName name="G_C3" localSheetId="11">#REF!</definedName>
    <definedName name="G_C3" localSheetId="8">#REF!</definedName>
    <definedName name="G_C3">#REF!</definedName>
    <definedName name="G_C4" localSheetId="11">#REF!</definedName>
    <definedName name="G_C4" localSheetId="8">#REF!</definedName>
    <definedName name="G_C4">#REF!</definedName>
    <definedName name="G_C5" localSheetId="11">#REF!</definedName>
    <definedName name="G_C5" localSheetId="8">#REF!</definedName>
    <definedName name="G_C5">#REF!</definedName>
    <definedName name="G_C6" localSheetId="11">#REF!</definedName>
    <definedName name="G_C6" localSheetId="8">#REF!</definedName>
    <definedName name="G_C6">#REF!</definedName>
    <definedName name="G_C7" localSheetId="11">#REF!</definedName>
    <definedName name="G_C7" localSheetId="8">#REF!</definedName>
    <definedName name="G_C7">#REF!</definedName>
    <definedName name="G_C8" localSheetId="11">#REF!</definedName>
    <definedName name="G_C8" localSheetId="8">#REF!</definedName>
    <definedName name="G_C8">#REF!</definedName>
    <definedName name="G_C9" localSheetId="11">#REF!</definedName>
    <definedName name="G_C9" localSheetId="8">#REF!</definedName>
    <definedName name="G_C9">#REF!</definedName>
    <definedName name="G_P_P">#N/A</definedName>
    <definedName name="G1_">#REF!</definedName>
    <definedName name="G14.17">#REF!</definedName>
    <definedName name="G14321.">#REF!</definedName>
    <definedName name="ga">#REF!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#REF!</definedName>
    <definedName name="GALAPAGO" localSheetId="11">#REF!</definedName>
    <definedName name="GALAPAGO" localSheetId="8">#REF!</definedName>
    <definedName name="GALAPAGO">#REF!</definedName>
    <definedName name="GALON">#REF!</definedName>
    <definedName name="GANCHO">#REF!</definedName>
    <definedName name="GarantiaExtendida">#REF!</definedName>
    <definedName name="GarantiaExtendidaCostos">#REF!</definedName>
    <definedName name="GARE">#REF!</definedName>
    <definedName name="GARMEN">#REF!</definedName>
    <definedName name="GAS" localSheetId="11">#REF!</definedName>
    <definedName name="GAS" localSheetId="8">#REF!</definedName>
    <definedName name="GAS">#REF!</definedName>
    <definedName name="GASO">#REF!</definedName>
    <definedName name="gasolina">#REF!</definedName>
    <definedName name="GASTOS_OPERACIONALES_DE_ADMON">"GASTOS OP"</definedName>
    <definedName name="GastosViajes">#REF!</definedName>
    <definedName name="gate">#REF!</definedName>
    <definedName name="GATO">#REF!</definedName>
    <definedName name="gavion">#REF!</definedName>
    <definedName name="gb">#REF!</definedName>
    <definedName name="gba" localSheetId="11"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1"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9">{"TAB1",#N/A,TRUE,"GENERAL";"TAB2",#N/A,TRUE,"GENERAL";"TAB3",#N/A,TRUE,"GENERAL";"TAB4",#N/A,TRUE,"GENERAL";"TAB5",#N/A,TRUE,"GENERAL"}</definedName>
    <definedName name="gbbfghghj" localSheetId="10">{"TAB1",#N/A,TRUE,"GENERAL";"TAB2",#N/A,TRUE,"GENERAL";"TAB3",#N/A,TRUE,"GENERAL";"TAB4",#N/A,TRUE,"GENERAL";"TAB5",#N/A,TRUE,"GENERAL"}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blk">#REF!</definedName>
    <definedName name="gbvhntgyjn">#REF!</definedName>
    <definedName name="gc">#REF!</definedName>
    <definedName name="GCB" localSheetId="11">#REF!</definedName>
    <definedName name="GCB" localSheetId="8">#REF!</definedName>
    <definedName name="GCB">#REF!</definedName>
    <definedName name="gccvvbb">#REF!</definedName>
    <definedName name="GCI" localSheetId="11">#REF!</definedName>
    <definedName name="GCI" localSheetId="8">#REF!</definedName>
    <definedName name="GCI">#REF!</definedName>
    <definedName name="GCN" localSheetId="11">#REF!</definedName>
    <definedName name="GCN" localSheetId="8">#REF!</definedName>
    <definedName name="GCN">#REF!</definedName>
    <definedName name="GCP" localSheetId="11">#REF!</definedName>
    <definedName name="GCP" localSheetId="8">#REF!</definedName>
    <definedName name="GCP">#REF!</definedName>
    <definedName name="gd">#REF!</definedName>
    <definedName name="gddfgdfgdf">#REF!</definedName>
    <definedName name="gdfgdfg">#REF!</definedName>
    <definedName name="gdfgdfhjnn">#REF!</definedName>
    <definedName name="gdfghnf">#REF!</definedName>
    <definedName name="gdg">#REF!</definedName>
    <definedName name="gdj">#REF!</definedName>
    <definedName name="GDN" localSheetId="11">#REF!</definedName>
    <definedName name="GDN" localSheetId="8">#REF!</definedName>
    <definedName name="GDN">#REF!</definedName>
    <definedName name="GDR" localSheetId="11">#REF!</definedName>
    <definedName name="GDR" localSheetId="8">#REF!</definedName>
    <definedName name="GDR">#REF!</definedName>
    <definedName name="gdrgdge">#REF!</definedName>
    <definedName name="gdsgh">#REF!</definedName>
    <definedName name="gdt" localSheetId="1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9">{"TAB1",#N/A,TRUE,"GENERAL";"TAB2",#N/A,TRUE,"GENERAL";"TAB3",#N/A,TRUE,"GENERAL";"TAB4",#N/A,TRUE,"GENERAL";"TAB5",#N/A,TRUE,"GENERAL"}</definedName>
    <definedName name="gdt" localSheetId="10">{"TAB1",#N/A,TRUE,"GENERAL";"TAB2",#N/A,TRUE,"GENERAL";"TAB3",#N/A,TRUE,"GENERAL";"TAB4",#N/A,TRUE,"GENERAL";"TAB5",#N/A,TRUE,"GENERAL"}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 localSheetId="11">#REF!</definedName>
    <definedName name="GEA" localSheetId="8">#REF!</definedName>
    <definedName name="GEA">#REF!</definedName>
    <definedName name="GEA1_1" localSheetId="11">#REF!</definedName>
    <definedName name="GEA1_1" localSheetId="8">#REF!</definedName>
    <definedName name="GEA1_1">#REF!</definedName>
    <definedName name="GEA1_1_1" localSheetId="11">#REF!</definedName>
    <definedName name="GEA1_1_1" localSheetId="8">#REF!</definedName>
    <definedName name="GEA1_1_1">#REF!</definedName>
    <definedName name="GEA1_1_10" localSheetId="11">#REF!</definedName>
    <definedName name="GEA1_1_10" localSheetId="8">#REF!</definedName>
    <definedName name="GEA1_1_10">#REF!</definedName>
    <definedName name="GEA1_1_2" localSheetId="11">#REF!</definedName>
    <definedName name="GEA1_1_2" localSheetId="8">#REF!</definedName>
    <definedName name="GEA1_1_2">#REF!</definedName>
    <definedName name="GEA1_1_3" localSheetId="11">#REF!</definedName>
    <definedName name="GEA1_1_3" localSheetId="8">#REF!</definedName>
    <definedName name="GEA1_1_3">#REF!</definedName>
    <definedName name="GEA1_1_4" localSheetId="11">#REF!</definedName>
    <definedName name="GEA1_1_4" localSheetId="8">#REF!</definedName>
    <definedName name="GEA1_1_4">#REF!</definedName>
    <definedName name="GEA1_1_5" localSheetId="11">#REF!</definedName>
    <definedName name="GEA1_1_5" localSheetId="8">#REF!</definedName>
    <definedName name="GEA1_1_5">#REF!</definedName>
    <definedName name="GEA1_1_6" localSheetId="11">#REF!</definedName>
    <definedName name="GEA1_1_6" localSheetId="8">#REF!</definedName>
    <definedName name="GEA1_1_6">#REF!</definedName>
    <definedName name="GEA1_1_7" localSheetId="11">#REF!</definedName>
    <definedName name="GEA1_1_7" localSheetId="8">#REF!</definedName>
    <definedName name="GEA1_1_7">#REF!</definedName>
    <definedName name="GEA1_1_8" localSheetId="11">#REF!</definedName>
    <definedName name="GEA1_1_8" localSheetId="8">#REF!</definedName>
    <definedName name="GEA1_1_8">#REF!</definedName>
    <definedName name="GEA1_1_9" localSheetId="11">#REF!</definedName>
    <definedName name="GEA1_1_9" localSheetId="8">#REF!</definedName>
    <definedName name="GEA1_1_9">#REF!</definedName>
    <definedName name="GEA1_2" localSheetId="11">#REF!</definedName>
    <definedName name="GEA1_2" localSheetId="8">#REF!</definedName>
    <definedName name="GEA1_2">#REF!</definedName>
    <definedName name="GEA1_3" localSheetId="11">#REF!</definedName>
    <definedName name="GEA1_3" localSheetId="8">#REF!</definedName>
    <definedName name="GEA1_3">#REF!</definedName>
    <definedName name="GEA1_4" localSheetId="11">#REF!</definedName>
    <definedName name="GEA1_4" localSheetId="8">#REF!</definedName>
    <definedName name="GEA1_4">#REF!</definedName>
    <definedName name="GEC" localSheetId="11">#REF!</definedName>
    <definedName name="GEC" localSheetId="8">#REF!</definedName>
    <definedName name="GEC">#REF!</definedName>
    <definedName name="GEC_ON_DAPIAY">#REF!</definedName>
    <definedName name="GEC_ON_GER">#REF!</definedName>
    <definedName name="gecolsa06">#REF!</definedName>
    <definedName name="geg" localSheetId="1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9">{"via1",#N/A,TRUE,"general";"via2",#N/A,TRUE,"general";"via3",#N/A,TRUE,"general"}</definedName>
    <definedName name="geg" localSheetId="10">{"via1",#N/A,TRUE,"general";"via2",#N/A,TRUE,"general";"via3",#N/A,TRUE,"general"}</definedName>
    <definedName name="geg" localSheetId="8" hidden="1">{"via1",#N/A,TRUE,"general";"via2",#N/A,TRUE,"general";"via3",#N/A,TRUE,"general"}</definedName>
    <definedName name="geg" hidden="1">{"via1",#N/A,TRUE,"general";"via2",#N/A,TRUE,"general";"via3",#N/A,TRUE,"general"}</definedName>
    <definedName name="GENERAL">#REF!</definedName>
    <definedName name="GENERAL1">#REF!</definedName>
    <definedName name="Genios">#REF!</definedName>
    <definedName name="geo">#REF!</definedName>
    <definedName name="GEOD4">#REF!</definedName>
    <definedName name="geodren">#REF!</definedName>
    <definedName name="geomalla">#REF!</definedName>
    <definedName name="GEOT">#REF!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#REF!</definedName>
    <definedName name="geotextil">#REF!</definedName>
    <definedName name="Geotextil_TSNOMBRE">#REF!</definedName>
    <definedName name="GEOTEXTILPRECIOPORm2_">#REF!</definedName>
    <definedName name="GERENCIA">#REF!</definedName>
    <definedName name="GERENCIA1">#REF!</definedName>
    <definedName name="GERENCIA2">#REF!</definedName>
    <definedName name="Gerente" localSheetId="11">#REF!</definedName>
    <definedName name="Gerente" localSheetId="8">#REF!</definedName>
    <definedName name="Gerente">#REF!</definedName>
    <definedName name="gerg" localSheetId="1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9">{"TAB1",#N/A,TRUE,"GENERAL";"TAB2",#N/A,TRUE,"GENERAL";"TAB3",#N/A,TRUE,"GENERAL";"TAB4",#N/A,TRUE,"GENERAL";"TAB5",#N/A,TRUE,"GENERAL"}</definedName>
    <definedName name="gerg" localSheetId="10">{"TAB1",#N/A,TRUE,"GENERAL";"TAB2",#N/A,TRUE,"GENERAL";"TAB3",#N/A,TRUE,"GENERAL";"TAB4",#N/A,TRUE,"GENERAL";"TAB5",#N/A,TRUE,"GENERAL"}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1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9">{"via1",#N/A,TRUE,"general";"via2",#N/A,TRUE,"general";"via3",#N/A,TRUE,"general"}</definedName>
    <definedName name="gerg54" localSheetId="10">{"via1",#N/A,TRUE,"general";"via2",#N/A,TRUE,"general";"via3",#N/A,TRUE,"general"}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1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9">{"TAB1",#N/A,TRUE,"GENERAL";"TAB2",#N/A,TRUE,"GENERAL";"TAB3",#N/A,TRUE,"GENERAL";"TAB4",#N/A,TRUE,"GENERAL";"TAB5",#N/A,TRUE,"GENERAL"}</definedName>
    <definedName name="gergew" localSheetId="10">{"TAB1",#N/A,TRUE,"GENERAL";"TAB2",#N/A,TRUE,"GENERAL";"TAB3",#N/A,TRUE,"GENERAL";"TAB4",#N/A,TRUE,"GENERAL";"TAB5",#N/A,TRUE,"GENERAL"}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9">{"TAB1",#N/A,TRUE,"GENERAL";"TAB2",#N/A,TRUE,"GENERAL";"TAB3",#N/A,TRUE,"GENERAL";"TAB4",#N/A,TRUE,"GENERAL";"TAB5",#N/A,TRUE,"GENERAL"}</definedName>
    <definedName name="gergw" localSheetId="10">{"TAB1",#N/A,TRUE,"GENERAL";"TAB2",#N/A,TRUE,"GENERAL";"TAB3",#N/A,TRUE,"GENERAL";"TAB4",#N/A,TRUE,"GENERAL";"TAB5",#N/A,TRUE,"GENERAL"}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ETCostOutput">#REF!</definedName>
    <definedName name="gf">#REF!</definedName>
    <definedName name="gfd" localSheetId="1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9">{"TAB1",#N/A,TRUE,"GENERAL";"TAB2",#N/A,TRUE,"GENERAL";"TAB3",#N/A,TRUE,"GENERAL";"TAB4",#N/A,TRUE,"GENERAL";"TAB5",#N/A,TRUE,"GENERAL"}</definedName>
    <definedName name="gfd" localSheetId="10">{"TAB1",#N/A,TRUE,"GENERAL";"TAB2",#N/A,TRUE,"GENERAL";"TAB3",#N/A,TRUE,"GENERAL";"TAB4",#N/A,TRUE,"GENERAL";"TAB5",#N/A,TRUE,"GENERAL"}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1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9">{"via1",#N/A,TRUE,"general";"via2",#N/A,TRUE,"general";"via3",#N/A,TRUE,"general"}</definedName>
    <definedName name="gfdg" localSheetId="10">{"via1",#N/A,TRUE,"general";"via2",#N/A,TRUE,"general";"via3",#N/A,TRUE,"general"}</definedName>
    <definedName name="gfdg" localSheetId="8" hidden="1">{"via1",#N/A,TRUE,"general";"via2",#N/A,TRUE,"general";"via3",#N/A,TRUE,"general"}</definedName>
    <definedName name="gfdg" hidden="1">{"via1",#N/A,TRUE,"general";"via2",#N/A,TRUE,"general";"via3",#N/A,TRUE,"general"}</definedName>
    <definedName name="GFDGDSGDSGDGFSDFGDSFG">#REF!</definedName>
    <definedName name="gfdgfds">#REF!</definedName>
    <definedName name="gfdsfhhgs">#REF!</definedName>
    <definedName name="gffgfhhf" localSheetId="11"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hidden="1">{#N/A,#N/A,TRUE,"INGENIERIA";#N/A,#N/A,TRUE,"COMPRAS";#N/A,#N/A,TRUE,"DIRECCION";#N/A,#N/A,TRUE,"RESUMEN"}</definedName>
    <definedName name="gfgfgr" localSheetId="1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9">{"via1",#N/A,TRUE,"general";"via2",#N/A,TRUE,"general";"via3",#N/A,TRUE,"general"}</definedName>
    <definedName name="gfgfgr" localSheetId="10">{"via1",#N/A,TRUE,"general";"via2",#N/A,TRUE,"general";"via3",#N/A,TRUE,"general"}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ghfgh">#REF!</definedName>
    <definedName name="gfhf" localSheetId="1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9">{"via1",#N/A,TRUE,"general";"via2",#N/A,TRUE,"general";"via3",#N/A,TRUE,"general"}</definedName>
    <definedName name="gfhf" localSheetId="10">{"via1",#N/A,TRUE,"general";"via2",#N/A,TRUE,"general";"via3",#N/A,TRUE,"general"}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1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9">{"TAB1",#N/A,TRUE,"GENERAL";"TAB2",#N/A,TRUE,"GENERAL";"TAB3",#N/A,TRUE,"GENERAL";"TAB4",#N/A,TRUE,"GENERAL";"TAB5",#N/A,TRUE,"GENERAL"}</definedName>
    <definedName name="gfhfdh" localSheetId="10">{"TAB1",#N/A,TRUE,"GENERAL";"TAB2",#N/A,TRUE,"GENERAL";"TAB3",#N/A,TRUE,"GENERAL";"TAB4",#N/A,TRUE,"GENERAL";"TAB5",#N/A,TRUE,"GENERAL"}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fghdfghd">#REF!</definedName>
    <definedName name="gfhfghdfjklñ">#REF!</definedName>
    <definedName name="gfhfghgfh">#REF!</definedName>
    <definedName name="gfhgfh" localSheetId="1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9">{"TAB1",#N/A,TRUE,"GENERAL";"TAB2",#N/A,TRUE,"GENERAL";"TAB3",#N/A,TRUE,"GENERAL";"TAB4",#N/A,TRUE,"GENERAL";"TAB5",#N/A,TRUE,"GENERAL"}</definedName>
    <definedName name="gfhgfh" localSheetId="10">{"TAB1",#N/A,TRUE,"GENERAL";"TAB2",#N/A,TRUE,"GENERAL";"TAB3",#N/A,TRUE,"GENERAL";"TAB4",#N/A,TRUE,"GENERAL";"TAB5",#N/A,TRUE,"GENERAL"}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hghgfh">#REF!</definedName>
    <definedName name="gfjgfh" localSheetId="11" hidden="1">{#N/A,#N/A,FALSE,"CCTV"}</definedName>
    <definedName name="gfjgfh" localSheetId="8" hidden="1">{#N/A,#N/A,FALSE,"CCTV"}</definedName>
    <definedName name="gfjgfh" hidden="1">{#N/A,#N/A,FALSE,"CCTV"}</definedName>
    <definedName name="gfjgfhfg" localSheetId="11" hidden="1">{#N/A,#N/A,FALSE,"CCTV"}</definedName>
    <definedName name="gfjgfhfg" localSheetId="8" hidden="1">{#N/A,#N/A,FALSE,"CCTV"}</definedName>
    <definedName name="gfjgfhfg" hidden="1">{#N/A,#N/A,FALSE,"CCTV"}</definedName>
    <definedName name="GFJHGJ" localSheetId="1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9">{"TAB1",#N/A,TRUE,"GENERAL";"TAB2",#N/A,TRUE,"GENERAL";"TAB3",#N/A,TRUE,"GENERAL";"TAB4",#N/A,TRUE,"GENERAL";"TAB5",#N/A,TRUE,"GENERAL"}</definedName>
    <definedName name="GFJHGJ" localSheetId="10">{"TAB1",#N/A,TRUE,"GENERAL";"TAB2",#N/A,TRUE,"GENERAL";"TAB3",#N/A,TRUE,"GENERAL";"TAB4",#N/A,TRUE,"GENERAL";"TAB5",#N/A,TRUE,"GENERAL"}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1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9">{"via1",#N/A,TRUE,"general";"via2",#N/A,TRUE,"general";"via3",#N/A,TRUE,"general"}</definedName>
    <definedName name="gfjjh" localSheetId="10">{"via1",#N/A,TRUE,"general";"via2",#N/A,TRUE,"general";"via3",#N/A,TRUE,"general"}</definedName>
    <definedName name="gfjjh" localSheetId="8" hidden="1">{"via1",#N/A,TRUE,"general";"via2",#N/A,TRUE,"general";"via3",#N/A,TRUE,"general"}</definedName>
    <definedName name="gfjjh" hidden="1">{"via1",#N/A,TRUE,"general";"via2",#N/A,TRUE,"general";"via3",#N/A,TRUE,"general"}</definedName>
    <definedName name="GFN" localSheetId="11">#REF!</definedName>
    <definedName name="GFN" localSheetId="8">#REF!</definedName>
    <definedName name="GFN">#REF!</definedName>
    <definedName name="GFSGFDSG" localSheetId="11">#REF!</definedName>
    <definedName name="GFSGFDSG" localSheetId="8">#REF!</definedName>
    <definedName name="GFSGFDSG">#REF!</definedName>
    <definedName name="gft">#REF!</definedName>
    <definedName name="gftfjj">#REF!</definedName>
    <definedName name="gftft">#REF!</definedName>
    <definedName name="gfutyj6" localSheetId="1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9">{"via1",#N/A,TRUE,"general";"via2",#N/A,TRUE,"general";"via3",#N/A,TRUE,"general"}</definedName>
    <definedName name="gfutyj6" localSheetId="10">{"via1",#N/A,TRUE,"general";"via2",#N/A,TRUE,"general";"via3",#N/A,TRUE,"general"}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11">#REF!</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#REF!</definedName>
    <definedName name="gg" hidden="1">{"TAB1",#N/A,TRUE,"GENERAL";"TAB2",#N/A,TRUE,"GENERAL";"TAB3",#N/A,TRUE,"GENERAL";"TAB4",#N/A,TRUE,"GENERAL";"TAB5",#N/A,TRUE,"GENERAL"}</definedName>
    <definedName name="ggdr" localSheetId="1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9">{"via1",#N/A,TRUE,"general";"via2",#N/A,TRUE,"general";"via3",#N/A,TRUE,"general"}</definedName>
    <definedName name="ggdr" localSheetId="10">{"via1",#N/A,TRUE,"general";"via2",#N/A,TRUE,"general";"via3",#N/A,TRUE,"general"}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1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9">{"TAB1",#N/A,TRUE,"GENERAL";"TAB2",#N/A,TRUE,"GENERAL";"TAB3",#N/A,TRUE,"GENERAL";"TAB4",#N/A,TRUE,"GENERAL";"TAB5",#N/A,TRUE,"GENERAL"}</definedName>
    <definedName name="ggerg" localSheetId="10">{"TAB1",#N/A,TRUE,"GENERAL";"TAB2",#N/A,TRUE,"GENERAL";"TAB3",#N/A,TRUE,"GENERAL";"TAB4",#N/A,TRUE,"GENERAL";"TAB5",#N/A,TRUE,"GENERAL"}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11">#REF!</definedName>
    <definedName name="GGG" localSheetId="2">'CAP. 1'!ERR</definedName>
    <definedName name="GGG" localSheetId="3">'CAP. 2'!ERR</definedName>
    <definedName name="GGG" localSheetId="4">'CAP. 3'!ERR</definedName>
    <definedName name="GGG" localSheetId="5">'CAP. 4'!ERR</definedName>
    <definedName name="GGG" localSheetId="6">'CAP. 5'!ERR</definedName>
    <definedName name="GGG" localSheetId="7">'CAP. 6'!ERR</definedName>
    <definedName name="ggg" localSheetId="8">#REF!</definedName>
    <definedName name="GGG">[0]!ERR</definedName>
    <definedName name="gggb" localSheetId="1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9">{"TAB1",#N/A,TRUE,"GENERAL";"TAB2",#N/A,TRUE,"GENERAL";"TAB3",#N/A,TRUE,"GENERAL";"TAB4",#N/A,TRUE,"GENERAL";"TAB5",#N/A,TRUE,"GENERAL"}</definedName>
    <definedName name="gggb" localSheetId="10">{"TAB1",#N/A,TRUE,"GENERAL";"TAB2",#N/A,TRUE,"GENERAL";"TAB3",#N/A,TRUE,"GENERAL";"TAB4",#N/A,TRUE,"GENERAL";"TAB5",#N/A,TRUE,"GENERAL"}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1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9">{"via1",#N/A,TRUE,"general";"via2",#N/A,TRUE,"general";"via3",#N/A,TRUE,"general"}</definedName>
    <definedName name="gggg" localSheetId="10">{"via1",#N/A,TRUE,"general";"via2",#N/A,TRUE,"general";"via3",#N/A,TRUE,"general"}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1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9">{"TAB1",#N/A,TRUE,"GENERAL";"TAB2",#N/A,TRUE,"GENERAL";"TAB3",#N/A,TRUE,"GENERAL";"TAB4",#N/A,TRUE,"GENERAL";"TAB5",#N/A,TRUE,"GENERAL"}</definedName>
    <definedName name="ggggd" localSheetId="10">{"TAB1",#N/A,TRUE,"GENERAL";"TAB2",#N/A,TRUE,"GENERAL";"TAB3",#N/A,TRUE,"GENERAL";"TAB4",#N/A,TRUE,"GENERAL";"TAB5",#N/A,TRUE,"GENERAL"}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DA" localSheetId="11" hidden="1">{"TAB1",#N/A,TRUE,"GENERAL";"TAB2",#N/A,TRUE,"GENERAL";"TAB3",#N/A,TRUE,"GENERAL";"TAB4",#N/A,TRUE,"GENERAL";"TAB5",#N/A,TRUE,"GENERAL"}</definedName>
    <definedName name="GGGGDA" localSheetId="8" hidden="1">{"TAB1",#N/A,TRUE,"GENERAL";"TAB2",#N/A,TRUE,"GENERAL";"TAB3",#N/A,TRUE,"GENERAL";"TAB4",#N/A,TRUE,"GENERAL";"TAB5",#N/A,TRUE,"GENERAL"}</definedName>
    <definedName name="GGGGDA" hidden="1">{"TAB1",#N/A,TRUE,"GENERAL";"TAB2",#N/A,TRUE,"GENERAL";"TAB3",#N/A,TRUE,"GENERAL";"TAB4",#N/A,TRUE,"GENERAL";"TAB5",#N/A,TRUE,"GENERAL"}</definedName>
    <definedName name="ggggggg">#REF!</definedName>
    <definedName name="gggggggg">#REF!</definedName>
    <definedName name="ggggggggggg">#REF!</definedName>
    <definedName name="gggggt" localSheetId="1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9">{"via1",#N/A,TRUE,"general";"via2",#N/A,TRUE,"general";"via3",#N/A,TRUE,"general"}</definedName>
    <definedName name="gggggt" localSheetId="10">{"via1",#N/A,TRUE,"general";"via2",#N/A,TRUE,"general";"via3",#N/A,TRUE,"general"}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1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9">{"TAB1",#N/A,TRUE,"GENERAL";"TAB2",#N/A,TRUE,"GENERAL";"TAB3",#N/A,TRUE,"GENERAL";"TAB4",#N/A,TRUE,"GENERAL";"TAB5",#N/A,TRUE,"GENERAL"}</definedName>
    <definedName name="gggghn" localSheetId="10">{"TAB1",#N/A,TRUE,"GENERAL";"TAB2",#N/A,TRUE,"GENERAL";"TAB3",#N/A,TRUE,"GENERAL";"TAB4",#N/A,TRUE,"GENERAL";"TAB5",#N/A,TRUE,"GENERAL"}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9">{"TAB1",#N/A,TRUE,"GENERAL";"TAB2",#N/A,TRUE,"GENERAL";"TAB3",#N/A,TRUE,"GENERAL";"TAB4",#N/A,TRUE,"GENERAL";"TAB5",#N/A,TRUE,"GENERAL"}</definedName>
    <definedName name="ggggt" localSheetId="10">{"TAB1",#N/A,TRUE,"GENERAL";"TAB2",#N/A,TRUE,"GENERAL";"TAB3",#N/A,TRUE,"GENERAL";"TAB4",#N/A,TRUE,"GENERAL";"TAB5",#N/A,TRUE,"GENERAL"}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9">{"TAB1",#N/A,TRUE,"GENERAL";"TAB2",#N/A,TRUE,"GENERAL";"TAB3",#N/A,TRUE,"GENERAL";"TAB4",#N/A,TRUE,"GENERAL";"TAB5",#N/A,TRUE,"GENERAL"}</definedName>
    <definedName name="ggggy" localSheetId="10">{"TAB1",#N/A,TRUE,"GENERAL";"TAB2",#N/A,TRUE,"GENERAL";"TAB3",#N/A,TRUE,"GENERAL";"TAB4",#N/A,TRUE,"GENERAL";"TAB5",#N/A,TRUE,"GENERAL"}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1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9">{"via1",#N/A,TRUE,"general";"via2",#N/A,TRUE,"general";"via3",#N/A,TRUE,"general"}</definedName>
    <definedName name="gggtgd" localSheetId="10">{"via1",#N/A,TRUE,"general";"via2",#N/A,TRUE,"general";"via3",#N/A,TRUE,"general"}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jgjkg" localSheetId="11" hidden="1">{#N/A,#N/A,TRUE,"1842CWN0"}</definedName>
    <definedName name="ggjgjkg" localSheetId="7" hidden="1">{#N/A,#N/A,TRUE,"1842CWN0"}</definedName>
    <definedName name="ggjgjkg" localSheetId="8" hidden="1">{#N/A,#N/A,TRUE,"1842CWN0"}</definedName>
    <definedName name="ggjgjkg" hidden="1">{#N/A,#N/A,TRUE,"1842CWN0"}</definedName>
    <definedName name="ggtgt" localSheetId="1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9">{"via1",#N/A,TRUE,"general";"via2",#N/A,TRUE,"general";"via3",#N/A,TRUE,"general"}</definedName>
    <definedName name="ggtgt" localSheetId="10">{"via1",#N/A,TRUE,"general";"via2",#N/A,TRUE,"general";"via3",#N/A,TRUE,"general"}</definedName>
    <definedName name="ggtgt" localSheetId="8" hidden="1">{"via1",#N/A,TRUE,"general";"via2",#N/A,TRUE,"general";"via3",#N/A,TRUE,"general"}</definedName>
    <definedName name="ggtgt" hidden="1">{"via1",#N/A,TRUE,"general";"via2",#N/A,TRUE,"general";"via3",#N/A,TRUE,"general"}</definedName>
    <definedName name="gh">#REF!</definedName>
    <definedName name="ghdghuy" localSheetId="1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9">{"via1",#N/A,TRUE,"general";"via2",#N/A,TRUE,"general";"via3",#N/A,TRUE,"general"}</definedName>
    <definedName name="ghdghuy" localSheetId="10">{"via1",#N/A,TRUE,"general";"via2",#N/A,TRUE,"general";"via3",#N/A,TRUE,"general"}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1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9">{"via1",#N/A,TRUE,"general";"via2",#N/A,TRUE,"general";"via3",#N/A,TRUE,"general"}</definedName>
    <definedName name="GHDP" localSheetId="10">{"via1",#N/A,TRUE,"general";"via2",#N/A,TRUE,"general";"via3",#N/A,TRUE,"general"}</definedName>
    <definedName name="GHDP" localSheetId="8" hidden="1">{"via1",#N/A,TRUE,"general";"via2",#N/A,TRUE,"general";"via3",#N/A,TRUE,"general"}</definedName>
    <definedName name="GHDP" hidden="1">{"via1",#N/A,TRUE,"general";"via2",#N/A,TRUE,"general";"via3",#N/A,TRUE,"general"}</definedName>
    <definedName name="ghf" localSheetId="11">#REF!</definedName>
    <definedName name="ghf" localSheetId="8">#REF!</definedName>
    <definedName name="ghf">#REF!</definedName>
    <definedName name="ghfg" localSheetId="1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9">{"via1",#N/A,TRUE,"general";"via2",#N/A,TRUE,"general";"via3",#N/A,TRUE,"general"}</definedName>
    <definedName name="ghfg" localSheetId="10">{"via1",#N/A,TRUE,"general";"via2",#N/A,TRUE,"general";"via3",#N/A,TRUE,"general"}</definedName>
    <definedName name="ghfg" localSheetId="8" hidden="1">{"via1",#N/A,TRUE,"general";"via2",#N/A,TRUE,"general";"via3",#N/A,TRUE,"general"}</definedName>
    <definedName name="ghfg" hidden="1">{"via1",#N/A,TRUE,"general";"via2",#N/A,TRUE,"general";"via3",#N/A,TRUE,"general"}</definedName>
    <definedName name="ghfgb4">#REF!</definedName>
    <definedName name="ghfgbn">#REF!</definedName>
    <definedName name="GHFGHFH">#REF!</definedName>
    <definedName name="GHFJHF">#REF!</definedName>
    <definedName name="ghg">#REF!</definedName>
    <definedName name="ghgh">#REF!</definedName>
    <definedName name="ghghy">#REF!</definedName>
    <definedName name="ghjfghjfghjgfy">#REF!</definedName>
    <definedName name="ghjfgyhhjm">#REF!</definedName>
    <definedName name="ghjgh">#REF!</definedName>
    <definedName name="ghjghj" localSheetId="1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9">{"TAB1",#N/A,TRUE,"GENERAL";"TAB2",#N/A,TRUE,"GENERAL";"TAB3",#N/A,TRUE,"GENERAL";"TAB4",#N/A,TRUE,"GENERAL";"TAB5",#N/A,TRUE,"GENERAL"}</definedName>
    <definedName name="ghjghj" localSheetId="10">{"TAB1",#N/A,TRUE,"GENERAL";"TAB2",#N/A,TRUE,"GENERAL";"TAB3",#N/A,TRUE,"GENERAL";"TAB4",#N/A,TRUE,"GENERAL";"TAB5",#N/A,TRUE,"GENERAL"}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JGJKG">#REF!</definedName>
    <definedName name="GHJKG">#REF!</definedName>
    <definedName name="GHJKKG">#REF!</definedName>
    <definedName name="GHKJHK" localSheetId="1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9">{"TAB1",#N/A,TRUE,"GENERAL";"TAB2",#N/A,TRUE,"GENERAL";"TAB3",#N/A,TRUE,"GENERAL";"TAB4",#N/A,TRUE,"GENERAL";"TAB5",#N/A,TRUE,"GENERAL"}</definedName>
    <definedName name="GHKJHK" localSheetId="10">{"TAB1",#N/A,TRUE,"GENERAL";"TAB2",#N/A,TRUE,"GENERAL";"TAB3",#N/A,TRUE,"GENERAL";"TAB4",#N/A,TRUE,"GENERAL";"TAB5",#N/A,TRUE,"GENERAL"}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KJLKJ">#REF!</definedName>
    <definedName name="ghnbbfr" localSheetId="11" hidden="1">{#N/A,#N/A,TRUE,"1842CWN0"}</definedName>
    <definedName name="ghnbbfr" localSheetId="7" hidden="1">{#N/A,#N/A,TRUE,"1842CWN0"}</definedName>
    <definedName name="ghnbbfr" localSheetId="8" hidden="1">{#N/A,#N/A,TRUE,"1842CWN0"}</definedName>
    <definedName name="ghnbbfr" hidden="1">{#N/A,#N/A,TRUE,"1842CWN0"}</definedName>
    <definedName name="ghrthrth54">#REF!</definedName>
    <definedName name="ghu">#REF!</definedName>
    <definedName name="ghxtgbrxn">#REF!</definedName>
    <definedName name="ghyju">#REF!</definedName>
    <definedName name="Gi">#REF!</definedName>
    <definedName name="GINCL">#REF!</definedName>
    <definedName name="giova">#REF!</definedName>
    <definedName name="gj">#REF!</definedName>
    <definedName name="gjeriogj">#REF!</definedName>
    <definedName name="gjhctn">#REF!</definedName>
    <definedName name="GJHVCB" localSheetId="1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9">{"TAB1",#N/A,TRUE,"GENERAL";"TAB2",#N/A,TRUE,"GENERAL";"TAB3",#N/A,TRUE,"GENERAL";"TAB4",#N/A,TRUE,"GENERAL";"TAB5",#N/A,TRUE,"GENERAL"}</definedName>
    <definedName name="GJHVCB" localSheetId="10">{"TAB1",#N/A,TRUE,"GENERAL";"TAB2",#N/A,TRUE,"GENERAL";"TAB3",#N/A,TRUE,"GENERAL";"TAB4",#N/A,TRUE,"GENERAL";"TAB5",#N/A,TRUE,"GENERAL"}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JK">#REF!</definedName>
    <definedName name="GJKGHJKGHK">#REF!</definedName>
    <definedName name="gjoeisjrt">#REF!</definedName>
    <definedName name="gjufy">#REF!</definedName>
    <definedName name="gjyhhjkkl">#REF!</definedName>
    <definedName name="gk" localSheetId="1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9">{"via1",#N/A,TRUE,"general";"via2",#N/A,TRUE,"general";"via3",#N/A,TRUE,"general"}</definedName>
    <definedName name="gk" localSheetId="10">{"via1",#N/A,TRUE,"general";"via2",#N/A,TRUE,"general";"via3",#N/A,TRUE,"general"}</definedName>
    <definedName name="gk" localSheetId="8" hidden="1">{"via1",#N/A,TRUE,"general";"via2",#N/A,TRUE,"general";"via3",#N/A,TRUE,"general"}</definedName>
    <definedName name="gk" hidden="1">{"via1",#N/A,TRUE,"general";"via2",#N/A,TRUE,"general";"via3",#N/A,TRUE,"general"}</definedName>
    <definedName name="GKJDGDIJZ">"Imagen 3"</definedName>
    <definedName name="gl">#REF!</definedName>
    <definedName name="globe">#REF!</definedName>
    <definedName name="GM">#N/A</definedName>
    <definedName name="GMM_ON_ASO" localSheetId="11">#REF!</definedName>
    <definedName name="GMM_ON_ASO" localSheetId="8">#REF!</definedName>
    <definedName name="GMM_ON_ASO">#REF!</definedName>
    <definedName name="GMM_ON_DMARES">#REF!</definedName>
    <definedName name="GMM_ON_DRIO">#REF!</definedName>
    <definedName name="gmt">#REF!</definedName>
    <definedName name="gmvsa">#REF!</definedName>
    <definedName name="gn">#REF!</definedName>
    <definedName name="gnghmny">#REF!</definedName>
    <definedName name="GNHNHN">#REF!</definedName>
    <definedName name="gnm">#REF!</definedName>
    <definedName name="gntmntm">#REF!</definedName>
    <definedName name="gnymnt">#REF!</definedName>
    <definedName name="gñ">#REF!</definedName>
    <definedName name="gñogñg">#REF!</definedName>
    <definedName name="GO">#REF!</definedName>
    <definedName name="GOR">#REF!</definedName>
    <definedName name="GOT" localSheetId="11">#REF!</definedName>
    <definedName name="GOT" localSheetId="8">#REF!</definedName>
    <definedName name="GOT">#REF!</definedName>
    <definedName name="gp">#REF!</definedName>
    <definedName name="GP.T1">#REF!</definedName>
    <definedName name="GP.T2">#REF!</definedName>
    <definedName name="GP.T3">#REF!</definedName>
    <definedName name="GPK.T1">#REF!</definedName>
    <definedName name="GPK.T2">#REF!</definedName>
    <definedName name="GPO" localSheetId="11">#REF!</definedName>
    <definedName name="GPO" localSheetId="8">#REF!</definedName>
    <definedName name="GPO">#REF!</definedName>
    <definedName name="GPR" localSheetId="11">#REF!</definedName>
    <definedName name="GPR" localSheetId="8">#REF!</definedName>
    <definedName name="GPR">#REF!</definedName>
    <definedName name="GPS">#REF!</definedName>
    <definedName name="GPSCostos">#REF!</definedName>
    <definedName name="GRA">#REF!</definedName>
    <definedName name="_xlnm.Recorder">#REF!</definedName>
    <definedName name="GRACIA">#REF!</definedName>
    <definedName name="GRACIA.FIP">#REF!</definedName>
    <definedName name="GRAD">#REF!</definedName>
    <definedName name="GRADA">#REF!</definedName>
    <definedName name="gradacion">#REF!</definedName>
    <definedName name="Grados">#REF!</definedName>
    <definedName name="GRAF1ANO" localSheetId="1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9">{"via1",#N/A,TRUE,"general";"via2",#N/A,TRUE,"general";"via3",#N/A,TRUE,"general"}</definedName>
    <definedName name="GRAF1ANO" localSheetId="10">{"via1",#N/A,TRUE,"general";"via2",#N/A,TRUE,"general";"via3",#N/A,TRUE,"general"}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1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9">{"TAB1",#N/A,TRUE,"GENERAL";"TAB2",#N/A,TRUE,"GENERAL";"TAB3",#N/A,TRUE,"GENERAL";"TAB4",#N/A,TRUE,"GENERAL";"TAB5",#N/A,TRUE,"GENERAL"}</definedName>
    <definedName name="GRAF1AÑO" localSheetId="10">{"TAB1",#N/A,TRUE,"GENERAL";"TAB2",#N/A,TRUE,"GENERAL";"TAB3",#N/A,TRUE,"GENERAL";"TAB4",#N/A,TRUE,"GENERAL";"TAB5",#N/A,TRUE,"GENERAL"}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#REF!</definedName>
    <definedName name="GRAMA">#REF!</definedName>
    <definedName name="GRANITO">#REF!</definedName>
    <definedName name="GRANO">#REF!</definedName>
    <definedName name="GRAP">#REF!</definedName>
    <definedName name="grapaparacercasprecioporunidad">#REF!</definedName>
    <definedName name="grapas">#REF!</definedName>
    <definedName name="Grapas_para_cercasNOMBRE">#REF!</definedName>
    <definedName name="GRASA">#REF!</definedName>
    <definedName name="GRAV2">#REF!</definedName>
    <definedName name="GRAV3">#REF!</definedName>
    <definedName name="GRAV4">#REF!</definedName>
    <definedName name="GRAVA">#REF!</definedName>
    <definedName name="GravaNOMBRE">#REF!</definedName>
    <definedName name="gravaprecioporm3_">#REF!</definedName>
    <definedName name="GRAVILLA">#REF!</definedName>
    <definedName name="GravillaNOMBRE">#REF!</definedName>
    <definedName name="GRAVILLAPRECIOPORm3_">#REF!</definedName>
    <definedName name="GRC" localSheetId="11">#REF!</definedName>
    <definedName name="GRC" localSheetId="8">#REF!</definedName>
    <definedName name="GRC">#REF!</definedName>
    <definedName name="GRC_ON_ASO" localSheetId="11">#REF!</definedName>
    <definedName name="GRC_ON_ASO" localSheetId="8">#REF!</definedName>
    <definedName name="GRC_ON_ASO">#REF!</definedName>
    <definedName name="GRC_ON_DAPIAY">#REF!</definedName>
    <definedName name="GRC_ON_GER">#REF!</definedName>
    <definedName name="GRCHIS0599" localSheetId="11" hidden="1">{#N/A,#N/A,FALSE,"Costos Productos 6A";#N/A,#N/A,FALSE,"Costo Unitario Total H-94-12"}</definedName>
    <definedName name="GRCHIS0599" localSheetId="8" hidden="1">{#N/A,#N/A,FALSE,"Costos Productos 6A";#N/A,#N/A,FALSE,"Costo Unitario Total H-94-12"}</definedName>
    <definedName name="GRCHIS0599" hidden="1">{#N/A,#N/A,FALSE,"Costos Productos 6A";#N/A,#N/A,FALSE,"Costo Unitario Total H-94-12"}</definedName>
    <definedName name="gregds" localSheetId="1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9">{"TAB1",#N/A,TRUE,"GENERAL";"TAB2",#N/A,TRUE,"GENERAL";"TAB3",#N/A,TRUE,"GENERAL";"TAB4",#N/A,TRUE,"GENERAL";"TAB5",#N/A,TRUE,"GENERAL"}</definedName>
    <definedName name="gregds" localSheetId="10">{"TAB1",#N/A,TRUE,"GENERAL";"TAB2",#N/A,TRUE,"GENERAL";"TAB3",#N/A,TRUE,"GENERAL";"TAB4",#N/A,TRUE,"GENERAL";"TAB5",#N/A,TRUE,"GENERAL"}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9">{"TAB1",#N/A,TRUE,"GENERAL";"TAB2",#N/A,TRUE,"GENERAL";"TAB3",#N/A,TRUE,"GENERAL";"TAB4",#N/A,TRUE,"GENERAL";"TAB5",#N/A,TRUE,"GENERAL"}</definedName>
    <definedName name="grehrtyh" localSheetId="10">{"TAB1",#N/A,TRUE,"GENERAL";"TAB2",#N/A,TRUE,"GENERAL";"TAB3",#N/A,TRUE,"GENERAL";"TAB4",#N/A,TRUE,"GENERAL";"TAB5",#N/A,TRUE,"GENERAL"}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ES" localSheetId="11">#REF!</definedName>
    <definedName name="GRES" localSheetId="8">#REF!</definedName>
    <definedName name="GRES">#REF!</definedName>
    <definedName name="GRES1" localSheetId="11">#REF!</definedName>
    <definedName name="GRES1" localSheetId="8">#REF!</definedName>
    <definedName name="GRES1">#REF!</definedName>
    <definedName name="grfgg34">#REF!</definedName>
    <definedName name="grgbrgb">#REF!</definedName>
    <definedName name="grggwero" localSheetId="1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9">{"via1",#N/A,TRUE,"general";"via2",#N/A,TRUE,"general";"via3",#N/A,TRUE,"general"}</definedName>
    <definedName name="grggwero" localSheetId="10">{"via1",#N/A,TRUE,"general";"via2",#N/A,TRUE,"general";"via3",#N/A,TRUE,"general"}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ghrt">#REF!</definedName>
    <definedName name="grhrth">#REF!</definedName>
    <definedName name="grl">#REF!</definedName>
    <definedName name="GRM" localSheetId="11">#REF!</definedName>
    <definedName name="GRM" localSheetId="8">#REF!</definedName>
    <definedName name="GRM">#REF!</definedName>
    <definedName name="GRM_ON_DMARES">#REF!</definedName>
    <definedName name="GRM_ON_DRIO">#REF!</definedName>
    <definedName name="GRN" localSheetId="11">#REF!</definedName>
    <definedName name="GRN" localSheetId="8">#REF!</definedName>
    <definedName name="GRN">#REF!</definedName>
    <definedName name="GRN_ON_ASO" localSheetId="11">#REF!</definedName>
    <definedName name="GRN_ON_ASO" localSheetId="8">#REF!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br">#REF!</definedName>
    <definedName name="GrphActSales">#REF!</definedName>
    <definedName name="GrphActStk">#REF!</definedName>
    <definedName name="GrphPlanSales">#REF!</definedName>
    <definedName name="GrphTgtStk">#REF!</definedName>
    <definedName name="GRS" localSheetId="11">#REF!</definedName>
    <definedName name="GRS" localSheetId="8">#REF!</definedName>
    <definedName name="GRS">#REF!</definedName>
    <definedName name="GRS_ON_ASO" localSheetId="11">#REF!</definedName>
    <definedName name="GRS_ON_ASO" localSheetId="8">#REF!</definedName>
    <definedName name="GRS_ON_ASO">#REF!</definedName>
    <definedName name="GRS_ON_DIREC">#REF!</definedName>
    <definedName name="GRS_ON_HUIL">#REF!</definedName>
    <definedName name="grtger">#REF!</definedName>
    <definedName name="grtgresr">#REF!</definedName>
    <definedName name="GRTV">#REF!</definedName>
    <definedName name="grtyerh" localSheetId="1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9">{"TAB1",#N/A,TRUE,"GENERAL";"TAB2",#N/A,TRUE,"GENERAL";"TAB3",#N/A,TRUE,"GENERAL";"TAB4",#N/A,TRUE,"GENERAL";"TAB5",#N/A,TRUE,"GENERAL"}</definedName>
    <definedName name="grtyerh" localSheetId="10">{"TAB1",#N/A,TRUE,"GENERAL";"TAB2",#N/A,TRUE,"GENERAL";"TAB3",#N/A,TRUE,"GENERAL";"TAB4",#N/A,TRUE,"GENERAL";"TAB5",#N/A,TRUE,"GENERAL"}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_EQUIPOS">#REF!</definedName>
    <definedName name="GRUPO_ITEMS_PLIEGO">#REF!</definedName>
    <definedName name="GRUPO_MANO_OBRA">#REF!</definedName>
    <definedName name="GRUPO_MATERIAL">#REF!</definedName>
    <definedName name="GRUPO_TRANSPORTES">#REF!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#REF!</definedName>
    <definedName name="grupo3" localSheetId="11">#REF!</definedName>
    <definedName name="grupo3" localSheetId="8">#REF!</definedName>
    <definedName name="grupo3">#REF!</definedName>
    <definedName name="grupo4" localSheetId="11">#REF!</definedName>
    <definedName name="grupo4" localSheetId="8">#REF!</definedName>
    <definedName name="grupo4">#REF!</definedName>
    <definedName name="grupo5" localSheetId="11">#REF!</definedName>
    <definedName name="grupo5" localSheetId="8">#REF!</definedName>
    <definedName name="grupo5">#REF!</definedName>
    <definedName name="grupo6" localSheetId="11">#REF!</definedName>
    <definedName name="grupo6" localSheetId="8">#REF!</definedName>
    <definedName name="grupo6">#REF!</definedName>
    <definedName name="grupo7" localSheetId="11">#REF!</definedName>
    <definedName name="grupo7" localSheetId="8">#REF!</definedName>
    <definedName name="grupo7">#REF!</definedName>
    <definedName name="grupo8" localSheetId="11">#REF!</definedName>
    <definedName name="grupo8" localSheetId="8">#REF!</definedName>
    <definedName name="grupo8">#REF!</definedName>
    <definedName name="grupo9" localSheetId="11">#REF!</definedName>
    <definedName name="grupo9" localSheetId="8">#REF!</definedName>
    <definedName name="grupo9">#REF!</definedName>
    <definedName name="GSDG" localSheetId="1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9">{"TAB1",#N/A,TRUE,"GENERAL";"TAB2",#N/A,TRUE,"GENERAL";"TAB3",#N/A,TRUE,"GENERAL";"TAB4",#N/A,TRUE,"GENERAL";"TAB5",#N/A,TRUE,"GENERAL"}</definedName>
    <definedName name="GSDG" localSheetId="10">{"TAB1",#N/A,TRUE,"GENERAL";"TAB2",#N/A,TRUE,"GENERAL";"TAB3",#N/A,TRUE,"GENERAL";"TAB4",#N/A,TRUE,"GENERAL";"TAB5",#N/A,TRUE,"GENERAL"}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dgr">#REF!</definedName>
    <definedName name="gsfsf" localSheetId="1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9">{"via1",#N/A,TRUE,"general";"via2",#N/A,TRUE,"general";"via3",#N/A,TRUE,"general"}</definedName>
    <definedName name="gsfsf" localSheetId="10">{"via1",#N/A,TRUE,"general";"via2",#N/A,TRUE,"general";"via3",#N/A,TRUE,"general"}</definedName>
    <definedName name="gsfsf" localSheetId="8" hidden="1">{"via1",#N/A,TRUE,"general";"via2",#N/A,TRUE,"general";"via3",#N/A,TRUE,"general"}</definedName>
    <definedName name="gsfsf" hidden="1">{"via1",#N/A,TRUE,"general";"via2",#N/A,TRUE,"general";"via3",#N/A,TRUE,"general"}</definedName>
    <definedName name="GSG">#REF!</definedName>
    <definedName name="gsrgar">#REF!</definedName>
    <definedName name="GT" localSheetId="11">#REF!</definedName>
    <definedName name="GT" localSheetId="8">#REF!</definedName>
    <definedName name="GT">#REF!</definedName>
    <definedName name="GTC" localSheetId="11">#REF!</definedName>
    <definedName name="GTC" localSheetId="8">#REF!</definedName>
    <definedName name="GTC">#REF!</definedName>
    <definedName name="gtdeee">#REF!</definedName>
    <definedName name="gte" localSheetId="11">#REF!</definedName>
    <definedName name="gte" localSheetId="8">#REF!</definedName>
    <definedName name="GTE">#REF!</definedName>
    <definedName name="gtgt" localSheetId="1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9">{"via1",#N/A,TRUE,"general";"via2",#N/A,TRUE,"general";"via3",#N/A,TRUE,"general"}</definedName>
    <definedName name="gtgt" localSheetId="10">{"via1",#N/A,TRUE,"general";"via2",#N/A,TRUE,"general";"via3",#N/A,TRUE,"general"}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1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9">{"via1",#N/A,TRUE,"general";"via2",#N/A,TRUE,"general";"via3",#N/A,TRUE,"general"}</definedName>
    <definedName name="gtgtg" localSheetId="10">{"via1",#N/A,TRUE,"general";"via2",#N/A,TRUE,"general";"via3",#N/A,TRUE,"general"}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1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9">{"via1",#N/A,TRUE,"general";"via2",#N/A,TRUE,"general";"via3",#N/A,TRUE,"general"}</definedName>
    <definedName name="gtgtgff" localSheetId="10">{"via1",#N/A,TRUE,"general";"via2",#N/A,TRUE,"general";"via3",#N/A,TRUE,"general"}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1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9">{"TAB1",#N/A,TRUE,"GENERAL";"TAB2",#N/A,TRUE,"GENERAL";"TAB3",#N/A,TRUE,"GENERAL";"TAB4",#N/A,TRUE,"GENERAL";"TAB5",#N/A,TRUE,"GENERAL"}</definedName>
    <definedName name="gtgtgyh" localSheetId="10">{"TAB1",#N/A,TRUE,"GENERAL";"TAB2",#N/A,TRUE,"GENERAL";"TAB3",#N/A,TRUE,"GENERAL";"TAB4",#N/A,TRUE,"GENERAL";"TAB5",#N/A,TRUE,"GENERAL"}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9">{"TAB1",#N/A,TRUE,"GENERAL";"TAB2",#N/A,TRUE,"GENERAL";"TAB3",#N/A,TRUE,"GENERAL";"TAB4",#N/A,TRUE,"GENERAL";"TAB5",#N/A,TRUE,"GENERAL"}</definedName>
    <definedName name="gtgth" localSheetId="10">{"TAB1",#N/A,TRUE,"GENERAL";"TAB2",#N/A,TRUE,"GENERAL";"TAB3",#N/A,TRUE,"GENERAL";"TAB4",#N/A,TRUE,"GENERAL";"TAB5",#N/A,TRUE,"GENERAL"}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 localSheetId="11">#REF!</definedName>
    <definedName name="GTP" localSheetId="8">#REF!</definedName>
    <definedName name="GTP">#REF!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#REF!</definedName>
    <definedName name="guadua">#REF!</definedName>
    <definedName name="guardaescoba">#REF!</definedName>
    <definedName name="GUIA" localSheetId="11">#REF!</definedName>
    <definedName name="GUIA" localSheetId="8">#REF!</definedName>
    <definedName name="GUIA">#REF!</definedName>
    <definedName name="gus">#REF!</definedName>
    <definedName name="gustavo">#REF!</definedName>
    <definedName name="GUSTRA">#REF!</definedName>
    <definedName name="GUSTRA2">#REF!</definedName>
    <definedName name="Gv">#REF!</definedName>
    <definedName name="gvgg">#REF!</definedName>
    <definedName name="Gw">#REF!</definedName>
    <definedName name="gxcfdfsg">#REF!</definedName>
    <definedName name="gy">#REF!</definedName>
    <definedName name="gygft">#REF!</definedName>
    <definedName name="gyttffsrt">#REF!</definedName>
    <definedName name="GZSDFG">#REF!</definedName>
    <definedName name="h">#REF!</definedName>
    <definedName name="h.EXC">#REF!</definedName>
    <definedName name="H.L._INGENIEROS___API_LTDA">#REF!</definedName>
    <definedName name="h.LOM">#REF!</definedName>
    <definedName name="H.LOMO">#REF!</definedName>
    <definedName name="h.POZ">#REF!</definedName>
    <definedName name="H_AA" localSheetId="11">VLOOKUP(#REF!,#REF!,9,FALSE)</definedName>
    <definedName name="H_AA" localSheetId="8">VLOOKUP(#REF!,#REF!,9,FALSE)</definedName>
    <definedName name="H_AA">VLOOKUP(#REF!,#REF!,9,FALSE)</definedName>
    <definedName name="H_EL" localSheetId="11">VLOOKUP(#REF!,#REF!,6,FALSE)*(1+#REF!)</definedName>
    <definedName name="H_EL" localSheetId="8">VLOOKUP(#REF!,#REF!,6,FALSE)*(1+#REF!)</definedName>
    <definedName name="H_EL">VLOOKUP(#REF!,#REF!,6,FALSE)*(1+#REF!)</definedName>
    <definedName name="H_HI" localSheetId="11">VLOOKUP(#REF!,#REF!,6,FALSE)*(1+#REF!)</definedName>
    <definedName name="H_HI" localSheetId="8">VLOOKUP(#REF!,#REF!,6,FALSE)*(1+#REF!)</definedName>
    <definedName name="H_HI">VLOOKUP(#REF!,#REF!,6,FALSE)*(1+#REF!)</definedName>
    <definedName name="H_pump">#REF!</definedName>
    <definedName name="H5917Ç">#REF!</definedName>
    <definedName name="h9h" localSheetId="1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9">{"via1",#N/A,TRUE,"general";"via2",#N/A,TRUE,"general";"via3",#N/A,TRUE,"general"}</definedName>
    <definedName name="h9h" localSheetId="10">{"via1",#N/A,TRUE,"general";"via2",#N/A,TRUE,"general";"via3",#N/A,TRUE,"general"}</definedName>
    <definedName name="h9h" localSheetId="8" hidden="1">{"via1",#N/A,TRUE,"general";"via2",#N/A,TRUE,"general";"via3",#N/A,TRUE,"general"}</definedName>
    <definedName name="h9h" hidden="1">{"via1",#N/A,TRUE,"general";"via2",#N/A,TRUE,"general";"via3",#N/A,TRUE,"general"}</definedName>
    <definedName name="ha">#REF!</definedName>
    <definedName name="hab___viv">#REF!</definedName>
    <definedName name="HABITANTES">#REF!</definedName>
    <definedName name="HACER">#REF!</definedName>
    <definedName name="HAVERMMON">#REF!</definedName>
    <definedName name="hayud">#REF!</definedName>
    <definedName name="Hazards">#REF!</definedName>
    <definedName name="hb">#REF!</definedName>
    <definedName name="hbfdhrw" localSheetId="1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9">{"TAB1",#N/A,TRUE,"GENERAL";"TAB2",#N/A,TRUE,"GENERAL";"TAB3",#N/A,TRUE,"GENERAL";"TAB4",#N/A,TRUE,"GENERAL";"TAB5",#N/A,TRUE,"GENERAL"}</definedName>
    <definedName name="hbfdhrw" localSheetId="10">{"TAB1",#N/A,TRUE,"GENERAL";"TAB2",#N/A,TRUE,"GENERAL";"TAB3",#N/A,TRUE,"GENERAL";"TAB4",#N/A,TRUE,"GENERAL";"TAB5",#N/A,TRUE,"GENERAL"}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BJ">#REF!</definedName>
    <definedName name="hbT">#REF!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cfgnctf">#REF!</definedName>
    <definedName name="hdertged">#REF!</definedName>
    <definedName name="hdf">#REF!</definedName>
    <definedName name="hdfghfgh">#REF!</definedName>
    <definedName name="hdfh" localSheetId="1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9">{"via1",#N/A,TRUE,"general";"via2",#N/A,TRUE,"general";"via3",#N/A,TRUE,"general"}</definedName>
    <definedName name="hdfh" localSheetId="10">{"via1",#N/A,TRUE,"general";"via2",#N/A,TRUE,"general";"via3",#N/A,TRUE,"general"}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1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9">{"TAB1",#N/A,TRUE,"GENERAL";"TAB2",#N/A,TRUE,"GENERAL";"TAB3",#N/A,TRUE,"GENERAL";"TAB4",#N/A,TRUE,"GENERAL";"TAB5",#N/A,TRUE,"GENERAL"}</definedName>
    <definedName name="hdfh4" localSheetId="10">{"TAB1",#N/A,TRUE,"GENERAL";"TAB2",#N/A,TRUE,"GENERAL";"TAB3",#N/A,TRUE,"GENERAL";"TAB4",#N/A,TRUE,"GENERAL";"TAB5",#N/A,TRUE,"GENERAL"}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9">{"TAB1",#N/A,TRUE,"GENERAL";"TAB2",#N/A,TRUE,"GENERAL";"TAB3",#N/A,TRUE,"GENERAL";"TAB4",#N/A,TRUE,"GENERAL";"TAB5",#N/A,TRUE,"GENERAL"}</definedName>
    <definedName name="hdfhwq" localSheetId="10">{"TAB1",#N/A,TRUE,"GENERAL";"TAB2",#N/A,TRUE,"GENERAL";"TAB3",#N/A,TRUE,"GENERAL";"TAB4",#N/A,TRUE,"GENERAL";"TAB5",#N/A,TRUE,"GENERAL"}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ftyjk">#REF!</definedName>
    <definedName name="hdgh" localSheetId="1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9">{"via1",#N/A,TRUE,"general";"via2",#N/A,TRUE,"general";"via3",#N/A,TRUE,"general"}</definedName>
    <definedName name="hdgh" localSheetId="10">{"via1",#N/A,TRUE,"general";"via2",#N/A,TRUE,"general";"via3",#N/A,TRUE,"general"}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1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9">{"TAB1",#N/A,TRUE,"GENERAL";"TAB2",#N/A,TRUE,"GENERAL";"TAB3",#N/A,TRUE,"GENERAL";"TAB4",#N/A,TRUE,"GENERAL";"TAB5",#N/A,TRUE,"GENERAL"}</definedName>
    <definedName name="hdhf" localSheetId="10">{"TAB1",#N/A,TRUE,"GENERAL";"TAB2",#N/A,TRUE,"GENERAL";"TAB3",#N/A,TRUE,"GENERAL";"TAB4",#N/A,TRUE,"GENERAL";"TAB5",#N/A,TRUE,"GENERAL"}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dhfgs">#REF!</definedName>
    <definedName name="hdyhr">#REF!</definedName>
    <definedName name="HEAD1">#REF!</definedName>
    <definedName name="HEAD2">#REF!</definedName>
    <definedName name="Header_Row">ROW(#REF!)</definedName>
    <definedName name="hed" localSheetId="11">#REF!</definedName>
    <definedName name="hed" localSheetId="8">#REF!</definedName>
    <definedName name="hed">#REF!</definedName>
    <definedName name="hen" localSheetId="11">#REF!</definedName>
    <definedName name="hen" localSheetId="8">#REF!</definedName>
    <definedName name="hen">#REF!</definedName>
    <definedName name="hernan">#REF!</definedName>
    <definedName name="herr">#REF!</definedName>
    <definedName name="HERRAMIENTA">#REF!</definedName>
    <definedName name="HERRAMIENTAS">#REF!</definedName>
    <definedName name="HERRERO">#REF!</definedName>
    <definedName name="heT">#REF!</definedName>
    <definedName name="heTP">#REF!</definedName>
    <definedName name="heTZ">#REF!</definedName>
    <definedName name="HFD" localSheetId="11">#REF!</definedName>
    <definedName name="HFD" localSheetId="8">#REF!</definedName>
    <definedName name="HFD">#REF!</definedName>
    <definedName name="hfdgfdg" localSheetId="11" hidden="1">{#N/A,#N/A,FALSE,"CCTV"}</definedName>
    <definedName name="hfdgfdg" localSheetId="8" hidden="1">{#N/A,#N/A,FALSE,"CCTV"}</definedName>
    <definedName name="hfdgfdg" hidden="1">{#N/A,#N/A,FALSE,"CCTV"}</definedName>
    <definedName name="hfgh" localSheetId="1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9">{"via1",#N/A,TRUE,"general";"via2",#N/A,TRUE,"general";"via3",#N/A,TRUE,"general"}</definedName>
    <definedName name="hfgh" localSheetId="10">{"via1",#N/A,TRUE,"general";"via2",#N/A,TRUE,"general";"via3",#N/A,TRUE,"general"}</definedName>
    <definedName name="hfgh" localSheetId="8" hidden="1">{"via1",#N/A,TRUE,"general";"via2",#N/A,TRUE,"general";"via3",#N/A,TRUE,"general"}</definedName>
    <definedName name="hfgh" hidden="1">{"via1",#N/A,TRUE,"general";"via2",#N/A,TRUE,"general";"via3",#N/A,TRUE,"general"}</definedName>
    <definedName name="HFGJFG">#REF!</definedName>
    <definedName name="hfh" localSheetId="1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9">{"TAB1",#N/A,TRUE,"GENERAL";"TAB2",#N/A,TRUE,"GENERAL";"TAB3",#N/A,TRUE,"GENERAL";"TAB4",#N/A,TRUE,"GENERAL";"TAB5",#N/A,TRUE,"GENERAL"}</definedName>
    <definedName name="hfh" localSheetId="10">{"TAB1",#N/A,TRUE,"GENERAL";"TAB2",#N/A,TRUE,"GENERAL";"TAB3",#N/A,TRUE,"GENERAL";"TAB4",#N/A,TRUE,"GENERAL";"TAB5",#N/A,TRUE,"GENERAL"}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1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9">{"TAB1",#N/A,TRUE,"GENERAL";"TAB2",#N/A,TRUE,"GENERAL";"TAB3",#N/A,TRUE,"GENERAL";"TAB4",#N/A,TRUE,"GENERAL";"TAB5",#N/A,TRUE,"GENERAL"}</definedName>
    <definedName name="hfhg" localSheetId="10">{"TAB1",#N/A,TRUE,"GENERAL";"TAB2",#N/A,TRUE,"GENERAL";"TAB3",#N/A,TRUE,"GENERAL";"TAB4",#N/A,TRUE,"GENERAL";"TAB5",#N/A,TRUE,"GENERAL"}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jhhjj" localSheetId="11" hidden="1">{#N/A,#N/A,FALSE,"CCTV"}</definedName>
    <definedName name="hfjhhjj" localSheetId="8" hidden="1">{#N/A,#N/A,FALSE,"CCTV"}</definedName>
    <definedName name="hfjhhjj" hidden="1">{#N/A,#N/A,FALSE,"CCTV"}</definedName>
    <definedName name="hft">#REF!</definedName>
    <definedName name="hfthr" localSheetId="1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9">{"via1",#N/A,TRUE,"general";"via2",#N/A,TRUE,"general";"via3",#N/A,TRUE,"general"}</definedName>
    <definedName name="hfthr" localSheetId="10">{"via1",#N/A,TRUE,"general";"via2",#N/A,TRUE,"general";"via3",#N/A,TRUE,"general"}</definedName>
    <definedName name="hfthr" localSheetId="8" hidden="1">{"via1",#N/A,TRUE,"general";"via2",#N/A,TRUE,"general";"via3",#N/A,TRUE,"general"}</definedName>
    <definedName name="hfthr" hidden="1">{"via1",#N/A,TRUE,"general";"via2",#N/A,TRUE,"general";"via3",#N/A,TRUE,"general"}</definedName>
    <definedName name="hftuy">#REF!</definedName>
    <definedName name="hg" localSheetId="1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9">{"via1",#N/A,TRUE,"general";"via2",#N/A,TRUE,"general";"via3",#N/A,TRUE,"general"}</definedName>
    <definedName name="hg" localSheetId="10">{"via1",#N/A,TRUE,"general";"via2",#N/A,TRUE,"general";"via3",#N/A,TRUE,"general"}</definedName>
    <definedName name="hg" localSheetId="8" hidden="1">{"via1",#N/A,TRUE,"general";"via2",#N/A,TRUE,"general";"via3",#N/A,TRUE,"general"}</definedName>
    <definedName name="hg" hidden="1">{"via1",#N/A,TRUE,"general";"via2",#N/A,TRUE,"general";"via3",#N/A,TRUE,"general"}</definedName>
    <definedName name="hgdfghgdfhghyy">#REF!</definedName>
    <definedName name="HGFDF2">#REF!</definedName>
    <definedName name="hgfdhgfh">#REF!</definedName>
    <definedName name="HGFH" localSheetId="1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9">{"via1",#N/A,TRUE,"general";"via2",#N/A,TRUE,"general";"via3",#N/A,TRUE,"general"}</definedName>
    <definedName name="HGFH" localSheetId="10">{"via1",#N/A,TRUE,"general";"via2",#N/A,TRUE,"general";"via3",#N/A,TRUE,"general"}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1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9">{"via1",#N/A,TRUE,"general";"via2",#N/A,TRUE,"general";"via3",#N/A,TRUE,"general"}</definedName>
    <definedName name="hgfhty" localSheetId="10">{"via1",#N/A,TRUE,"general";"via2",#N/A,TRUE,"general";"via3",#N/A,TRUE,"general"}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g">#REF!</definedName>
    <definedName name="HGHFH7" localSheetId="1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9">{"TAB1",#N/A,TRUE,"GENERAL";"TAB2",#N/A,TRUE,"GENERAL";"TAB3",#N/A,TRUE,"GENERAL";"TAB4",#N/A,TRUE,"GENERAL";"TAB5",#N/A,TRUE,"GENERAL"}</definedName>
    <definedName name="HGHFH7" localSheetId="10">{"TAB1",#N/A,TRUE,"GENERAL";"TAB2",#N/A,TRUE,"GENERAL";"TAB3",#N/A,TRUE,"GENERAL";"TAB4",#N/A,TRUE,"GENERAL";"TAB5",#N/A,TRUE,"GENERAL"}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9">{"TAB1",#N/A,TRUE,"GENERAL";"TAB2",#N/A,TRUE,"GENERAL";"TAB3",#N/A,TRUE,"GENERAL";"TAB4",#N/A,TRUE,"GENERAL";"TAB5",#N/A,TRUE,"GENERAL"}</definedName>
    <definedName name="hghhj" localSheetId="10">{"TAB1",#N/A,TRUE,"GENERAL";"TAB2",#N/A,TRUE,"GENERAL";"TAB3",#N/A,TRUE,"GENERAL";"TAB4",#N/A,TRUE,"GENERAL";"TAB5",#N/A,TRUE,"GENERAL"}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1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9">{"via1",#N/A,TRUE,"general";"via2",#N/A,TRUE,"general";"via3",#N/A,TRUE,"general"}</definedName>
    <definedName name="hghydj" localSheetId="10">{"via1",#N/A,TRUE,"general";"via2",#N/A,TRUE,"general";"via3",#N/A,TRUE,"general"}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gh" localSheetId="11" hidden="1">{#N/A,#N/A,FALSE,"CCTV"}</definedName>
    <definedName name="hgjfgh" localSheetId="8" hidden="1">{#N/A,#N/A,FALSE,"CCTV"}</definedName>
    <definedName name="hgjfgh" hidden="1">{#N/A,#N/A,FALSE,"CCTV"}</definedName>
    <definedName name="hgjfghykty">#REF!</definedName>
    <definedName name="hgjfjw" localSheetId="1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9">{"via1",#N/A,TRUE,"general";"via2",#N/A,TRUE,"general";"via3",#N/A,TRUE,"general"}</definedName>
    <definedName name="hgjfjw" localSheetId="10">{"via1",#N/A,TRUE,"general";"via2",#N/A,TRUE,"general";"via3",#N/A,TRUE,"general"}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1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9">{"TAB1",#N/A,TRUE,"GENERAL";"TAB2",#N/A,TRUE,"GENERAL";"TAB3",#N/A,TRUE,"GENERAL";"TAB4",#N/A,TRUE,"GENERAL";"TAB5",#N/A,TRUE,"GENERAL"}</definedName>
    <definedName name="HGJG" localSheetId="10">{"TAB1",#N/A,TRUE,"GENERAL";"TAB2",#N/A,TRUE,"GENERAL";"TAB3",#N/A,TRUE,"GENERAL";"TAB4",#N/A,TRUE,"GENERAL";"TAB5",#N/A,TRUE,"GENERAL"}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gjgfhgh" localSheetId="11" hidden="1">{#N/A,#N/A,FALSE,"CCTV"}</definedName>
    <definedName name="hgjgfhgh" localSheetId="8" hidden="1">{#N/A,#N/A,FALSE,"CCTV"}</definedName>
    <definedName name="hgjgfhgh" hidden="1">{#N/A,#N/A,FALSE,"CCTV"}</definedName>
    <definedName name="hgjgfyyfg">#REF!</definedName>
    <definedName name="hgkhklkj">#REF!</definedName>
    <definedName name="hgrua">#REF!</definedName>
    <definedName name="hgsfgsef">#N/A</definedName>
    <definedName name="hgt">#REF!</definedName>
    <definedName name="hgu">#REF!</definedName>
    <definedName name="hh" localSheetId="11">#REF!</definedName>
    <definedName name="hh" localSheetId="2">'CAP. 1'!ERR</definedName>
    <definedName name="hh" localSheetId="3">'CAP. 2'!ERR</definedName>
    <definedName name="hh" localSheetId="4">'CAP. 3'!ERR</definedName>
    <definedName name="hh" localSheetId="5">'CAP. 4'!ERR</definedName>
    <definedName name="hh" localSheetId="6">'CAP. 5'!ERR</definedName>
    <definedName name="hh" localSheetId="7">'CAP. 6'!ERR</definedName>
    <definedName name="hh" localSheetId="8">#REF!</definedName>
    <definedName name="hh">[0]!ERR</definedName>
    <definedName name="hhg" localSheetId="11" hidden="1">{#N/A,#N/A,TRUE,"1842CWN0"}</definedName>
    <definedName name="hhg" localSheetId="7" hidden="1">{#N/A,#N/A,TRUE,"1842CWN0"}</definedName>
    <definedName name="hhg" localSheetId="8" hidden="1">{#N/A,#N/A,TRUE,"1842CWN0"}</definedName>
    <definedName name="hhg" hidden="1">{#N/A,#N/A,TRUE,"1842CWN0"}</definedName>
    <definedName name="hhh" localSheetId="1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9">{"TAB1",#N/A,TRUE,"GENERAL";"TAB2",#N/A,TRUE,"GENERAL";"TAB3",#N/A,TRUE,"GENERAL";"TAB4",#N/A,TRUE,"GENERAL";"TAB5",#N/A,TRUE,"GENERAL"}</definedName>
    <definedName name="hhh" localSheetId="10">{"TAB1",#N/A,TRUE,"GENERAL";"TAB2",#N/A,TRUE,"GENERAL";"TAB3",#N/A,TRUE,"GENERAL";"TAB4",#N/A,TRUE,"GENERAL";"TAB5",#N/A,TRUE,"GENERAL"}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1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9">{"via1",#N/A,TRUE,"general";"via2",#N/A,TRUE,"general";"via3",#N/A,TRUE,"general"}</definedName>
    <definedName name="hhhhhh" localSheetId="10">{"via1",#N/A,TRUE,"general";"via2",#N/A,TRUE,"general";"via3",#N/A,TRUE,"general"}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hh">#REF!</definedName>
    <definedName name="hhhhhhhhh">#REF!</definedName>
    <definedName name="hhhhhho" localSheetId="1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9">{"TAB1",#N/A,TRUE,"GENERAL";"TAB2",#N/A,TRUE,"GENERAL";"TAB3",#N/A,TRUE,"GENERAL";"TAB4",#N/A,TRUE,"GENERAL";"TAB5",#N/A,TRUE,"GENERAL"}</definedName>
    <definedName name="hhhhhho" localSheetId="10">{"TAB1",#N/A,TRUE,"GENERAL";"TAB2",#N/A,TRUE,"GENERAL";"TAB3",#N/A,TRUE,"GENERAL";"TAB4",#N/A,TRUE,"GENERAL";"TAB5",#N/A,TRUE,"GENERAL"}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JKJKK">#REF!</definedName>
    <definedName name="hhhhhpy" localSheetId="1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9">{"TAB1",#N/A,TRUE,"GENERAL";"TAB2",#N/A,TRUE,"GENERAL";"TAB3",#N/A,TRUE,"GENERAL";"TAB4",#N/A,TRUE,"GENERAL";"TAB5",#N/A,TRUE,"GENERAL"}</definedName>
    <definedName name="hhhhhpy" localSheetId="10">{"TAB1",#N/A,TRUE,"GENERAL";"TAB2",#N/A,TRUE,"GENERAL";"TAB3",#N/A,TRUE,"GENERAL";"TAB4",#N/A,TRUE,"GENERAL";"TAB5",#N/A,TRUE,"GENERAL"}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HTHS">#REF!</definedName>
    <definedName name="hhhhth" localSheetId="1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9">{"via1",#N/A,TRUE,"general";"via2",#N/A,TRUE,"general";"via3",#N/A,TRUE,"general"}</definedName>
    <definedName name="hhhhth" localSheetId="10">{"via1",#N/A,TRUE,"general";"via2",#N/A,TRUE,"general";"via3",#N/A,TRUE,"general"}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1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9">{"TAB1",#N/A,TRUE,"GENERAL";"TAB2",#N/A,TRUE,"GENERAL";"TAB3",#N/A,TRUE,"GENERAL";"TAB4",#N/A,TRUE,"GENERAL";"TAB5",#N/A,TRUE,"GENERAL"}</definedName>
    <definedName name="hhhyhyh" localSheetId="10">{"TAB1",#N/A,TRUE,"GENERAL";"TAB2",#N/A,TRUE,"GENERAL";"TAB3",#N/A,TRUE,"GENERAL";"TAB4",#N/A,TRUE,"GENERAL";"TAB5",#N/A,TRUE,"GENERAL"}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1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9">{"via1",#N/A,TRUE,"general";"via2",#N/A,TRUE,"general";"via3",#N/A,TRUE,"general"}</definedName>
    <definedName name="hhtrhreh" localSheetId="10">{"via1",#N/A,TRUE,"general";"via2",#N/A,TRUE,"general";"via3",#N/A,TRUE,"general"}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 localSheetId="11">#REF!</definedName>
    <definedName name="Hid" localSheetId="8">#REF!</definedName>
    <definedName name="Hid">#REF!</definedName>
    <definedName name="HIDE1" localSheetId="11">#REF!</definedName>
    <definedName name="HIDE1" localSheetId="8">#REF!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isanitarios">#REF!</definedName>
    <definedName name="hierro">#REF!</definedName>
    <definedName name="hierro1">#REF!</definedName>
    <definedName name="hierro2">#REF!</definedName>
    <definedName name="hierro4">#REF!</definedName>
    <definedName name="hierro60v">#REF!</definedName>
    <definedName name="hikhkjhkjl" localSheetId="11">#REF!</definedName>
    <definedName name="hikhkjhkjl" localSheetId="8">#REF!</definedName>
    <definedName name="hikhkjhkjl">#REF!</definedName>
    <definedName name="hikhkjhkjl_2" localSheetId="11">#REF!</definedName>
    <definedName name="hikhkjhkjl_2" localSheetId="8">#REF!</definedName>
    <definedName name="hikhkjhkjl_2">#REF!</definedName>
    <definedName name="hikhkjhkjl_4" localSheetId="11">#REF!</definedName>
    <definedName name="hikhkjhkjl_4" localSheetId="8">#REF!</definedName>
    <definedName name="hikhkjhkjl_4">#REF!</definedName>
    <definedName name="hing">#REF!</definedName>
    <definedName name="HISTORICO" localSheetId="11" hidden="1">{#N/A,#N/A,FALSE,"Costos Productos 6A";#N/A,#N/A,FALSE,"Costo Unitario Total H-94-12"}</definedName>
    <definedName name="HISTORICO" localSheetId="8" hidden="1">{#N/A,#N/A,FALSE,"Costos Productos 6A";#N/A,#N/A,FALSE,"Costo Unitario Total H-94-12"}</definedName>
    <definedName name="HISTORICO" hidden="1">{#N/A,#N/A,FALSE,"Costos Productos 6A";#N/A,#N/A,FALSE,"Costo Unitario Total H-94-12"}</definedName>
    <definedName name="HisYear_0">#REF!</definedName>
    <definedName name="HisYear_1">#REF!</definedName>
    <definedName name="HisYear_2">#REF!</definedName>
    <definedName name="HisYear_3">#REF!</definedName>
    <definedName name="hit">#REF!</definedName>
    <definedName name="hj">#REF!</definedName>
    <definedName name="hjfg" localSheetId="1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9">{"via1",#N/A,TRUE,"general";"via2",#N/A,TRUE,"general";"via3",#N/A,TRUE,"general"}</definedName>
    <definedName name="hjfg" localSheetId="10">{"via1",#N/A,TRUE,"general";"via2",#N/A,TRUE,"general";"via3",#N/A,TRUE,"general"}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1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9">{"TAB1",#N/A,TRUE,"GENERAL";"TAB2",#N/A,TRUE,"GENERAL";"TAB3",#N/A,TRUE,"GENERAL";"TAB4",#N/A,TRUE,"GENERAL";"TAB5",#N/A,TRUE,"GENERAL"}</definedName>
    <definedName name="hjgh" localSheetId="10">{"TAB1",#N/A,TRUE,"GENERAL";"TAB2",#N/A,TRUE,"GENERAL";"TAB3",#N/A,TRUE,"GENERAL";"TAB4",#N/A,TRUE,"GENERAL";"TAB5",#N/A,TRUE,"GENERAL"}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9">{"TAB1",#N/A,TRUE,"GENERAL";"TAB2",#N/A,TRUE,"GENERAL";"TAB3",#N/A,TRUE,"GENERAL";"TAB4",#N/A,TRUE,"GENERAL";"TAB5",#N/A,TRUE,"GENERAL"}</definedName>
    <definedName name="hjghj" localSheetId="10">{"TAB1",#N/A,TRUE,"GENERAL";"TAB2",#N/A,TRUE,"GENERAL";"TAB3",#N/A,TRUE,"GENERAL";"TAB4",#N/A,TRUE,"GENERAL";"TAB5",#N/A,TRUE,"GENERAL"}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GHJG">#REF!</definedName>
    <definedName name="hjh">#REF!</definedName>
    <definedName name="hjhjhg" localSheetId="1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9">{"TAB1",#N/A,TRUE,"GENERAL";"TAB2",#N/A,TRUE,"GENERAL";"TAB3",#N/A,TRUE,"GENERAL";"TAB4",#N/A,TRUE,"GENERAL";"TAB5",#N/A,TRUE,"GENERAL"}</definedName>
    <definedName name="hjhjhg" localSheetId="10">{"TAB1",#N/A,TRUE,"GENERAL";"TAB2",#N/A,TRUE,"GENERAL";"TAB3",#N/A,TRUE,"GENERAL";"TAB4",#N/A,TRUE,"GENERAL";"TAB5",#N/A,TRUE,"GENERAL"}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1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9">{"via1",#N/A,TRUE,"general";"via2",#N/A,TRUE,"general";"via3",#N/A,TRUE,"general"}</definedName>
    <definedName name="HJKH" localSheetId="10">{"via1",#N/A,TRUE,"general";"via2",#N/A,TRUE,"general";"via3",#N/A,TRUE,"general"}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1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9">{"via1",#N/A,TRUE,"general";"via2",#N/A,TRUE,"general";"via3",#N/A,TRUE,"general"}</definedName>
    <definedName name="hjkjk" localSheetId="10">{"via1",#N/A,TRUE,"general";"via2",#N/A,TRUE,"general";"via3",#N/A,TRUE,"general"}</definedName>
    <definedName name="hjkjk" localSheetId="8" hidden="1">{"via1",#N/A,TRUE,"general";"via2",#N/A,TRUE,"general";"via3",#N/A,TRUE,"general"}</definedName>
    <definedName name="hjkjk" hidden="1">{"via1",#N/A,TRUE,"general";"via2",#N/A,TRUE,"general";"via3",#N/A,TRUE,"general"}</definedName>
    <definedName name="HJKL">#REF!</definedName>
    <definedName name="HJL">#REF!</definedName>
    <definedName name="HK" localSheetId="11">'AIU1 '!err</definedName>
    <definedName name="HK" localSheetId="2">'CAP. 1'!ERR</definedName>
    <definedName name="HK" localSheetId="3">'CAP. 2'!ERR</definedName>
    <definedName name="HK" localSheetId="4">'CAP. 3'!ERR</definedName>
    <definedName name="HK" localSheetId="5">'CAP. 4'!ERR</definedName>
    <definedName name="HK" localSheetId="6">'CAP. 5'!ERR</definedName>
    <definedName name="HK" localSheetId="7">'CAP. 6'!ERR</definedName>
    <definedName name="HK" localSheetId="8">FP!err</definedName>
    <definedName name="HK">[0]!ERR</definedName>
    <definedName name="hkhkjhkj">#REF!</definedName>
    <definedName name="hkhkjhkj_2">#REF!</definedName>
    <definedName name="hkhkjhkj_4">#REF!</definedName>
    <definedName name="hkljkl">#REF!</definedName>
    <definedName name="hl">#REF!</definedName>
    <definedName name="HM">#REF!</definedName>
    <definedName name="HM3EB">#REF!</definedName>
    <definedName name="HM3JH">#REF!</definedName>
    <definedName name="HMEN">#REF!</definedName>
    <definedName name="hmenores">#REF!</definedName>
    <definedName name="HMHF3">#REF!</definedName>
    <definedName name="hmont">#REF!</definedName>
    <definedName name="hn" localSheetId="1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9">{"TAB1",#N/A,TRUE,"GENERAL";"TAB2",#N/A,TRUE,"GENERAL";"TAB3",#N/A,TRUE,"GENERAL";"TAB4",#N/A,TRUE,"GENERAL";"TAB5",#N/A,TRUE,"GENERAL"}</definedName>
    <definedName name="hn" localSheetId="10">{"TAB1",#N/A,TRUE,"GENERAL";"TAB2",#N/A,TRUE,"GENERAL";"TAB3",#N/A,TRUE,"GENERAL";"TAB4",#N/A,TRUE,"GENERAL";"TAB5",#N/A,TRUE,"GENERAL"}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#REF!</definedName>
    <definedName name="HNFKLÑFG">#REF!</definedName>
    <definedName name="HNH">#REF!</definedName>
    <definedName name="hnhnf">#REF!</definedName>
    <definedName name="hnt">#REF!</definedName>
    <definedName name="HOCOL">#REF!</definedName>
    <definedName name="HOJA">#N/A</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#REF!</definedName>
    <definedName name="HOJA444">#N/A</definedName>
    <definedName name="HOJA8">#REF!</definedName>
    <definedName name="hojanueva">#REF!</definedName>
    <definedName name="HOJAS">#REF!</definedName>
    <definedName name="hola">#REF!</definedName>
    <definedName name="HOLIER">#REF!</definedName>
    <definedName name="HonoraProfesionales">#REF!</definedName>
    <definedName name="HonoraTecnicos">#REF!</definedName>
    <definedName name="HOR">#REF!</definedName>
    <definedName name="HORA">#REF!</definedName>
    <definedName name="HORA2">#REF!</definedName>
    <definedName name="HORAA">#REF!</definedName>
    <definedName name="HORALL">#REF!</definedName>
    <definedName name="HORAMOTONIV120">#REF!</definedName>
    <definedName name="HORAS">#REF!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11">#REF!</definedName>
    <definedName name="horat" localSheetId="8">#REF!</definedName>
    <definedName name="horat">#REF!</definedName>
    <definedName name="horat2">#REF!</definedName>
    <definedName name="HORAVOLQUETA">#REF!</definedName>
    <definedName name="Horcones_de_2.90mNOMBRE">#REF!</definedName>
    <definedName name="Horcones2.9precioporunidad">#REF!</definedName>
    <definedName name="Hormigón_asfálticoNOMBRE">#REF!</definedName>
    <definedName name="Hormigón_asfálticoPRECIOPORM3">#REF!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y">#REF!</definedName>
    <definedName name="hp">#REF!</definedName>
    <definedName name="HP_stg_Hz">#REF!</definedName>
    <definedName name="hqi">#REF!</definedName>
    <definedName name="hrbd2">#REF!</definedName>
    <definedName name="hrbd4">#REF!</definedName>
    <definedName name="hrbd6">#REF!</definedName>
    <definedName name="hreer" localSheetId="1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9">{"TAB1",#N/A,TRUE,"GENERAL";"TAB2",#N/A,TRUE,"GENERAL";"TAB3",#N/A,TRUE,"GENERAL";"TAB4",#N/A,TRUE,"GENERAL";"TAB5",#N/A,TRUE,"GENERAL"}</definedName>
    <definedName name="hreer" localSheetId="10">{"TAB1",#N/A,TRUE,"GENERAL";"TAB2",#N/A,TRUE,"GENERAL";"TAB3",#N/A,TRUE,"GENERAL";"TAB4",#N/A,TRUE,"GENERAL";"TAB5",#N/A,TRUE,"GENERAL"}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9">{"TAB1",#N/A,TRUE,"GENERAL";"TAB2",#N/A,TRUE,"GENERAL";"TAB3",#N/A,TRUE,"GENERAL";"TAB4",#N/A,TRUE,"GENERAL";"TAB5",#N/A,TRUE,"GENERAL"}</definedName>
    <definedName name="hrhth" localSheetId="10">{"TAB1",#N/A,TRUE,"GENERAL";"TAB2",#N/A,TRUE,"GENERAL";"TAB3",#N/A,TRUE,"GENERAL";"TAB4",#N/A,TRUE,"GENERAL";"TAB5",#N/A,TRUE,"GENERAL"}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n" localSheetId="11">#REF!</definedName>
    <definedName name="hrn" localSheetId="8">#REF!</definedName>
    <definedName name="hrn">#REF!</definedName>
    <definedName name="hrT">#REF!</definedName>
    <definedName name="hrTc">#REF!</definedName>
    <definedName name="hrtfxtfhxg">#REF!</definedName>
    <definedName name="hrthrt">#REF!</definedName>
    <definedName name="hrthtrh" localSheetId="1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9">{"TAB1",#N/A,TRUE,"GENERAL";"TAB2",#N/A,TRUE,"GENERAL";"TAB3",#N/A,TRUE,"GENERAL";"TAB4",#N/A,TRUE,"GENERAL";"TAB5",#N/A,TRUE,"GENERAL"}</definedName>
    <definedName name="hrthtrh" localSheetId="10">{"TAB1",#N/A,TRUE,"GENERAL";"TAB2",#N/A,TRUE,"GENERAL";"TAB3",#N/A,TRUE,"GENERAL";"TAB4",#N/A,TRUE,"GENERAL";"TAB5",#N/A,TRUE,"GENERAL"}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rTZ">#REF!</definedName>
    <definedName name="hs">#REF!</definedName>
    <definedName name="hsfg" localSheetId="1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9">{"via1",#N/A,TRUE,"general";"via2",#N/A,TRUE,"general";"via3",#N/A,TRUE,"general"}</definedName>
    <definedName name="hsfg" localSheetId="10">{"via1",#N/A,TRUE,"general";"via2",#N/A,TRUE,"general";"via3",#N/A,TRUE,"general"}</definedName>
    <definedName name="hsfg" localSheetId="8" hidden="1">{"via1",#N/A,TRUE,"general";"via2",#N/A,TRUE,"general";"via3",#N/A,TRUE,"general"}</definedName>
    <definedName name="hsfg" hidden="1">{"via1",#N/A,TRUE,"general";"via2",#N/A,TRUE,"general";"via3",#N/A,TRUE,"general"}</definedName>
    <definedName name="HSIT" localSheetId="11" hidden="1">{#N/A,#N/A,FALSE,"CIBHA05A";#N/A,#N/A,FALSE,"CIBHA05B"}</definedName>
    <definedName name="HSIT" localSheetId="8" hidden="1">{#N/A,#N/A,FALSE,"CIBHA05A";#N/A,#N/A,FALSE,"CIBHA05B"}</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1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9">{"TAB1",#N/A,TRUE,"GENERAL";"TAB2",#N/A,TRUE,"GENERAL";"TAB3",#N/A,TRUE,"GENERAL";"TAB4",#N/A,TRUE,"GENERAL";"TAB5",#N/A,TRUE,"GENERAL"}</definedName>
    <definedName name="hthdrf" localSheetId="10">{"TAB1",#N/A,TRUE,"GENERAL";"TAB2",#N/A,TRUE,"GENERAL";"TAB3",#N/A,TRUE,"GENERAL";"TAB4",#N/A,TRUE,"GENERAL";"TAB5",#N/A,TRUE,"GENERAL"}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hthth">#REF!</definedName>
    <definedName name="htiC">#REF!</definedName>
    <definedName name="htiC1">#REF!</definedName>
    <definedName name="htiC2">#REF!</definedName>
    <definedName name="htk">#REF!</definedName>
    <definedName name="HTML_CodePage" hidden="1">1252</definedName>
    <definedName name="HTML_Control" localSheetId="11" hidden="1">{"'Parámetros'!$A$3:$C$3"}</definedName>
    <definedName name="HTML_Control" localSheetId="8" hidden="1">{"'Parámetros'!$A$3:$C$3"}</definedName>
    <definedName name="HTML_Control" hidden="1">{"'Sheet1'!$A$1:$G$85"}</definedName>
    <definedName name="HTML_Control2" localSheetId="11" hidden="1">{"'Parámetros'!$A$3:$C$3"}</definedName>
    <definedName name="HTML_Control2" localSheetId="8" hidden="1">{"'Parámetros'!$A$3:$C$3"}</definedName>
    <definedName name="HTML_Control2" hidden="1">{"'Parámetros'!$A$3:$C$3"}</definedName>
    <definedName name="HTML_Description" hidden="1">""</definedName>
    <definedName name="HTML_Email" hidden="1">""</definedName>
    <definedName name="HTML_Header" localSheetId="11" hidden="1">"Parámetros"</definedName>
    <definedName name="HTML_Header" localSheetId="8" hidden="1">"Parámetros"</definedName>
    <definedName name="HTML_Header" hidden="1">"Sheet1"</definedName>
    <definedName name="HTML_LastUpdate" localSheetId="11" hidden="1">"7/06/2001"</definedName>
    <definedName name="HTML_LastUpdate" localSheetId="8" hidden="1">"7/06/2001"</definedName>
    <definedName name="HTML_LastUpdate" hidden="1">"2/24/99"</definedName>
    <definedName name="HTML_LineAfter" localSheetId="11" hidden="1">FALSE</definedName>
    <definedName name="HTML_LineAfter" localSheetId="8" hidden="1">FALSE</definedName>
    <definedName name="HTML_LineAfter" hidden="1">TRUE</definedName>
    <definedName name="HTML_LineBefore" hidden="1">TRUE</definedName>
    <definedName name="HTML_Name" localSheetId="11" hidden="1">"EMPRESA DE ACUEDUCTO Y ALCANT"</definedName>
    <definedName name="HTML_Name" localSheetId="8" hidden="1">"EMPRESA DE ACUEDUCTO Y ALCANT"</definedName>
    <definedName name="HTML_Name" hidden="1">"Aswath Damodaran"</definedName>
    <definedName name="HTML_OBDlg2" hidden="1">TRUE</definedName>
    <definedName name="HTML_OBDlg3" hidden="1">TRUE</definedName>
    <definedName name="HTML_OBDlg4" hidden="1">TRUE</definedName>
    <definedName name="HTML_OS" localSheetId="11" hidden="1">0</definedName>
    <definedName name="HTML_OS" localSheetId="8" hidden="1">0</definedName>
    <definedName name="HTML_OS" hidden="1">1</definedName>
    <definedName name="HTML_PathFile" localSheetId="11" hidden="1">"C:\Verificacion\Modelo.htm"</definedName>
    <definedName name="HTML_PathFile" localSheetId="8" hidden="1">"C:\Verificacion\Modelo.htm"</definedName>
    <definedName name="HTML_PathFile" hidden="1">"C:\My Documents\MyHTML.htm"</definedName>
    <definedName name="HTML_PathFileMac" hidden="1">"Macintosh HD:HomePageStuff:New_Home_Page:datafile:histret.html"</definedName>
    <definedName name="HTML_PathTemplate" hidden="1">"C:\Verificacion\&lt;!--##Table##--&gt;"</definedName>
    <definedName name="HTML_Title" localSheetId="11" hidden="1">"Empresarial"</definedName>
    <definedName name="HTML_Title" localSheetId="8" hidden="1">"Empresarial"</definedName>
    <definedName name="HTML_Title" hidden="1">"Historical Returns on Stocks, Bonds and Bills"</definedName>
    <definedName name="HTML1_1" localSheetId="11" hidden="1">"'[06Cumplimiento1996.xls]GASTOS'!$A$3:$B$16"</definedName>
    <definedName name="HTML1_1" localSheetId="8" hidden="1">"'[06Cumplimiento1996.xls]GASTOS'!$A$3:$B$16"</definedName>
    <definedName name="HTML1_1" hidden="1">"[ReturnsHistorical]Sheet1!$A$1:$D$77"</definedName>
    <definedName name="HTML1_10" hidden="1">""</definedName>
    <definedName name="HTML1_11" hidden="1">1</definedName>
    <definedName name="HTML1_12" localSheetId="11" hidden="1">"c:\prueba.htm"</definedName>
    <definedName name="HTML1_12" localSheetId="8" hidden="1">"c:\prueba.htm"</definedName>
    <definedName name="HTML1_12" hidden="1">"Zip 100:New_Home_Page:datafile:histret.html"</definedName>
    <definedName name="HTML1_2" hidden="1">1</definedName>
    <definedName name="HTML1_3" localSheetId="11" hidden="1">"06Cumplimiento1996"</definedName>
    <definedName name="HTML1_3" localSheetId="8" hidden="1">"06Cumplimiento1996"</definedName>
    <definedName name="HTML1_3" hidden="1">"ReturnsHistorical"</definedName>
    <definedName name="HTML1_4" localSheetId="11" hidden="1">"GASTOS"</definedName>
    <definedName name="HTML1_4" localSheetId="8" hidden="1">"GASTOS"</definedName>
    <definedName name="HTML1_4" hidden="1">"Historical Returns on Stocks, Bonds and Bills"</definedName>
    <definedName name="HTML1_5" localSheetId="11" hidden="1">""</definedName>
    <definedName name="HTML1_5" localSheetId="8" hidden="1">""</definedName>
    <definedName name="HTML1_5" hidden="1">"Ibbotson Data"</definedName>
    <definedName name="HTML1_6" hidden="1">-4146</definedName>
    <definedName name="HTML1_7" hidden="1">-4146</definedName>
    <definedName name="HTML1_8" localSheetId="11" hidden="1">"16/12/1996"</definedName>
    <definedName name="HTML1_8" localSheetId="8" hidden="1">"16/12/1996"</definedName>
    <definedName name="HTML1_8" hidden="1">"3/17/97"</definedName>
    <definedName name="HTML1_9" localSheetId="11" hidden="1">"JUAN CARLOS TORO VALDERRAMA"</definedName>
    <definedName name="HTML1_9" localSheetId="8" hidden="1">"JUAN CARLOS TORO VALDERRAMA"</definedName>
    <definedName name="HTML1_9" hidden="1">"Aswath Damodaran"</definedName>
    <definedName name="HTML2_1" localSheetId="11" hidden="1">"'[INDICES.XLS]INDICES I'!$A$1:$K$36"</definedName>
    <definedName name="HTML2_1" localSheetId="8" hidden="1">"'[INDICES.XLS]INDICES I'!$A$1:$K$36"</definedName>
    <definedName name="HTML2_1" hidden="1">"[histret.xls]Sheet1!$A$1:$G$85"</definedName>
    <definedName name="HTML2_10" hidden="1">""</definedName>
    <definedName name="HTML2_11" hidden="1">1</definedName>
    <definedName name="HTML2_12" localSheetId="11" hidden="1">"C:\Mis documentos\INDICESI.htm"</definedName>
    <definedName name="HTML2_12" localSheetId="8" hidden="1">"C:\Mis documentos\INDICESI.htm"</definedName>
    <definedName name="HTML2_12" hidden="1">"Macintosh HD:New_Home_Page:datafile:histret.html"</definedName>
    <definedName name="HTML2_2" hidden="1">1</definedName>
    <definedName name="HTML2_3" localSheetId="11" hidden="1">"INDICES"</definedName>
    <definedName name="HTML2_3" localSheetId="8" hidden="1">"INDICES"</definedName>
    <definedName name="HTML2_3" hidden="1">"Historical Returns"</definedName>
    <definedName name="HTML2_4" localSheetId="11" hidden="1">"INDICES I"</definedName>
    <definedName name="HTML2_4" localSheetId="8" hidden="1">"INDICES I"</definedName>
    <definedName name="HTML2_4" hidden="1">"Historical Returns on Stocks, Bonds and Bills"</definedName>
    <definedName name="HTML2_5" hidden="1">""</definedName>
    <definedName name="HTML2_6" localSheetId="11" hidden="1">-4146</definedName>
    <definedName name="HTML2_6" localSheetId="8" hidden="1">-4146</definedName>
    <definedName name="HTML2_6" hidden="1">1</definedName>
    <definedName name="HTML2_7" localSheetId="11" hidden="1">-4146</definedName>
    <definedName name="HTML2_7" localSheetId="8" hidden="1">-4146</definedName>
    <definedName name="HTML2_7" hidden="1">1</definedName>
    <definedName name="HTML2_8" localSheetId="11" hidden="1">"5/02/1997"</definedName>
    <definedName name="HTML2_8" localSheetId="8" hidden="1">"5/02/1997"</definedName>
    <definedName name="HTML2_8" hidden="1">"2/3/98"</definedName>
    <definedName name="HTML2_9" localSheetId="11" hidden="1">"JUAN CARLOS TORO VALDERRAMA"</definedName>
    <definedName name="HTML2_9" localSheetId="8" hidden="1">"JUAN CARLOS TORO VALDERRAMA"</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localSheetId="11" hidden="1">1</definedName>
    <definedName name="HTMLCount" localSheetId="8" hidden="1">1</definedName>
    <definedName name="HTMLCount" hidden="1">2</definedName>
    <definedName name="htryrt7" localSheetId="1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9">{"via1",#N/A,TRUE,"general";"via2",#N/A,TRUE,"general";"via3",#N/A,TRUE,"general"}</definedName>
    <definedName name="htryrt7" localSheetId="10">{"via1",#N/A,TRUE,"general";"via2",#N/A,TRUE,"general";"via3",#N/A,TRUE,"general"}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tsh">#REF!</definedName>
    <definedName name="HTSHTDRT">#REF!</definedName>
    <definedName name="htT">#REF!</definedName>
    <definedName name="htTc">#REF!</definedName>
    <definedName name="htTP">#REF!</definedName>
    <definedName name="htTZ">#REF!</definedName>
    <definedName name="htytrye">#REF!</definedName>
    <definedName name="htyuuuu">#REF!</definedName>
    <definedName name="HU">#REF!</definedName>
    <definedName name="hufbrubf">#REF!</definedName>
    <definedName name="HUGO">#REF!</definedName>
    <definedName name="hut">#REF!</definedName>
    <definedName name="HVAC">#REF!</definedName>
    <definedName name="HVBHJ">#REF!</definedName>
    <definedName name="HVC">#REF!</definedName>
    <definedName name="hvehiculo">#REF!</definedName>
    <definedName name="hxdfk">#REF!</definedName>
    <definedName name="HY">#REF!</definedName>
    <definedName name="HYD5TNFH">#REF!</definedName>
    <definedName name="hyf6u">#REF!</definedName>
    <definedName name="hyhjop" localSheetId="1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9">{"TAB1",#N/A,TRUE,"GENERAL";"TAB2",#N/A,TRUE,"GENERAL";"TAB3",#N/A,TRUE,"GENERAL";"TAB4",#N/A,TRUE,"GENERAL";"TAB5",#N/A,TRUE,"GENERAL"}</definedName>
    <definedName name="hyhjop" localSheetId="10">{"TAB1",#N/A,TRUE,"GENERAL";"TAB2",#N/A,TRUE,"GENERAL";"TAB3",#N/A,TRUE,"GENERAL";"TAB4",#N/A,TRUE,"GENERAL";"TAB5",#N/A,TRUE,"GENERAL"}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9">{"TAB1",#N/A,TRUE,"GENERAL";"TAB2",#N/A,TRUE,"GENERAL";"TAB3",#N/A,TRUE,"GENERAL";"TAB4",#N/A,TRUE,"GENERAL";"TAB5",#N/A,TRUE,"GENERAL"}</definedName>
    <definedName name="hyhyh" localSheetId="10">{"TAB1",#N/A,TRUE,"GENERAL";"TAB2",#N/A,TRUE,"GENERAL";"TAB3",#N/A,TRUE,"GENERAL";"TAB4",#N/A,TRUE,"GENERAL";"TAB5",#N/A,TRUE,"GENERAL"}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JUJ">#REF!</definedName>
    <definedName name="HYSTER">#REF!</definedName>
    <definedName name="HYT">#REF!</definedName>
    <definedName name="hytirs" localSheetId="1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9">{"via1",#N/A,TRUE,"general";"via2",#N/A,TRUE,"general";"via3",#N/A,TRUE,"general"}</definedName>
    <definedName name="hytirs" localSheetId="10">{"via1",#N/A,TRUE,"general";"via2",#N/A,TRUE,"general";"via3",#N/A,TRUE,"general"}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#REF!</definedName>
    <definedName name="i0">#REF!</definedName>
    <definedName name="i8fgb">#REF!</definedName>
    <definedName name="i8i" localSheetId="1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9">{"TAB1",#N/A,TRUE,"GENERAL";"TAB2",#N/A,TRUE,"GENERAL";"TAB3",#N/A,TRUE,"GENERAL";"TAB4",#N/A,TRUE,"GENERAL";"TAB5",#N/A,TRUE,"GENERAL"}</definedName>
    <definedName name="i8i" localSheetId="10">{"TAB1",#N/A,TRUE,"GENERAL";"TAB2",#N/A,TRUE,"GENERAL";"TAB3",#N/A,TRUE,"GENERAL";"TAB4",#N/A,TRUE,"GENERAL";"TAB5",#N/A,TRUE,"GENERAL"}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B">#REF!</definedName>
    <definedName name="IBA">#REF!</definedName>
    <definedName name="ic" localSheetId="11">#REF!</definedName>
    <definedName name="ic" localSheetId="8">#REF!</definedName>
    <definedName name="ic">#REF!</definedName>
    <definedName name="icbf" localSheetId="11">#REF!</definedName>
    <definedName name="icbf" localSheetId="8">#REF!</definedName>
    <definedName name="icbf">#REF!</definedName>
    <definedName name="Icct">#REF!</definedName>
    <definedName name="ICP" localSheetId="11">#REF!</definedName>
    <definedName name="ICP" localSheetId="8">#REF!</definedName>
    <definedName name="ICP">#REF!</definedName>
    <definedName name="ICP1_1" localSheetId="11">#REF!</definedName>
    <definedName name="ICP1_1" localSheetId="8">#REF!</definedName>
    <definedName name="ICP1_1">#REF!</definedName>
    <definedName name="ICP1_1_1" localSheetId="11">#REF!</definedName>
    <definedName name="ICP1_1_1" localSheetId="8">#REF!</definedName>
    <definedName name="ICP1_1_1">#REF!</definedName>
    <definedName name="ICP1_1_2" localSheetId="11">#REF!</definedName>
    <definedName name="ICP1_1_2" localSheetId="8">#REF!</definedName>
    <definedName name="ICP1_1_2">#REF!</definedName>
    <definedName name="ICP1_1_3" localSheetId="11">#REF!</definedName>
    <definedName name="ICP1_1_3" localSheetId="8">#REF!</definedName>
    <definedName name="ICP1_1_3">#REF!</definedName>
    <definedName name="ICP1_1_4" localSheetId="11">#REF!</definedName>
    <definedName name="ICP1_1_4" localSheetId="8">#REF!</definedName>
    <definedName name="ICP1_1_4">#REF!</definedName>
    <definedName name="ICP1_2" localSheetId="11">#REF!</definedName>
    <definedName name="ICP1_2" localSheetId="8">#REF!</definedName>
    <definedName name="ICP1_2">#REF!</definedName>
    <definedName name="ICP1_3" localSheetId="11">#REF!</definedName>
    <definedName name="ICP1_3" localSheetId="8">#REF!</definedName>
    <definedName name="ICP1_3">#REF!</definedName>
    <definedName name="ICP1_4" localSheetId="11">#REF!</definedName>
    <definedName name="ICP1_4" localSheetId="8">#REF!</definedName>
    <definedName name="ICP1_4">#REF!</definedName>
    <definedName name="id" localSheetId="11">#REF!</definedName>
    <definedName name="ID" localSheetId="2">'CAP. 1'!ERR</definedName>
    <definedName name="ID" localSheetId="3">'CAP. 2'!ERR</definedName>
    <definedName name="ID" localSheetId="4">'CAP. 3'!ERR</definedName>
    <definedName name="ID" localSheetId="5">'CAP. 4'!ERR</definedName>
    <definedName name="ID" localSheetId="6">'CAP. 5'!ERR</definedName>
    <definedName name="ID" localSheetId="7">'CAP. 6'!ERR</definedName>
    <definedName name="id" localSheetId="8">#REF!</definedName>
    <definedName name="ID">[0]!ERR</definedName>
    <definedName name="identificacion">#REF!</definedName>
    <definedName name="Idioma">#REF!</definedName>
    <definedName name="IE">#REF!</definedName>
    <definedName name="IELWSALES">#REF!</definedName>
    <definedName name="IELYSALES">#REF!</definedName>
    <definedName name="IEPLANSALES">#REF!</definedName>
    <definedName name="IESP">#REF!</definedName>
    <definedName name="IF" localSheetId="11">#REF!</definedName>
    <definedName name="IF" localSheetId="2">#REF!</definedName>
    <definedName name="IF" localSheetId="3">#REF!</definedName>
    <definedName name="IF" localSheetId="4">#REF!</definedName>
    <definedName name="IF" localSheetId="5">#REF!</definedName>
    <definedName name="IF" localSheetId="6">#REF!</definedName>
    <definedName name="IF" localSheetId="7">#REF!</definedName>
    <definedName name="IF" localSheetId="8">#REF!</definedName>
    <definedName name="IF">#REF!</definedName>
    <definedName name="IFC10MM">#REF!</definedName>
    <definedName name="ifuyh">#N/A</definedName>
    <definedName name="Ig">#REF!</definedName>
    <definedName name="ii" localSheetId="11">#REF!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#REF!</definedName>
    <definedName name="ii" hidden="1">{"TAB1",#N/A,TRUE,"GENERAL";"TAB2",#N/A,TRUE,"GENERAL";"TAB3",#N/A,TRUE,"GENERAL";"TAB4",#N/A,TRUE,"GENERAL";"TAB5",#N/A,TRUE,"GENERAL"}</definedName>
    <definedName name="iii" localSheetId="1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9">{"via1",#N/A,TRUE,"general";"via2",#N/A,TRUE,"general";"via3",#N/A,TRUE,"general"}</definedName>
    <definedName name="iii" localSheetId="10">{"via1",#N/A,TRUE,"general";"via2",#N/A,TRUE,"general";"via3",#N/A,TRUE,"general"}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1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9">{"via1",#N/A,TRUE,"general";"via2",#N/A,TRUE,"general";"via3",#N/A,TRUE,"general"}</definedName>
    <definedName name="iiii" localSheetId="10">{"via1",#N/A,TRUE,"general";"via2",#N/A,TRUE,"general";"via3",#N/A,TRUE,"general"}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#N/A</definedName>
    <definedName name="iiiiiii" localSheetId="11">#REF!</definedName>
    <definedName name="iiiiiii" localSheetId="8">#REF!</definedName>
    <definedName name="iiiiiii">#REF!</definedName>
    <definedName name="iiiiiiiiiiiiiiiiiiiiiiiiiiiiiiiiiiiiiiiiiiiiiiiiiiiii" localSheetId="11">#REF!</definedName>
    <definedName name="iiiiiiiiiiiiiiiiiiiiiiiiiiiiiiiiiiiiiiiiiiiiiiiiiiiii" localSheetId="10">#REF!</definedName>
    <definedName name="iiiiiiiiiiiiiiiiiiiiiiiiiiiiiiiiiiiiiiiiiiiiiiiiiiiii" localSheetId="8">#REF!</definedName>
    <definedName name="iiiiiiiiiiiiiiiiiiiiiiiiiiiiiiiiiiiiiiiiiiiiiiiiiiiii">#REF!</definedName>
    <definedName name="iiiiiiik" localSheetId="1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9">{"via1",#N/A,TRUE,"general";"via2",#N/A,TRUE,"general";"via3",#N/A,TRUE,"general"}</definedName>
    <definedName name="iiiiiiik" localSheetId="10">{"via1",#N/A,TRUE,"general";"via2",#N/A,TRUE,"general";"via3",#N/A,TRUE,"general"}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1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9">{"TAB1",#N/A,TRUE,"GENERAL";"TAB2",#N/A,TRUE,"GENERAL";"TAB3",#N/A,TRUE,"GENERAL";"TAB4",#N/A,TRUE,"GENERAL";"TAB5",#N/A,TRUE,"GENERAL"}</definedName>
    <definedName name="iiiiuh" localSheetId="10">{"TAB1",#N/A,TRUE,"GENERAL";"TAB2",#N/A,TRUE,"GENERAL";"TAB3",#N/A,TRUE,"GENERAL";"TAB4",#N/A,TRUE,"GENERAL";"TAB5",#N/A,TRUE,"GENERAL"}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iouolkll" localSheetId="11" hidden="1">{#N/A,#N/A,FALSE,"CCTV"}</definedName>
    <definedName name="iiouolkll" localSheetId="8" hidden="1">{#N/A,#N/A,FALSE,"CCTV"}</definedName>
    <definedName name="iiouolkll" hidden="1">{#N/A,#N/A,FALSE,"CCTV"}</definedName>
    <definedName name="ijfise">#REF!</definedName>
    <definedName name="ik">#REF!</definedName>
    <definedName name="ikj">#REF!</definedName>
    <definedName name="IKJHTHG">#REF!</definedName>
    <definedName name="iktgvfmu" localSheetId="1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9">{"TAB1",#N/A,TRUE,"GENERAL";"TAB2",#N/A,TRUE,"GENERAL";"TAB3",#N/A,TRUE,"GENERAL";"TAB4",#N/A,TRUE,"GENERAL";"TAB5",#N/A,TRUE,"GENERAL"}</definedName>
    <definedName name="iktgvfmu" localSheetId="10">{"TAB1",#N/A,TRUE,"GENERAL";"TAB2",#N/A,TRUE,"GENERAL";"TAB3",#N/A,TRUE,"GENERAL";"TAB4",#N/A,TRUE,"GENERAL";"TAB5",#N/A,TRUE,"GENERAL"}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11">#REF!</definedName>
    <definedName name="im" localSheetId="8">#REF!</definedName>
    <definedName name="im">#REF!</definedName>
    <definedName name="Im_Un">#REF!</definedName>
    <definedName name="IMAGEN1">#REF!</definedName>
    <definedName name="IMAGEN10">#REF!</definedName>
    <definedName name="IMAGEN100">#REF!</definedName>
    <definedName name="IMAGEN101">#REF!</definedName>
    <definedName name="IMAGEN102">#REF!</definedName>
    <definedName name="IMAGEN103">#REF!</definedName>
    <definedName name="IMAGEN104">#REF!</definedName>
    <definedName name="IMAGEN105">#REF!</definedName>
    <definedName name="IMAGEN106">#REF!</definedName>
    <definedName name="IMAGEN107">#REF!</definedName>
    <definedName name="IMAGEN108">#REF!</definedName>
    <definedName name="IMAGEN109">#REF!</definedName>
    <definedName name="IMAGEN11">#REF!</definedName>
    <definedName name="IMAGEN110">#REF!</definedName>
    <definedName name="IMAGEN111">#REF!</definedName>
    <definedName name="IMAGEN112">#REF!</definedName>
    <definedName name="IMAGEN113">#REF!</definedName>
    <definedName name="IMAGEN114">#REF!</definedName>
    <definedName name="IMAGEN115">#REF!</definedName>
    <definedName name="IMAGEN116">#REF!</definedName>
    <definedName name="IMAGEN117">#REF!</definedName>
    <definedName name="IMAGEN118">#REF!</definedName>
    <definedName name="IMAGEN119">#REF!</definedName>
    <definedName name="IMAGEN12">#REF!</definedName>
    <definedName name="IMAGEN120">#REF!</definedName>
    <definedName name="IMAGEN121">#REF!</definedName>
    <definedName name="IMAGEN122">#REF!</definedName>
    <definedName name="IMAGEN123">#REF!</definedName>
    <definedName name="IMAGEN124">#REF!</definedName>
    <definedName name="IMAGEN125">#REF!</definedName>
    <definedName name="IMAGEN126">#REF!</definedName>
    <definedName name="IMAGEN127">#REF!</definedName>
    <definedName name="IMAGEN128">#REF!</definedName>
    <definedName name="IMAGEN129">#REF!</definedName>
    <definedName name="IMAGEN13">#REF!</definedName>
    <definedName name="IMAGEN130">#REF!</definedName>
    <definedName name="IMAGEN131">#REF!</definedName>
    <definedName name="IMAGEN132">#REF!</definedName>
    <definedName name="IMAGEN133">#REF!</definedName>
    <definedName name="IMAGEN134">#REF!</definedName>
    <definedName name="IMAGEN135">#REF!</definedName>
    <definedName name="IMAGEN136">#REF!</definedName>
    <definedName name="IMAGEN137">#REF!</definedName>
    <definedName name="IMAGEN138">#REF!</definedName>
    <definedName name="IMAGEN139">#REF!</definedName>
    <definedName name="IMAGEN14">#REF!</definedName>
    <definedName name="IMAGEN140">#REF!</definedName>
    <definedName name="IMAGEN15">#REF!</definedName>
    <definedName name="IMAGEN16">#REF!</definedName>
    <definedName name="IMAGEN17">#REF!</definedName>
    <definedName name="IMAGEN18">#REF!</definedName>
    <definedName name="IMAGEN19">#REF!</definedName>
    <definedName name="IMAGEN2">#REF!</definedName>
    <definedName name="IMAGEN20">#REF!</definedName>
    <definedName name="IMAGEN21">#REF!</definedName>
    <definedName name="IMAGEN22">#REF!</definedName>
    <definedName name="IMAGEN23">#REF!</definedName>
    <definedName name="IMAGEN24">#REF!</definedName>
    <definedName name="IMAGEN25">#REF!</definedName>
    <definedName name="IMAGEN26">#REF!</definedName>
    <definedName name="IMAGEN27">#REF!</definedName>
    <definedName name="IMAGEN28">#REF!</definedName>
    <definedName name="IMAGEN29">#REF!</definedName>
    <definedName name="IMAGEN3">#REF!</definedName>
    <definedName name="IMAGEN30">#REF!</definedName>
    <definedName name="IMAGEN31">#REF!</definedName>
    <definedName name="IMAGEN32">#REF!</definedName>
    <definedName name="IMAGEN33">#REF!</definedName>
    <definedName name="IMAGEN34">#REF!</definedName>
    <definedName name="IMAGEN35">#REF!</definedName>
    <definedName name="IMAGEN36">#REF!</definedName>
    <definedName name="IMAGEN37">#REF!</definedName>
    <definedName name="IMAGEN38">#REF!</definedName>
    <definedName name="IMAGEN39">#REF!</definedName>
    <definedName name="IMAGEN4">#REF!</definedName>
    <definedName name="IMAGEN40">#REF!</definedName>
    <definedName name="IMAGEN41">#REF!</definedName>
    <definedName name="IMAGEN42">#REF!</definedName>
    <definedName name="IMAGEN43">#REF!</definedName>
    <definedName name="IMAGEN44">#REF!</definedName>
    <definedName name="IMAGEN45">#REF!</definedName>
    <definedName name="IMAGEN46">#REF!</definedName>
    <definedName name="IMAGEN47">#REF!</definedName>
    <definedName name="IMAGEN48">#REF!</definedName>
    <definedName name="IMAGEN49">#REF!</definedName>
    <definedName name="IMAGEN5">#REF!</definedName>
    <definedName name="IMAGEN50">#REF!</definedName>
    <definedName name="IMAGEN51">#REF!</definedName>
    <definedName name="IMAGEN52">#REF!</definedName>
    <definedName name="IMAGEN53">#REF!</definedName>
    <definedName name="IMAGEN54">#REF!</definedName>
    <definedName name="IMAGEN55">#REF!</definedName>
    <definedName name="IMAGEN56">#REF!</definedName>
    <definedName name="IMAGEN57">#REF!</definedName>
    <definedName name="IMAGEN58">#REF!</definedName>
    <definedName name="IMAGEN59">#REF!</definedName>
    <definedName name="IMAGEN6">#REF!</definedName>
    <definedName name="IMAGEN60">#REF!</definedName>
    <definedName name="IMAGEN61">#REF!</definedName>
    <definedName name="IMAGEN62">#REF!</definedName>
    <definedName name="IMAGEN63">#REF!</definedName>
    <definedName name="IMAGEN64">#REF!</definedName>
    <definedName name="IMAGEN65">#REF!</definedName>
    <definedName name="IMAGEN66">#REF!</definedName>
    <definedName name="IMAGEN67">#REF!</definedName>
    <definedName name="IMAGEN68">#REF!</definedName>
    <definedName name="IMAGEN69">#REF!</definedName>
    <definedName name="IMAGEN7">#REF!</definedName>
    <definedName name="IMAGEN70">#REF!</definedName>
    <definedName name="IMAGEN71">#REF!</definedName>
    <definedName name="IMAGEN72">#REF!</definedName>
    <definedName name="IMAGEN73">#REF!</definedName>
    <definedName name="IMAGEN74">#REF!</definedName>
    <definedName name="IMAGEN75">#REF!</definedName>
    <definedName name="IMAGEN76">#REF!</definedName>
    <definedName name="IMAGEN77">#REF!</definedName>
    <definedName name="IMAGEN777">#REF!</definedName>
    <definedName name="IMAGEN78">#REF!</definedName>
    <definedName name="IMAGEN79">#REF!</definedName>
    <definedName name="IMAGEN8">#REF!</definedName>
    <definedName name="IMAGEN80">#REF!</definedName>
    <definedName name="IMAGEN81">#REF!</definedName>
    <definedName name="IMAGEN82">#REF!</definedName>
    <definedName name="IMAGEN83">#REF!</definedName>
    <definedName name="IMAGEN84">#REF!</definedName>
    <definedName name="IMAGEN85">#REF!</definedName>
    <definedName name="IMAGEN86">#REF!</definedName>
    <definedName name="IMAGEN87">#REF!</definedName>
    <definedName name="IMAGEN88">#REF!</definedName>
    <definedName name="IMAGEN89">#REF!</definedName>
    <definedName name="IMAGEN9">#REF!</definedName>
    <definedName name="IMAGEN90">#REF!</definedName>
    <definedName name="IMAGEN91">#REF!</definedName>
    <definedName name="IMAGEN92">#REF!</definedName>
    <definedName name="IMAGEN93">#REF!</definedName>
    <definedName name="IMAGEN94">#REF!</definedName>
    <definedName name="IMAGEN95">#REF!</definedName>
    <definedName name="IMAGEN96">#REF!</definedName>
    <definedName name="IMAGEN97">#REF!</definedName>
    <definedName name="IMAGEN98">#REF!</definedName>
    <definedName name="IMAGEN99">#REF!</definedName>
    <definedName name="ImagenCompañia">IF(#REF!="RAMSHORN INTERNATIONAL LIMITED",#REF!,IF(#REF!="COLUMBUS ENERGY",#REF!,""))</definedName>
    <definedName name="IMO">#REF!</definedName>
    <definedName name="IMP" localSheetId="11">#REF!</definedName>
    <definedName name="IMP" localSheetId="8">#REF!</definedName>
    <definedName name="IMP">#REF!</definedName>
    <definedName name="Impacto">#REF!</definedName>
    <definedName name="IMPANO0">#REF!</definedName>
    <definedName name="ImpdosporMilCostos">#REF!</definedName>
    <definedName name="Impdosxmil">#REF!</definedName>
    <definedName name="Impermeabilizante_asfáltico_ImprimanteNOMBRE">#REF!</definedName>
    <definedName name="Impermeabilizante_asfáltico_ImprimantePRECIOPORKG">#REF!</definedName>
    <definedName name="ImpPolizasConsultoria">#REF!</definedName>
    <definedName name="ImpPolizasObra">#REF!</definedName>
    <definedName name="IMPRE">2%</definedName>
    <definedName name="IMPRESIÓN">#REF!</definedName>
    <definedName name="IMPRESSION">#REF!</definedName>
    <definedName name="Imprev" localSheetId="11">#REF!</definedName>
    <definedName name="Imprev" localSheetId="10">#REF!</definedName>
    <definedName name="Imprev" localSheetId="8">#REF!</definedName>
    <definedName name="Imprev">#REF!</definedName>
    <definedName name="imprevistos">#REF!</definedName>
    <definedName name="Imprevistos_mmto_año1">#REF!</definedName>
    <definedName name="IMPRI">#REF!</definedName>
    <definedName name="imprimir">#REF!</definedName>
    <definedName name="Imprimir_área_IM_1">#REF!</definedName>
    <definedName name="IMPTOS">#REF!</definedName>
    <definedName name="IMPTOS1">#REF!</definedName>
    <definedName name="ImpuestoCostos">#REF!</definedName>
    <definedName name="impuestos" localSheetId="11" hidden="1">{"'Sheet1'!$A$1:$G$85"}</definedName>
    <definedName name="impuestos" localSheetId="8" hidden="1">{"'Sheet1'!$A$1:$G$85"}</definedName>
    <definedName name="impuestos" hidden="1">{"'Sheet1'!$A$1:$G$85"}</definedName>
    <definedName name="IN">#REF!</definedName>
    <definedName name="IN_10_11">#REF!</definedName>
    <definedName name="IN_11_12">#REF!</definedName>
    <definedName name="INC">#REF!</definedName>
    <definedName name="Incomepb">#REF!</definedName>
    <definedName name="INCONTERMS">#REF!</definedName>
    <definedName name="INCR._PRODC.">#REF!</definedName>
    <definedName name="IncrementoCanon">#REF!</definedName>
    <definedName name="incrustaciones">#REF!</definedName>
    <definedName name="INCSTMT_DETAIL">#REF!</definedName>
    <definedName name="IND">#REF!</definedName>
    <definedName name="IND_CALIDAD">#REF!</definedName>
    <definedName name="INDEX">#REF!</definedName>
    <definedName name="Index.">#REF!</definedName>
    <definedName name="INDEXa">#REF!</definedName>
    <definedName name="INDEXACIÓN">#REF!</definedName>
    <definedName name="INDI" localSheetId="11">#REF!</definedName>
    <definedName name="INDI" localSheetId="8">#REF!</definedName>
    <definedName name="INDI">#REF!</definedName>
    <definedName name="INDICA">#REF!</definedName>
    <definedName name="INDICADORES">#REF!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#REF!</definedName>
    <definedName name="INDIREC">#REF!</definedName>
    <definedName name="INDJA1">#REF!</definedName>
    <definedName name="INDPYG9698" localSheetId="11" hidden="1">{#N/A,#N/A,FALSE,"Costos Productos 6A";#N/A,#N/A,FALSE,"Costo Unitario Total H-94-12"}</definedName>
    <definedName name="INDPYG9698" localSheetId="8" hidden="1">{#N/A,#N/A,FALSE,"Costos Productos 6A";#N/A,#N/A,FALSE,"Costo Unitario Total H-94-12"}</definedName>
    <definedName name="INDPYG9698" hidden="1">{#N/A,#N/A,FALSE,"Costos Productos 6A";#N/A,#N/A,FALSE,"Costo Unitario Total H-94-12"}</definedName>
    <definedName name="induccion">#REF!</definedName>
    <definedName name="Indus">#REF!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10">#REF!</definedName>
    <definedName name="inf">#REF!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G">#REF!</definedName>
    <definedName name="infi">#REF!</definedName>
    <definedName name="INFORME" localSheetId="11">#REF!</definedName>
    <definedName name="INFORME" localSheetId="8">#REF!</definedName>
    <definedName name="INFORME">#REF!</definedName>
    <definedName name="Informe_semanal">#REF!</definedName>
    <definedName name="ING" localSheetId="11">#REF!</definedName>
    <definedName name="ING" localSheetId="8">#REF!</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IA1" hidden="1">#REF!</definedName>
    <definedName name="INGENIERIA11" hidden="1">#REF!</definedName>
    <definedName name="Ingeniero">#REF!</definedName>
    <definedName name="Ingeo1" localSheetId="11">#REF!</definedName>
    <definedName name="Ingeo1" localSheetId="8">#REF!</definedName>
    <definedName name="Ingeo1">#REF!</definedName>
    <definedName name="Ingeo2" localSheetId="11">#REF!</definedName>
    <definedName name="Ingeo2" localSheetId="8">#REF!</definedName>
    <definedName name="Ingeo2">#REF!</definedName>
    <definedName name="Ingeo3" localSheetId="11">#REF!</definedName>
    <definedName name="Ingeo3" localSheetId="8">#REF!</definedName>
    <definedName name="Ingeo3">#REF!</definedName>
    <definedName name="INGREHIS" localSheetId="11" hidden="1">{#N/A,#N/A,FALSE,"CIBHA05A";#N/A,#N/A,FALSE,"CIBHA05B"}</definedName>
    <definedName name="INGREHIS" localSheetId="8" hidden="1">{#N/A,#N/A,FALSE,"CIBHA05A";#N/A,#N/A,FALSE,"CIBHA05B"}</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#REF!</definedName>
    <definedName name="inicial">#REF!</definedName>
    <definedName name="iniciales" localSheetId="11">#REF!,#REF!,#REF!,#REF!</definedName>
    <definedName name="iniciales" localSheetId="8">#REF!,#REF!,#REF!,#REF!</definedName>
    <definedName name="iniciales">#REF!,#REF!,#REF!,#REF!</definedName>
    <definedName name="Inicio" localSheetId="11">#REF!</definedName>
    <definedName name="Inicio" localSheetId="8">#REF!</definedName>
    <definedName name="Inicio">#REF!</definedName>
    <definedName name="inicio_secb">#REF!</definedName>
    <definedName name="INICIOE">#REF!</definedName>
    <definedName name="INICIOPPTO">#REF!</definedName>
    <definedName name="INIDEUDA">#REF!</definedName>
    <definedName name="InitFleet">#REF!</definedName>
    <definedName name="InitPurch">#REF!</definedName>
    <definedName name="Inlin1" localSheetId="11">#REF!</definedName>
    <definedName name="Inlin1" localSheetId="8">#REF!</definedName>
    <definedName name="Inlin1">#REF!</definedName>
    <definedName name="Inlin2" localSheetId="11">#REF!</definedName>
    <definedName name="Inlin2" localSheetId="8">#REF!</definedName>
    <definedName name="Inlin2">#REF!</definedName>
    <definedName name="Inlin3" localSheetId="11">#REF!</definedName>
    <definedName name="Inlin3" localSheetId="8">#REF!</definedName>
    <definedName name="Inlin3">#REF!</definedName>
    <definedName name="InMB1" localSheetId="11">#REF!</definedName>
    <definedName name="InMB1" localSheetId="8">#REF!</definedName>
    <definedName name="InMB1">#REF!</definedName>
    <definedName name="InMB2" localSheetId="11">#REF!</definedName>
    <definedName name="InMB2" localSheetId="8">#REF!</definedName>
    <definedName name="InMB2">#REF!</definedName>
    <definedName name="InMB3" localSheetId="11">#REF!</definedName>
    <definedName name="InMB3" localSheetId="8">#REF!</definedName>
    <definedName name="InMB3">#REF!</definedName>
    <definedName name="inme">#REF!</definedName>
    <definedName name="INMEL">#REF!</definedName>
    <definedName name="Inmunizantemaderaprecioporkg">#REF!</definedName>
    <definedName name="inn">#REF!</definedName>
    <definedName name="INPU">#REF!</definedName>
    <definedName name="INPUT" localSheetId="11">#REF!</definedName>
    <definedName name="INPUT" localSheetId="8">#REF!</definedName>
    <definedName name="INPUT">#REF!</definedName>
    <definedName name="ins" localSheetId="11">#REF!</definedName>
    <definedName name="ins" localSheetId="8">#REF!</definedName>
    <definedName name="INS">#REF!</definedName>
    <definedName name="inseq" localSheetId="11">#REF!</definedName>
    <definedName name="inseq" localSheetId="8">#REF!</definedName>
    <definedName name="inseq">#REF!</definedName>
    <definedName name="insmat" localSheetId="11">#REF!</definedName>
    <definedName name="insmat" localSheetId="8">#REF!</definedName>
    <definedName name="insmat">#REF!</definedName>
    <definedName name="insmo" localSheetId="11">#REF!</definedName>
    <definedName name="insmo" localSheetId="8">#REF!</definedName>
    <definedName name="insmo">#REF!</definedName>
    <definedName name="INSPECCION">#REF!</definedName>
    <definedName name="INSPECCION2">#REF!</definedName>
    <definedName name="inspector">#REF!</definedName>
    <definedName name="inst">#REF!</definedName>
    <definedName name="Inst_Hidrosanitarias">#REF!+#REF!</definedName>
    <definedName name="Instalacion">#REF!</definedName>
    <definedName name="Instalación_TM_incluye15Breake">#REF!</definedName>
    <definedName name="Instalacioneshidrosanitarias" comment="6_Hidrosanitarias">#REF!</definedName>
    <definedName name="instalaciontuberia3">#REF!</definedName>
    <definedName name="instran" localSheetId="11">#REF!</definedName>
    <definedName name="instran" localSheetId="8">#REF!</definedName>
    <definedName name="instran">#REF!</definedName>
    <definedName name="INSU" localSheetId="11">#REF!</definedName>
    <definedName name="INSU" localSheetId="8">#REF!</definedName>
    <definedName name="INSU">#REF!</definedName>
    <definedName name="INSUBANCO">#REF!</definedName>
    <definedName name="INSUMO" localSheetId="11">VLOOKUP(#REF!,#REF!,2,FALSE)</definedName>
    <definedName name="INSUMO" localSheetId="8">VLOOKUP(#REF!,#REF!,2,FALSE)</definedName>
    <definedName name="INSUMO">VLOOKUP(#REF!,#REF!,2,FALSE)</definedName>
    <definedName name="Insumos">#REF!</definedName>
    <definedName name="Insumos_auxiliares" localSheetId="11">#REF!</definedName>
    <definedName name="Insumos_auxiliares" localSheetId="2">#REF!</definedName>
    <definedName name="Insumos_auxiliares" localSheetId="3">#REF!</definedName>
    <definedName name="Insumos_auxiliares" localSheetId="4">#REF!</definedName>
    <definedName name="Insumos_auxiliares" localSheetId="5">#REF!</definedName>
    <definedName name="Insumos_auxiliares" localSheetId="6">#REF!</definedName>
    <definedName name="Insumos_auxiliares" localSheetId="7">#REF!</definedName>
    <definedName name="Insumos_auxiliares" localSheetId="8">#REF!</definedName>
    <definedName name="Insumos_auxiliares">#REF!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#REF!</definedName>
    <definedName name="Int">#REF!</definedName>
    <definedName name="InTap" localSheetId="11">#REF!</definedName>
    <definedName name="InTap" localSheetId="8">#REF!</definedName>
    <definedName name="InTap">#REF!</definedName>
    <definedName name="intCosteoMmto">#REF!</definedName>
    <definedName name="intDiasPagoFactura">#REF!</definedName>
    <definedName name="INTER" localSheetId="11">#REF!</definedName>
    <definedName name="inter" localSheetId="10">#REF!</definedName>
    <definedName name="INTER" localSheetId="8">#REF!</definedName>
    <definedName name="INTER">#REF!</definedName>
    <definedName name="Intercambiadores">#REF!</definedName>
    <definedName name="Interest_Rate">#REF!</definedName>
    <definedName name="INTERMEDIA_I">#REF!</definedName>
    <definedName name="INTERV" localSheetId="11" hidden="1">{"via1",#N/A,TRUE,"general";"via2",#N/A,TRUE,"general";"via3",#N/A,TRUE,"general"}</definedName>
    <definedName name="INTERV" localSheetId="9">{"via1",#N/A,TRUE,"general";"via2",#N/A,TRUE,"general";"via3",#N/A,TRUE,"general"}</definedName>
    <definedName name="INTERV" localSheetId="10">{"via1",#N/A,TRUE,"general";"via2",#N/A,TRUE,"general";"via3",#N/A,TRUE,"general"}</definedName>
    <definedName name="INTERV" localSheetId="8" hidden="1">{"via1",#N/A,TRUE,"general";"via2",#N/A,TRUE,"general";"via3",#N/A,TRUE,"general"}</definedName>
    <definedName name="INTERV">{"via1",#N/A,TRUE,"general";"via2",#N/A,TRUE,"general";"via3",#N/A,TRUE,"general"}</definedName>
    <definedName name="Interventor" localSheetId="11">#REF!</definedName>
    <definedName name="Interventor" localSheetId="8">#REF!</definedName>
    <definedName name="Interventor">#REF!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11">#REF!</definedName>
    <definedName name="IntVal" localSheetId="8">#REF!</definedName>
    <definedName name="IntVal">#REF!</definedName>
    <definedName name="INV">#REF!</definedName>
    <definedName name="INV_11" localSheetId="11">#REF!</definedName>
    <definedName name="INV_11" localSheetId="8">#REF!</definedName>
    <definedName name="INV_11">#REF!</definedName>
    <definedName name="INV_Payments" localSheetId="11">#REF!</definedName>
    <definedName name="INV_Payments" localSheetId="3">#REF!</definedName>
    <definedName name="INV_Payments" localSheetId="4">#REF!</definedName>
    <definedName name="INV_Payments" localSheetId="5">#REF!</definedName>
    <definedName name="INV_Payments" localSheetId="6">#REF!</definedName>
    <definedName name="INV_Payments" localSheetId="7">#REF!</definedName>
    <definedName name="INV_Payments" localSheetId="8">#REF!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lpñ">#REF!</definedName>
    <definedName name="IOPIOU" localSheetId="11" hidden="1">{#N/A,#N/A,FALSE,"Costos Productos 6A";#N/A,#N/A,FALSE,"Costo Unitario Total H-94-12"}</definedName>
    <definedName name="IOPIOU" localSheetId="8" hidden="1">{#N/A,#N/A,FALSE,"Costos Productos 6A";#N/A,#N/A,FALSE,"Costo Unitario Total H-94-12"}</definedName>
    <definedName name="IOPIOU" hidden="1">{#N/A,#N/A,FALSE,"Costos Productos 6A";#N/A,#N/A,FALSE,"Costo Unitario Total H-94-12"}</definedName>
    <definedName name="iortygf" localSheetId="11">#REF!</definedName>
    <definedName name="iortygf" localSheetId="10">#REF!</definedName>
    <definedName name="iortygf" localSheetId="8">#REF!</definedName>
    <definedName name="iortygf">#REF!</definedName>
    <definedName name="IOU">#REF!</definedName>
    <definedName name="IOUHH" localSheetId="11">'AIU1 '!err</definedName>
    <definedName name="IOUHH" localSheetId="2">'CAP. 1'!ERR</definedName>
    <definedName name="IOUHH" localSheetId="3">'CAP. 2'!ERR</definedName>
    <definedName name="IOUHH" localSheetId="4">'CAP. 3'!ERR</definedName>
    <definedName name="IOUHH" localSheetId="5">'CAP. 4'!ERR</definedName>
    <definedName name="IOUHH" localSheetId="6">'CAP. 5'!ERR</definedName>
    <definedName name="IOUHH" localSheetId="7">'CAP. 6'!ERR</definedName>
    <definedName name="IOUHH" localSheetId="8">FP!err</definedName>
    <definedName name="IOUHH">[0]!ERR</definedName>
    <definedName name="iouylghrt">#REF!</definedName>
    <definedName name="IP">#REF!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 hidden="1">#REF!</definedName>
    <definedName name="irrigador">#REF!</definedName>
    <definedName name="iruyrt">#REF!</definedName>
    <definedName name="IsColHidden" hidden="1">FALSE</definedName>
    <definedName name="IsLTMColHidden" hidden="1">FALSE</definedName>
    <definedName name="Iss" localSheetId="11">#REF!</definedName>
    <definedName name="Iss" localSheetId="8">#REF!</definedName>
    <definedName name="Iss">#REF!</definedName>
    <definedName name="issafp" localSheetId="11">#REF!</definedName>
    <definedName name="issafp" localSheetId="8">#REF!</definedName>
    <definedName name="issafp">#REF!</definedName>
    <definedName name="isscs" localSheetId="11">#REF!</definedName>
    <definedName name="isscs" localSheetId="8">#REF!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 localSheetId="11">#REF!</definedName>
    <definedName name="isseps" localSheetId="8">#REF!</definedName>
    <definedName name="isseps">#REF!</definedName>
    <definedName name="IT">#REF!</definedName>
    <definedName name="it.">#REF!</definedName>
    <definedName name="item" localSheetId="11">#REF!</definedName>
    <definedName name="item" localSheetId="10">#REF!</definedName>
    <definedName name="item" localSheetId="8">#REF!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#REF!</definedName>
    <definedName name="ITEM1_133">#REF!</definedName>
    <definedName name="ITEM1_149">#REF!</definedName>
    <definedName name="ITEM1_186">#REF!</definedName>
    <definedName name="ITEM1_187">#REF!</definedName>
    <definedName name="item10">#REF!</definedName>
    <definedName name="item111">#REF!</definedName>
    <definedName name="item112">#REF!</definedName>
    <definedName name="item121">#REF!</definedName>
    <definedName name="item122">#REF!</definedName>
    <definedName name="item13">#REF!</definedName>
    <definedName name="item14y15">#REF!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#REF!</definedName>
    <definedName name="ITEM15_133">#REF!</definedName>
    <definedName name="ITEM15_149">#REF!</definedName>
    <definedName name="ITEM15_186">#REF!</definedName>
    <definedName name="ITEM15_187">#REF!</definedName>
    <definedName name="item16">#REF!</definedName>
    <definedName name="item17a">#REF!</definedName>
    <definedName name="item17b">#REF!</definedName>
    <definedName name="item18">#REF!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#REF!</definedName>
    <definedName name="ITEM2.10" localSheetId="11">#REF!</definedName>
    <definedName name="ITEM2.10" localSheetId="8">#REF!</definedName>
    <definedName name="ITEM2.10">#REF!</definedName>
    <definedName name="ITEM2.11" localSheetId="11">#REF!</definedName>
    <definedName name="ITEM2.11" localSheetId="8">#REF!</definedName>
    <definedName name="ITEM2.11">#REF!</definedName>
    <definedName name="ITEM2.12" localSheetId="11">#REF!</definedName>
    <definedName name="ITEM2.12" localSheetId="8">#REF!</definedName>
    <definedName name="ITEM2.12">#REF!</definedName>
    <definedName name="ITEM2_133">#REF!</definedName>
    <definedName name="ITEM2_149">#REF!</definedName>
    <definedName name="ITEM2_186">#REF!</definedName>
    <definedName name="ITEM2_187">#REF!</definedName>
    <definedName name="ITEM201.1" localSheetId="11">#REF!</definedName>
    <definedName name="ITEM201.1" localSheetId="8">#REF!</definedName>
    <definedName name="ITEM201.1">#REF!</definedName>
    <definedName name="ITEM201.2" localSheetId="11">#REF!</definedName>
    <definedName name="ITEM201.2" localSheetId="8">#REF!</definedName>
    <definedName name="ITEM201.2">#REF!</definedName>
    <definedName name="ITEM201.3" localSheetId="11">#REF!</definedName>
    <definedName name="ITEM201.3" localSheetId="8">#REF!</definedName>
    <definedName name="ITEM201.3">#REF!</definedName>
    <definedName name="item203">#REF!</definedName>
    <definedName name="item204">#REF!</definedName>
    <definedName name="item205y206">#REF!</definedName>
    <definedName name="item207">#REF!</definedName>
    <definedName name="item209">#REF!</definedName>
    <definedName name="item21">#REF!</definedName>
    <definedName name="ITEM210.2" localSheetId="11">#REF!</definedName>
    <definedName name="ITEM210.2" localSheetId="8">#REF!</definedName>
    <definedName name="ITEM210.2">#REF!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#REF!</definedName>
    <definedName name="ITEM211.1" localSheetId="11">#REF!</definedName>
    <definedName name="ITEM211.1" localSheetId="8">#REF!</definedName>
    <definedName name="ITEM211.1">#REF!</definedName>
    <definedName name="item212">#REF!</definedName>
    <definedName name="ITEM220.1" localSheetId="11">#REF!</definedName>
    <definedName name="ITEM220.1" localSheetId="8">#REF!</definedName>
    <definedName name="ITEM220.1">#REF!</definedName>
    <definedName name="item221">#REF!</definedName>
    <definedName name="ITEM222">#REF!</definedName>
    <definedName name="item23">#REF!</definedName>
    <definedName name="ITEM230" localSheetId="11">#REF!</definedName>
    <definedName name="ITEM230" localSheetId="8">#REF!</definedName>
    <definedName name="ITEM230">#REF!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#REF!</definedName>
    <definedName name="item24">#REF!</definedName>
    <definedName name="item2425">#REF!</definedName>
    <definedName name="item25">#REF!</definedName>
    <definedName name="item26">#REF!</definedName>
    <definedName name="item27">#REF!</definedName>
    <definedName name="item28">#REF!</definedName>
    <definedName name="item2829">#REF!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#REF!</definedName>
    <definedName name="ITEM3.15" localSheetId="11">#REF!</definedName>
    <definedName name="ITEM3.15" localSheetId="8">#REF!</definedName>
    <definedName name="ITEM3.15">#REF!</definedName>
    <definedName name="ITEM3.16" localSheetId="11">#REF!</definedName>
    <definedName name="ITEM3.16" localSheetId="8">#REF!</definedName>
    <definedName name="ITEM3.16">#REF!</definedName>
    <definedName name="ITEM3.17" localSheetId="11">#REF!</definedName>
    <definedName name="ITEM3.17" localSheetId="8">#REF!</definedName>
    <definedName name="ITEM3.17">#REF!</definedName>
    <definedName name="ITEM3.18" localSheetId="11">#REF!</definedName>
    <definedName name="ITEM3.18" localSheetId="8">#REF!</definedName>
    <definedName name="ITEM3.18">#REF!</definedName>
    <definedName name="ITEM3.19" localSheetId="11">#REF!</definedName>
    <definedName name="ITEM3.19" localSheetId="8">#REF!</definedName>
    <definedName name="ITEM3.19">#REF!</definedName>
    <definedName name="ITEM3.20" localSheetId="11">#REF!</definedName>
    <definedName name="ITEM3.20" localSheetId="8">#REF!</definedName>
    <definedName name="ITEM3.20">#REF!</definedName>
    <definedName name="ITEM3.21" localSheetId="11">#REF!</definedName>
    <definedName name="ITEM3.21" localSheetId="8">#REF!</definedName>
    <definedName name="ITEM3.21">#REF!</definedName>
    <definedName name="ITEM3.22" localSheetId="11">#REF!</definedName>
    <definedName name="ITEM3.22" localSheetId="8">#REF!</definedName>
    <definedName name="ITEM3.22">#REF!</definedName>
    <definedName name="ITEM3.23" localSheetId="11">#REF!</definedName>
    <definedName name="ITEM3.23" localSheetId="8">#REF!</definedName>
    <definedName name="ITEM3.23">#REF!</definedName>
    <definedName name="ITEM3_133">#REF!</definedName>
    <definedName name="ITEM3_149">#REF!</definedName>
    <definedName name="ITEM3_186">#REF!</definedName>
    <definedName name="ITEM3_187">#REF!</definedName>
    <definedName name="item30">#REF!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#REF!</definedName>
    <definedName name="ITEM32">#REF!</definedName>
    <definedName name="item320" localSheetId="11">#REF!</definedName>
    <definedName name="item320" localSheetId="8">#REF!</definedName>
    <definedName name="item320">#REF!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#REF!</definedName>
    <definedName name="ITEM330" localSheetId="11">#REF!</definedName>
    <definedName name="ITEM330" localSheetId="8">#REF!</definedName>
    <definedName name="ITEM330">#REF!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#REF!</definedName>
    <definedName name="item36">#REF!</definedName>
    <definedName name="item37">#REF!</definedName>
    <definedName name="item4">#REF!</definedName>
    <definedName name="ITEM4.20" localSheetId="11">#REF!</definedName>
    <definedName name="ITEM4.20" localSheetId="8">#REF!</definedName>
    <definedName name="ITEM4.20">#REF!</definedName>
    <definedName name="ITEM4.21" localSheetId="11">#REF!</definedName>
    <definedName name="ITEM4.21" localSheetId="8">#REF!</definedName>
    <definedName name="ITEM4.21">#REF!</definedName>
    <definedName name="ITEM4.22" localSheetId="11">#REF!</definedName>
    <definedName name="ITEM4.22" localSheetId="8">#REF!</definedName>
    <definedName name="ITEM4.22">#REF!</definedName>
    <definedName name="ITEM4.23" localSheetId="11">#REF!</definedName>
    <definedName name="ITEM4.23" localSheetId="8">#REF!</definedName>
    <definedName name="ITEM4.23">#REF!</definedName>
    <definedName name="ITEM4.24" localSheetId="11">#REF!</definedName>
    <definedName name="ITEM4.24" localSheetId="8">#REF!</definedName>
    <definedName name="ITEM4.24">#REF!</definedName>
    <definedName name="ITEM4.25" localSheetId="11">#REF!</definedName>
    <definedName name="ITEM4.25" localSheetId="8">#REF!</definedName>
    <definedName name="ITEM4.25">#REF!</definedName>
    <definedName name="ITEM4.26" localSheetId="11">#REF!</definedName>
    <definedName name="ITEM4.26" localSheetId="8">#REF!</definedName>
    <definedName name="ITEM4.26">#REF!</definedName>
    <definedName name="ITEM4.27" localSheetId="11">#REF!</definedName>
    <definedName name="ITEM4.27" localSheetId="8">#REF!</definedName>
    <definedName name="ITEM4.27">#REF!</definedName>
    <definedName name="ITEM4.28" localSheetId="11">#REF!</definedName>
    <definedName name="ITEM4.28" localSheetId="8">#REF!</definedName>
    <definedName name="ITEM4.28">#REF!</definedName>
    <definedName name="ITEM4.29" localSheetId="11">#REF!</definedName>
    <definedName name="ITEM4.29" localSheetId="8">#REF!</definedName>
    <definedName name="ITEM4.29">#REF!</definedName>
    <definedName name="ITEM4.30" localSheetId="11">#REF!</definedName>
    <definedName name="ITEM4.30" localSheetId="8">#REF!</definedName>
    <definedName name="ITEM4.30">#REF!</definedName>
    <definedName name="ITEM4.31" localSheetId="11">#REF!</definedName>
    <definedName name="ITEM4.31" localSheetId="8">#REF!</definedName>
    <definedName name="ITEM4.31">#REF!</definedName>
    <definedName name="ITEM4.32" localSheetId="11">#REF!</definedName>
    <definedName name="ITEM4.32" localSheetId="8">#REF!</definedName>
    <definedName name="ITEM4.32">#REF!</definedName>
    <definedName name="ITEM4.33" localSheetId="11">#REF!</definedName>
    <definedName name="ITEM4.33" localSheetId="8">#REF!</definedName>
    <definedName name="ITEM4.33">#REF!</definedName>
    <definedName name="ITEM4.34" localSheetId="11">#REF!</definedName>
    <definedName name="ITEM4.34" localSheetId="8">#REF!</definedName>
    <definedName name="ITEM4.34">#REF!</definedName>
    <definedName name="ITEM4.35" localSheetId="11">#REF!</definedName>
    <definedName name="ITEM4.35" localSheetId="8">#REF!</definedName>
    <definedName name="ITEM4.35">#REF!</definedName>
    <definedName name="ITEM4.36" localSheetId="11">#REF!</definedName>
    <definedName name="ITEM4.36" localSheetId="8">#REF!</definedName>
    <definedName name="ITEM4.36">#REF!</definedName>
    <definedName name="ITEM4.37" localSheetId="11">#REF!</definedName>
    <definedName name="ITEM4.37" localSheetId="8">#REF!</definedName>
    <definedName name="ITEM4.37">#REF!</definedName>
    <definedName name="ITEM4.38" localSheetId="11">#REF!</definedName>
    <definedName name="ITEM4.38" localSheetId="8">#REF!</definedName>
    <definedName name="ITEM4.38">#REF!</definedName>
    <definedName name="ITEM4.39" localSheetId="11">#REF!</definedName>
    <definedName name="ITEM4.39" localSheetId="8">#REF!</definedName>
    <definedName name="ITEM4.39">#REF!</definedName>
    <definedName name="ITEM4.40" localSheetId="11">#REF!</definedName>
    <definedName name="ITEM4.40" localSheetId="8">#REF!</definedName>
    <definedName name="ITEM4.40">#REF!</definedName>
    <definedName name="ITEM4.41" localSheetId="11">#REF!</definedName>
    <definedName name="ITEM4.41" localSheetId="8">#REF!</definedName>
    <definedName name="ITEM4.41">#REF!</definedName>
    <definedName name="ITEM4.42" localSheetId="11">#REF!</definedName>
    <definedName name="ITEM4.42" localSheetId="8">#REF!</definedName>
    <definedName name="ITEM4.42">#REF!</definedName>
    <definedName name="ITEM4.43" localSheetId="11">#REF!</definedName>
    <definedName name="ITEM4.43" localSheetId="8">#REF!</definedName>
    <definedName name="ITEM4.43">#REF!</definedName>
    <definedName name="ITEM4.44" localSheetId="11">#REF!</definedName>
    <definedName name="ITEM4.44" localSheetId="8">#REF!</definedName>
    <definedName name="ITEM4.44">#REF!</definedName>
    <definedName name="ITEM4.45" localSheetId="11">#REF!</definedName>
    <definedName name="ITEM4.45" localSheetId="8">#REF!</definedName>
    <definedName name="ITEM4.45">#REF!</definedName>
    <definedName name="ITEM4.46" localSheetId="11">#REF!</definedName>
    <definedName name="ITEM4.46" localSheetId="8">#REF!</definedName>
    <definedName name="ITEM4.46">#REF!</definedName>
    <definedName name="ITEM410" localSheetId="11">#REF!</definedName>
    <definedName name="ITEM410" localSheetId="8">#REF!</definedName>
    <definedName name="ITEM410">#REF!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#REF!</definedName>
    <definedName name="ITEM450" localSheetId="11">#REF!</definedName>
    <definedName name="ITEM450" localSheetId="8">#REF!</definedName>
    <definedName name="ITEM450">#REF!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#REF!</definedName>
    <definedName name="item5">#REF!</definedName>
    <definedName name="ITEM5.100" localSheetId="11">#REF!</definedName>
    <definedName name="ITEM5.100" localSheetId="8">#REF!</definedName>
    <definedName name="ITEM5.100">#REF!</definedName>
    <definedName name="ITEM5.101" localSheetId="11">#REF!</definedName>
    <definedName name="ITEM5.101" localSheetId="8">#REF!</definedName>
    <definedName name="ITEM5.101">#REF!</definedName>
    <definedName name="ITEM5.104" localSheetId="11">#REF!</definedName>
    <definedName name="ITEM5.104" localSheetId="8">#REF!</definedName>
    <definedName name="ITEM5.104">#REF!</definedName>
    <definedName name="ITEM5.105" localSheetId="11">#REF!</definedName>
    <definedName name="ITEM5.105" localSheetId="8">#REF!</definedName>
    <definedName name="ITEM5.105">#REF!</definedName>
    <definedName name="ITEM5.106" localSheetId="11">#REF!</definedName>
    <definedName name="ITEM5.106" localSheetId="8">#REF!</definedName>
    <definedName name="ITEM5.106">#REF!</definedName>
    <definedName name="ITEM5.107" localSheetId="11">#REF!</definedName>
    <definedName name="ITEM5.107" localSheetId="8">#REF!</definedName>
    <definedName name="ITEM5.107">#REF!</definedName>
    <definedName name="ITEM5.108" localSheetId="11">#REF!</definedName>
    <definedName name="ITEM5.108" localSheetId="8">#REF!</definedName>
    <definedName name="ITEM5.108">#REF!</definedName>
    <definedName name="ITEM5.109" localSheetId="11">#REF!</definedName>
    <definedName name="ITEM5.109" localSheetId="8">#REF!</definedName>
    <definedName name="ITEM5.109">#REF!</definedName>
    <definedName name="ITEM5.111" localSheetId="11">#REF!</definedName>
    <definedName name="ITEM5.111" localSheetId="8">#REF!</definedName>
    <definedName name="ITEM5.111">#REF!</definedName>
    <definedName name="ITEM5.112" localSheetId="11">#REF!</definedName>
    <definedName name="ITEM5.112" localSheetId="8">#REF!</definedName>
    <definedName name="ITEM5.112">#REF!</definedName>
    <definedName name="ITEM5.113" localSheetId="11">#REF!</definedName>
    <definedName name="ITEM5.113" localSheetId="8">#REF!</definedName>
    <definedName name="ITEM5.113">#REF!</definedName>
    <definedName name="ITEM5.114" localSheetId="11">#REF!</definedName>
    <definedName name="ITEM5.114" localSheetId="8">#REF!</definedName>
    <definedName name="ITEM5.114">#REF!</definedName>
    <definedName name="ITEM5.115" localSheetId="11">#REF!</definedName>
    <definedName name="ITEM5.115" localSheetId="8">#REF!</definedName>
    <definedName name="ITEM5.115">#REF!</definedName>
    <definedName name="ITEM5.53" localSheetId="11">#REF!</definedName>
    <definedName name="ITEM5.53" localSheetId="8">#REF!</definedName>
    <definedName name="ITEM5.53">#REF!</definedName>
    <definedName name="ITEM5.54" localSheetId="11">#REF!</definedName>
    <definedName name="ITEM5.54" localSheetId="8">#REF!</definedName>
    <definedName name="ITEM5.54">#REF!</definedName>
    <definedName name="ITEM5.55" localSheetId="11">#REF!</definedName>
    <definedName name="ITEM5.55" localSheetId="8">#REF!</definedName>
    <definedName name="ITEM5.55">#REF!</definedName>
    <definedName name="ITEM5.56" localSheetId="11">#REF!</definedName>
    <definedName name="ITEM5.56" localSheetId="8">#REF!</definedName>
    <definedName name="ITEM5.56">#REF!</definedName>
    <definedName name="ITEM5.57" localSheetId="11">#REF!</definedName>
    <definedName name="ITEM5.57" localSheetId="8">#REF!</definedName>
    <definedName name="ITEM5.57">#REF!</definedName>
    <definedName name="ITEM5.58" localSheetId="11">#REF!</definedName>
    <definedName name="ITEM5.58" localSheetId="8">#REF!</definedName>
    <definedName name="ITEM5.58">#REF!</definedName>
    <definedName name="ITEM5.59" localSheetId="11">#REF!</definedName>
    <definedName name="ITEM5.59" localSheetId="8">#REF!</definedName>
    <definedName name="ITEM5.59">#REF!</definedName>
    <definedName name="ITEM5.60" localSheetId="11">#REF!</definedName>
    <definedName name="ITEM5.60" localSheetId="8">#REF!</definedName>
    <definedName name="ITEM5.60">#REF!</definedName>
    <definedName name="ITEM5.61" localSheetId="11">#REF!</definedName>
    <definedName name="ITEM5.61" localSheetId="8">#REF!</definedName>
    <definedName name="ITEM5.61">#REF!</definedName>
    <definedName name="ITEM5.62" localSheetId="11">#REF!</definedName>
    <definedName name="ITEM5.62" localSheetId="8">#REF!</definedName>
    <definedName name="ITEM5.62">#REF!</definedName>
    <definedName name="ITEM5.63" localSheetId="11">#REF!</definedName>
    <definedName name="ITEM5.63" localSheetId="8">#REF!</definedName>
    <definedName name="ITEM5.63">#REF!</definedName>
    <definedName name="ITEM5.64" localSheetId="11">#REF!</definedName>
    <definedName name="ITEM5.64" localSheetId="8">#REF!</definedName>
    <definedName name="ITEM5.64">#REF!</definedName>
    <definedName name="ITEM5.65" localSheetId="11">#REF!</definedName>
    <definedName name="ITEM5.65" localSheetId="8">#REF!</definedName>
    <definedName name="ITEM5.65">#REF!</definedName>
    <definedName name="ITEM5.66" localSheetId="11">#REF!</definedName>
    <definedName name="ITEM5.66" localSheetId="8">#REF!</definedName>
    <definedName name="ITEM5.66">#REF!</definedName>
    <definedName name="ITEM5.67" localSheetId="11">#REF!</definedName>
    <definedName name="ITEM5.67" localSheetId="8">#REF!</definedName>
    <definedName name="ITEM5.67">#REF!</definedName>
    <definedName name="ITEM5.68" localSheetId="11">#REF!</definedName>
    <definedName name="ITEM5.68" localSheetId="8">#REF!</definedName>
    <definedName name="ITEM5.68">#REF!</definedName>
    <definedName name="ITEM5.69" localSheetId="11">#REF!</definedName>
    <definedName name="ITEM5.69" localSheetId="8">#REF!</definedName>
    <definedName name="ITEM5.69">#REF!</definedName>
    <definedName name="ITEM5.70" localSheetId="11">#REF!</definedName>
    <definedName name="ITEM5.70" localSheetId="8">#REF!</definedName>
    <definedName name="ITEM5.70">#REF!</definedName>
    <definedName name="ITEM5.71" localSheetId="11">#REF!</definedName>
    <definedName name="ITEM5.71" localSheetId="8">#REF!</definedName>
    <definedName name="ITEM5.71">#REF!</definedName>
    <definedName name="ITEM5.72" localSheetId="11">#REF!</definedName>
    <definedName name="ITEM5.72" localSheetId="8">#REF!</definedName>
    <definedName name="ITEM5.72">#REF!</definedName>
    <definedName name="ITEM5.73" localSheetId="11">#REF!</definedName>
    <definedName name="ITEM5.73" localSheetId="8">#REF!</definedName>
    <definedName name="ITEM5.73">#REF!</definedName>
    <definedName name="ITEM5.74" localSheetId="11">#REF!</definedName>
    <definedName name="ITEM5.74" localSheetId="8">#REF!</definedName>
    <definedName name="ITEM5.74">#REF!</definedName>
    <definedName name="ITEM5.77" localSheetId="11">#REF!</definedName>
    <definedName name="ITEM5.77" localSheetId="8">#REF!</definedName>
    <definedName name="ITEM5.77">#REF!</definedName>
    <definedName name="ITEM5.78" localSheetId="11">#REF!</definedName>
    <definedName name="ITEM5.78" localSheetId="8">#REF!</definedName>
    <definedName name="ITEM5.78">#REF!</definedName>
    <definedName name="ITEM5.79" localSheetId="11">#REF!</definedName>
    <definedName name="ITEM5.79" localSheetId="8">#REF!</definedName>
    <definedName name="ITEM5.79">#REF!</definedName>
    <definedName name="ITEM5.80" localSheetId="11">#REF!</definedName>
    <definedName name="ITEM5.80" localSheetId="8">#REF!</definedName>
    <definedName name="ITEM5.80">#REF!</definedName>
    <definedName name="ITEM5.82" localSheetId="11">#REF!</definedName>
    <definedName name="ITEM5.82" localSheetId="8">#REF!</definedName>
    <definedName name="ITEM5.82">#REF!</definedName>
    <definedName name="ITEM5.83" localSheetId="11">#REF!</definedName>
    <definedName name="ITEM5.83" localSheetId="8">#REF!</definedName>
    <definedName name="ITEM5.83">#REF!</definedName>
    <definedName name="ITEM5.84" localSheetId="11">#REF!</definedName>
    <definedName name="ITEM5.84" localSheetId="8">#REF!</definedName>
    <definedName name="ITEM5.84">#REF!</definedName>
    <definedName name="ITEM5.85" localSheetId="11">#REF!</definedName>
    <definedName name="ITEM5.85" localSheetId="8">#REF!</definedName>
    <definedName name="ITEM5.85">#REF!</definedName>
    <definedName name="ITEM5.86" localSheetId="11">#REF!</definedName>
    <definedName name="ITEM5.86" localSheetId="8">#REF!</definedName>
    <definedName name="ITEM5.86">#REF!</definedName>
    <definedName name="ITEM5.87" localSheetId="11">#REF!</definedName>
    <definedName name="ITEM5.87" localSheetId="8">#REF!</definedName>
    <definedName name="ITEM5.87">#REF!</definedName>
    <definedName name="ITEM5.88" localSheetId="11">#REF!</definedName>
    <definedName name="ITEM5.88" localSheetId="8">#REF!</definedName>
    <definedName name="ITEM5.88">#REF!</definedName>
    <definedName name="ITEM5.89" localSheetId="11">#REF!</definedName>
    <definedName name="ITEM5.89" localSheetId="8">#REF!</definedName>
    <definedName name="ITEM5.89">#REF!</definedName>
    <definedName name="ITEM5.90" localSheetId="11">#REF!</definedName>
    <definedName name="ITEM5.90" localSheetId="8">#REF!</definedName>
    <definedName name="ITEM5.90">#REF!</definedName>
    <definedName name="ITEM5.91" localSheetId="11">#REF!</definedName>
    <definedName name="ITEM5.91" localSheetId="8">#REF!</definedName>
    <definedName name="ITEM5.91">#REF!</definedName>
    <definedName name="ITEM5.92" localSheetId="11">#REF!</definedName>
    <definedName name="ITEM5.92" localSheetId="8">#REF!</definedName>
    <definedName name="ITEM5.92">#REF!</definedName>
    <definedName name="ITEM5.93" localSheetId="11">#REF!</definedName>
    <definedName name="ITEM5.93" localSheetId="8">#REF!</definedName>
    <definedName name="ITEM5.93">#REF!</definedName>
    <definedName name="ITEM5.94" localSheetId="11">#REF!</definedName>
    <definedName name="ITEM5.94" localSheetId="8">#REF!</definedName>
    <definedName name="ITEM5.94">#REF!</definedName>
    <definedName name="ITEM5.95" localSheetId="11">#REF!</definedName>
    <definedName name="ITEM5.95" localSheetId="8">#REF!</definedName>
    <definedName name="ITEM5.95">#REF!</definedName>
    <definedName name="ITEM5.96" localSheetId="11">#REF!</definedName>
    <definedName name="ITEM5.96" localSheetId="8">#REF!</definedName>
    <definedName name="ITEM5.96">#REF!</definedName>
    <definedName name="ITEM5.97" localSheetId="11">#REF!</definedName>
    <definedName name="ITEM5.97" localSheetId="8">#REF!</definedName>
    <definedName name="ITEM5.97">#REF!</definedName>
    <definedName name="ITEM5.98" localSheetId="11">#REF!</definedName>
    <definedName name="ITEM5.98" localSheetId="8">#REF!</definedName>
    <definedName name="ITEM5.98">#REF!</definedName>
    <definedName name="ITEM5.99" localSheetId="11">#REF!</definedName>
    <definedName name="ITEM5.99" localSheetId="8">#REF!</definedName>
    <definedName name="ITEM5.99">#REF!</definedName>
    <definedName name="ITEM521" localSheetId="11">#REF!</definedName>
    <definedName name="ITEM521" localSheetId="8">#REF!</definedName>
    <definedName name="ITEM521">#REF!</definedName>
    <definedName name="item6">#REF!</definedName>
    <definedName name="ITEM6.1">#REF!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#REF!</definedName>
    <definedName name="ITEM610" localSheetId="11">#REF!</definedName>
    <definedName name="ITEM610" localSheetId="8">#REF!</definedName>
    <definedName name="ITEM610">#REF!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#REF!</definedName>
    <definedName name="ITEM630.5" localSheetId="11">#REF!</definedName>
    <definedName name="ITEM630.5" localSheetId="8">#REF!</definedName>
    <definedName name="ITEM630.5">#REF!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#REF!</definedName>
    <definedName name="ITEM630.8" localSheetId="11">#REF!</definedName>
    <definedName name="ITEM630.8" localSheetId="8">#REF!</definedName>
    <definedName name="ITEM630.8">#REF!</definedName>
    <definedName name="ITEM632" localSheetId="11">#REF!</definedName>
    <definedName name="ITEM632" localSheetId="8">#REF!</definedName>
    <definedName name="ITEM632">#REF!</definedName>
    <definedName name="ITEM640" localSheetId="11">#REF!</definedName>
    <definedName name="ITEM640" localSheetId="8">#REF!</definedName>
    <definedName name="ITEM640">#REF!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#REF!</definedName>
    <definedName name="item7">#REF!</definedName>
    <definedName name="ITEM7.1" localSheetId="11">#REF!</definedName>
    <definedName name="ITEM7.1" localSheetId="8">#REF!</definedName>
    <definedName name="ITEM7.1">#REF!</definedName>
    <definedName name="ITEM7.10" localSheetId="11">#REF!</definedName>
    <definedName name="ITEM7.10" localSheetId="8">#REF!</definedName>
    <definedName name="ITEM7.10">#REF!</definedName>
    <definedName name="ITEM7.11" localSheetId="11">#REF!</definedName>
    <definedName name="ITEM7.11" localSheetId="8">#REF!</definedName>
    <definedName name="ITEM7.11">#REF!</definedName>
    <definedName name="ITEM7.12" localSheetId="11">#REF!</definedName>
    <definedName name="ITEM7.12" localSheetId="8">#REF!</definedName>
    <definedName name="ITEM7.12">#REF!</definedName>
    <definedName name="ITEM7.13" localSheetId="11">#REF!</definedName>
    <definedName name="ITEM7.13" localSheetId="8">#REF!</definedName>
    <definedName name="ITEM7.13">#REF!</definedName>
    <definedName name="ITEM7.14" localSheetId="11">#REF!</definedName>
    <definedName name="ITEM7.14" localSheetId="8">#REF!</definedName>
    <definedName name="ITEM7.14">#REF!</definedName>
    <definedName name="ITEM7.15" localSheetId="11">#REF!</definedName>
    <definedName name="ITEM7.15" localSheetId="8">#REF!</definedName>
    <definedName name="ITEM7.15">#REF!</definedName>
    <definedName name="ITEM7.16" localSheetId="11">#REF!</definedName>
    <definedName name="ITEM7.16" localSheetId="8">#REF!</definedName>
    <definedName name="ITEM7.16">#REF!</definedName>
    <definedName name="ITEM7.17" localSheetId="11">#REF!</definedName>
    <definedName name="ITEM7.17" localSheetId="8">#REF!</definedName>
    <definedName name="ITEM7.17">#REF!</definedName>
    <definedName name="ITEM7.18" localSheetId="11">#REF!</definedName>
    <definedName name="ITEM7.18" localSheetId="8">#REF!</definedName>
    <definedName name="ITEM7.18">#REF!</definedName>
    <definedName name="ITEM7.19" localSheetId="11">#REF!</definedName>
    <definedName name="ITEM7.19" localSheetId="8">#REF!</definedName>
    <definedName name="ITEM7.19">#REF!</definedName>
    <definedName name="ITEM7.2" localSheetId="11">#REF!</definedName>
    <definedName name="ITEM7.2" localSheetId="8">#REF!</definedName>
    <definedName name="ITEM7.2">#REF!</definedName>
    <definedName name="ITEM7.20" localSheetId="11">#REF!</definedName>
    <definedName name="ITEM7.20" localSheetId="8">#REF!</definedName>
    <definedName name="ITEM7.20">#REF!</definedName>
    <definedName name="ITEM7.21" localSheetId="11">#REF!</definedName>
    <definedName name="ITEM7.21" localSheetId="8">#REF!</definedName>
    <definedName name="ITEM7.21">#REF!</definedName>
    <definedName name="ITEM7.22" localSheetId="11">#REF!</definedName>
    <definedName name="ITEM7.22" localSheetId="8">#REF!</definedName>
    <definedName name="ITEM7.22">#REF!</definedName>
    <definedName name="ITEM7.23" localSheetId="11">#REF!</definedName>
    <definedName name="ITEM7.23" localSheetId="8">#REF!</definedName>
    <definedName name="ITEM7.23">#REF!</definedName>
    <definedName name="ITEM7.24" localSheetId="11">#REF!</definedName>
    <definedName name="ITEM7.24" localSheetId="8">#REF!</definedName>
    <definedName name="ITEM7.24">#REF!</definedName>
    <definedName name="ITEM7.25" localSheetId="11">#REF!</definedName>
    <definedName name="ITEM7.25" localSheetId="8">#REF!</definedName>
    <definedName name="ITEM7.25">#REF!</definedName>
    <definedName name="ITEM7.26" localSheetId="11">#REF!</definedName>
    <definedName name="ITEM7.26" localSheetId="8">#REF!</definedName>
    <definedName name="ITEM7.26">#REF!</definedName>
    <definedName name="ITEM7.27" localSheetId="11">#REF!</definedName>
    <definedName name="ITEM7.27" localSheetId="8">#REF!</definedName>
    <definedName name="ITEM7.27">#REF!</definedName>
    <definedName name="ITEM7.28" localSheetId="11">#REF!</definedName>
    <definedName name="ITEM7.28" localSheetId="8">#REF!</definedName>
    <definedName name="ITEM7.28">#REF!</definedName>
    <definedName name="ITEM7.29" localSheetId="11">#REF!</definedName>
    <definedName name="ITEM7.29" localSheetId="8">#REF!</definedName>
    <definedName name="ITEM7.29">#REF!</definedName>
    <definedName name="ITEM7.3" localSheetId="11">#REF!</definedName>
    <definedName name="ITEM7.3" localSheetId="8">#REF!</definedName>
    <definedName name="ITEM7.3">#REF!</definedName>
    <definedName name="ITEM7.30" localSheetId="11">#REF!</definedName>
    <definedName name="ITEM7.30" localSheetId="8">#REF!</definedName>
    <definedName name="ITEM7.30">#REF!</definedName>
    <definedName name="ITEM7.31" localSheetId="11">#REF!</definedName>
    <definedName name="ITEM7.31" localSheetId="8">#REF!</definedName>
    <definedName name="ITEM7.31">#REF!</definedName>
    <definedName name="ITEM7.32" localSheetId="11">#REF!</definedName>
    <definedName name="ITEM7.32" localSheetId="8">#REF!</definedName>
    <definedName name="ITEM7.32">#REF!</definedName>
    <definedName name="ITEM7.33" localSheetId="11">#REF!</definedName>
    <definedName name="ITEM7.33" localSheetId="8">#REF!</definedName>
    <definedName name="ITEM7.33">#REF!</definedName>
    <definedName name="ITEM7.34" localSheetId="11">#REF!</definedName>
    <definedName name="ITEM7.34" localSheetId="8">#REF!</definedName>
    <definedName name="ITEM7.34">#REF!</definedName>
    <definedName name="ITEM7.35" localSheetId="11">#REF!</definedName>
    <definedName name="ITEM7.35" localSheetId="8">#REF!</definedName>
    <definedName name="ITEM7.35">#REF!</definedName>
    <definedName name="ITEM7.4" localSheetId="11">#REF!</definedName>
    <definedName name="ITEM7.4" localSheetId="8">#REF!</definedName>
    <definedName name="ITEM7.4">#REF!</definedName>
    <definedName name="ITEM7.5" localSheetId="11">#REF!</definedName>
    <definedName name="ITEM7.5" localSheetId="8">#REF!</definedName>
    <definedName name="ITEM7.5">#REF!</definedName>
    <definedName name="ITEM7.6" localSheetId="11">#REF!</definedName>
    <definedName name="ITEM7.6" localSheetId="8">#REF!</definedName>
    <definedName name="ITEM7.6">#REF!</definedName>
    <definedName name="ITEM7.7" localSheetId="11">#REF!</definedName>
    <definedName name="ITEM7.7" localSheetId="8">#REF!</definedName>
    <definedName name="ITEM7.7">#REF!</definedName>
    <definedName name="ITEM7.8" localSheetId="11">#REF!</definedName>
    <definedName name="ITEM7.8" localSheetId="8">#REF!</definedName>
    <definedName name="ITEM7.8">#REF!</definedName>
    <definedName name="ITEM7.9" localSheetId="11">#REF!</definedName>
    <definedName name="ITEM7.9" localSheetId="8">#REF!</definedName>
    <definedName name="ITEM7.9">#REF!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#REF!</definedName>
    <definedName name="ITEM704" localSheetId="11">#REF!</definedName>
    <definedName name="ITEM704" localSheetId="8">#REF!</definedName>
    <definedName name="ITEM704">#REF!</definedName>
    <definedName name="item7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#REF!</definedName>
    <definedName name="item72">#REF!</definedName>
    <definedName name="ITEM720" localSheetId="11">#REF!</definedName>
    <definedName name="ITEM720" localSheetId="8">#REF!</definedName>
    <definedName name="ITEM720">#REF!</definedName>
    <definedName name="item73">#REF!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#REF!</definedName>
    <definedName name="item74">#REF!</definedName>
    <definedName name="item81">#REF!</definedName>
    <definedName name="item83">#REF!</definedName>
    <definedName name="item9">#REF!</definedName>
    <definedName name="ITEM900" localSheetId="11">#REF!</definedName>
    <definedName name="ITEM900" localSheetId="8">#REF!</definedName>
    <definedName name="ITEM900">#REF!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#REF!</definedName>
    <definedName name="ITEMALL">#REF!</definedName>
    <definedName name="ITEMCOD90">#REF!</definedName>
    <definedName name="ItemCodos">#REF!</definedName>
    <definedName name="ITEMES">#REF!</definedName>
    <definedName name="items">#REF!</definedName>
    <definedName name="Ítems">#REF!</definedName>
    <definedName name="ITEN_2_FILTRO">#REF!</definedName>
    <definedName name="ITEN320" localSheetId="11">#REF!</definedName>
    <definedName name="ITEN320" localSheetId="8">#REF!</definedName>
    <definedName name="ITEN320">#REF!</definedName>
    <definedName name="ITENM_DOMIC">#REF!</definedName>
    <definedName name="ITER">#REF!</definedName>
    <definedName name="ITER2">#REF!</definedName>
    <definedName name="Iterar">#REF!</definedName>
    <definedName name="ITUIBITR">#REF!</definedName>
    <definedName name="iu">#REF!</definedName>
    <definedName name="iua">#REF!</definedName>
    <definedName name="iuh">#REF!</definedName>
    <definedName name="IUI" localSheetId="1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9">{"TAB1",#N/A,TRUE,"GENERAL";"TAB2",#N/A,TRUE,"GENERAL";"TAB3",#N/A,TRUE,"GENERAL";"TAB4",#N/A,TRUE,"GENERAL";"TAB5",#N/A,TRUE,"GENERAL"}</definedName>
    <definedName name="IUI" localSheetId="10">{"TAB1",#N/A,TRUE,"GENERAL";"TAB2",#N/A,TRUE,"GENERAL";"TAB3",#N/A,TRUE,"GENERAL";"TAB4",#N/A,TRUE,"GENERAL";"TAB5",#N/A,TRUE,"GENERAL"}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9">{"TAB1",#N/A,TRUE,"GENERAL";"TAB2",#N/A,TRUE,"GENERAL";"TAB3",#N/A,TRUE,"GENERAL";"TAB4",#N/A,TRUE,"GENERAL";"TAB5",#N/A,TRUE,"GENERAL"}</definedName>
    <definedName name="iuit7" localSheetId="10">{"TAB1",#N/A,TRUE,"GENERAL";"TAB2",#N/A,TRUE,"GENERAL";"TAB3",#N/A,TRUE,"GENERAL";"TAB4",#N/A,TRUE,"GENERAL";"TAB5",#N/A,TRUE,"GENERAL"}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K">#REF!</definedName>
    <definedName name="iul" localSheetId="1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9">{"via1",#N/A,TRUE,"general";"via2",#N/A,TRUE,"general";"via3",#N/A,TRUE,"general"}</definedName>
    <definedName name="iul" localSheetId="10">{"via1",#N/A,TRUE,"general";"via2",#N/A,TRUE,"general";"via3",#N/A,TRUE,"general"}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1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9">{"via1",#N/A,TRUE,"general";"via2",#N/A,TRUE,"general";"via3",#N/A,TRUE,"general"}</definedName>
    <definedName name="iuouio" localSheetId="10">{"via1",#N/A,TRUE,"general";"via2",#N/A,TRUE,"general";"via3",#N/A,TRUE,"general"}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tndf">#REF!</definedName>
    <definedName name="iuyi9" localSheetId="1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9">{"TAB1",#N/A,TRUE,"GENERAL";"TAB2",#N/A,TRUE,"GENERAL";"TAB3",#N/A,TRUE,"GENERAL";"TAB4",#N/A,TRUE,"GENERAL";"TAB5",#N/A,TRUE,"GENERAL"}</definedName>
    <definedName name="iuyi9" localSheetId="10">{"TAB1",#N/A,TRUE,"GENERAL";"TAB2",#N/A,TRUE,"GENERAL";"TAB3",#N/A,TRUE,"GENERAL";"TAB4",#N/A,TRUE,"GENERAL";"TAB5",#N/A,TRUE,"GENERAL"}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11">#REF!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#REF!</definedName>
    <definedName name="IVA_UTIL" localSheetId="11">#REF!</definedName>
    <definedName name="IVA_UTIL" localSheetId="8">#REF!</definedName>
    <definedName name="IVA_UTIL">#REF!</definedName>
    <definedName name="IVAConsultoria">#REF!</definedName>
    <definedName name="IVASOBRE">#REF!</definedName>
    <definedName name="IVASobreUtilidad">#REF!</definedName>
    <definedName name="IvaSUtl" localSheetId="11">#REF!</definedName>
    <definedName name="IvaSUtl" localSheetId="10">#REF!</definedName>
    <definedName name="IvaSUtl" localSheetId="8">#REF!</definedName>
    <definedName name="IvaSUtl">#REF!</definedName>
    <definedName name="iwjer">#REF!</definedName>
    <definedName name="iyuiuyi" localSheetId="1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9">{"via1",#N/A,TRUE,"general";"via2",#N/A,TRUE,"general";"via3",#N/A,TRUE,"general"}</definedName>
    <definedName name="iyuiuyi" localSheetId="10">{"via1",#N/A,TRUE,"general";"via2",#N/A,TRUE,"general";"via3",#N/A,TRUE,"general"}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IZQ">#N/A</definedName>
    <definedName name="IZQ_AUX" localSheetId="11">LEFT(#REF!,2)</definedName>
    <definedName name="IZQ_AUX" localSheetId="8">LEFT(#REF!,2)</definedName>
    <definedName name="IZQ_AUX">LEFT(#REF!,2)</definedName>
    <definedName name="j" localSheetId="11" hidden="1">#REF!</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9">{"TAB1",#N/A,TRUE,"GENERAL";"TAB2",#N/A,TRUE,"GENERAL";"TAB3",#N/A,TRUE,"GENERAL";"TAB4",#N/A,TRUE,"GENERAL";"TAB5",#N/A,TRUE,"GENERAL"}</definedName>
    <definedName name="j" localSheetId="10">{"TAB1",#N/A,TRUE,"GENERAL";"TAB2",#N/A,TRUE,"GENERAL";"TAB3",#N/A,TRUE,"GENERAL";"TAB4",#N/A,TRUE,"GENERAL";"TAB5",#N/A,TRUE,"GENERAL"}</definedName>
    <definedName name="j" localSheetId="8" hidden="1">#REF!</definedName>
    <definedName name="j" hidden="1">{"TAB1",#N/A,TRUE,"GENERAL";"TAB2",#N/A,TRUE,"GENERAL";"TAB3",#N/A,TRUE,"GENERAL";"TAB4",#N/A,TRUE,"GENERAL";"TAB5",#N/A,TRUE,"GENERAL"}</definedName>
    <definedName name="Ja">#REF!</definedName>
    <definedName name="ja8fstyvg">#REF!</definedName>
    <definedName name="JACK_RYAN">#REF!</definedName>
    <definedName name="JAIME">#REF!</definedName>
    <definedName name="JAJKZ">#REF!</definedName>
    <definedName name="jan02a">#REF!</definedName>
    <definedName name="JAPF">#REF!</definedName>
    <definedName name="jasinto">#REF!</definedName>
    <definedName name="Jb">#REF!</definedName>
    <definedName name="JC">#REF!</definedName>
    <definedName name="jd" localSheetId="1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9">{"via1",#N/A,TRUE,"general";"via2",#N/A,TRUE,"general";"via3",#N/A,TRUE,"general"}</definedName>
    <definedName name="jd" localSheetId="10">{"via1",#N/A,TRUE,"general";"via2",#N/A,TRUE,"general";"via3",#N/A,TRUE,"general"}</definedName>
    <definedName name="jd" localSheetId="8" hidden="1">{"via1",#N/A,TRUE,"general";"via2",#N/A,TRUE,"general";"via3",#N/A,TRUE,"general"}</definedName>
    <definedName name="jd" hidden="1">{"via1",#N/A,TRUE,"general";"via2",#N/A,TRUE,"general";"via3",#N/A,TRUE,"general"}</definedName>
    <definedName name="jdC">#REF!</definedName>
    <definedName name="jdfjkd">#REF!</definedName>
    <definedName name="jdgfdhd">#REF!</definedName>
    <definedName name="jdh" localSheetId="1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9">{"TAB1",#N/A,TRUE,"GENERAL";"TAB2",#N/A,TRUE,"GENERAL";"TAB3",#N/A,TRUE,"GENERAL";"TAB4",#N/A,TRUE,"GENERAL";"TAB5",#N/A,TRUE,"GENERAL"}</definedName>
    <definedName name="jdh" localSheetId="10">{"TAB1",#N/A,TRUE,"GENERAL";"TAB2",#N/A,TRUE,"GENERAL";"TAB3",#N/A,TRUE,"GENERAL";"TAB4",#N/A,TRUE,"GENERAL";"TAB5",#N/A,TRUE,"GENERAL"}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dhdh" localSheetId="11" hidden="1">#REF!</definedName>
    <definedName name="jdhdh" localSheetId="8" hidden="1">#REF!</definedName>
    <definedName name="jdhdh" hidden="1">#REF!</definedName>
    <definedName name="Je">#REF!</definedName>
    <definedName name="JEFEINM">#REF!</definedName>
    <definedName name="JER">#REF!</definedName>
    <definedName name="JERSSON" localSheetId="11">#REF!</definedName>
    <definedName name="JERSSON" localSheetId="8">#REF!</definedName>
    <definedName name="JERSSON">#REF!</definedName>
    <definedName name="JESSICA">#REF!</definedName>
    <definedName name="jev">#REF!</definedName>
    <definedName name="jeytj" localSheetId="1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9">{"TAB1",#N/A,TRUE,"GENERAL";"TAB2",#N/A,TRUE,"GENERAL";"TAB3",#N/A,TRUE,"GENERAL";"TAB4",#N/A,TRUE,"GENERAL";"TAB5",#N/A,TRUE,"GENERAL"}</definedName>
    <definedName name="jeytj" localSheetId="10">{"TAB1",#N/A,TRUE,"GENERAL";"TAB2",#N/A,TRUE,"GENERAL";"TAB3",#N/A,TRUE,"GENERAL";"TAB4",#N/A,TRUE,"GENERAL";"TAB5",#N/A,TRUE,"GENERAL"}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GJJ">#REF!</definedName>
    <definedName name="jfhjfrt" localSheetId="1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9">{"TAB1",#N/A,TRUE,"GENERAL";"TAB2",#N/A,TRUE,"GENERAL";"TAB3",#N/A,TRUE,"GENERAL";"TAB4",#N/A,TRUE,"GENERAL";"TAB5",#N/A,TRUE,"GENERAL"}</definedName>
    <definedName name="jfhjfrt" localSheetId="10">{"TAB1",#N/A,TRUE,"GENERAL";"TAB2",#N/A,TRUE,"GENERAL";"TAB3",#N/A,TRUE,"GENERAL";"TAB4",#N/A,TRUE,"GENERAL";"TAB5",#N/A,TRUE,"GENERAL"}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fjdkdldld">#REF!</definedName>
    <definedName name="JGA">#REF!</definedName>
    <definedName name="jgfj" localSheetId="1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9">{"via1",#N/A,TRUE,"general";"via2",#N/A,TRUE,"general";"via3",#N/A,TRUE,"general"}</definedName>
    <definedName name="jgfj" localSheetId="10">{"via1",#N/A,TRUE,"general";"via2",#N/A,TRUE,"general";"via3",#N/A,TRUE,"general"}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1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9">{"TAB1",#N/A,TRUE,"GENERAL";"TAB2",#N/A,TRUE,"GENERAL";"TAB3",#N/A,TRUE,"GENERAL";"TAB4",#N/A,TRUE,"GENERAL";"TAB5",#N/A,TRUE,"GENERAL"}</definedName>
    <definedName name="jghj" localSheetId="10">{"TAB1",#N/A,TRUE,"GENERAL";"TAB2",#N/A,TRUE,"GENERAL";"TAB3",#N/A,TRUE,"GENERAL";"TAB4",#N/A,TRUE,"GENERAL";"TAB5",#N/A,TRUE,"GENERAL"}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iosjtg">#REF!</definedName>
    <definedName name="jgj" localSheetId="1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9">{"TAB1",#N/A,TRUE,"GENERAL";"TAB2",#N/A,TRUE,"GENERAL";"TAB3",#N/A,TRUE,"GENERAL";"TAB4",#N/A,TRUE,"GENERAL";"TAB5",#N/A,TRUE,"GENERAL"}</definedName>
    <definedName name="jgj" localSheetId="10">{"TAB1",#N/A,TRUE,"GENERAL";"TAB2",#N/A,TRUE,"GENERAL";"TAB3",#N/A,TRUE,"GENERAL";"TAB4",#N/A,TRUE,"GENERAL";"TAB5",#N/A,TRUE,"GENERAL"}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gycdf">#REF!</definedName>
    <definedName name="jgycj">#REF!</definedName>
    <definedName name="jh">#REF!</definedName>
    <definedName name="jhbsubcsucbc">#REF!</definedName>
    <definedName name="JHFH" localSheetId="11">#REF!</definedName>
    <definedName name="JHFH" localSheetId="8">#REF!</definedName>
    <definedName name="JHFH">#REF!</definedName>
    <definedName name="JHFHF" localSheetId="11">#REF!</definedName>
    <definedName name="JHFHF" localSheetId="8">#REF!</definedName>
    <definedName name="JHFHF">#REF!</definedName>
    <definedName name="jhg" localSheetId="1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9">{"TAB1",#N/A,TRUE,"GENERAL";"TAB2",#N/A,TRUE,"GENERAL";"TAB3",#N/A,TRUE,"GENERAL";"TAB4",#N/A,TRUE,"GENERAL";"TAB5",#N/A,TRUE,"GENERAL"}</definedName>
    <definedName name="jhg" localSheetId="10">{"TAB1",#N/A,TRUE,"GENERAL";"TAB2",#N/A,TRUE,"GENERAL";"TAB3",#N/A,TRUE,"GENERAL";"TAB4",#N/A,TRUE,"GENERAL";"TAB5",#N/A,TRUE,"GENERAL"}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GFHF" localSheetId="11">#REF!</definedName>
    <definedName name="JHGFHF" localSheetId="8">#REF!</definedName>
    <definedName name="JHGFHF">#REF!</definedName>
    <definedName name="jhgfjghyhgfyg">#REF!</definedName>
    <definedName name="jhgjfggyggy">#REF!</definedName>
    <definedName name="jhhhh" localSheetId="11" hidden="1">{#N/A,#N/A,FALSE,"CCTV"}</definedName>
    <definedName name="jhhhh" localSheetId="8" hidden="1">{#N/A,#N/A,FALSE,"CCTV"}</definedName>
    <definedName name="jhhhh" hidden="1">{#N/A,#N/A,FALSE,"CCTV"}</definedName>
    <definedName name="JHJGHJH">#REF!</definedName>
    <definedName name="jhjjjjjj">#REF!</definedName>
    <definedName name="JHJK">#REF!</definedName>
    <definedName name="JHJKHJK">#REF!</definedName>
    <definedName name="JHJKHJKH">#REF!</definedName>
    <definedName name="jhjyj" localSheetId="1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9">{"via1",#N/A,TRUE,"general";"via2",#N/A,TRUE,"general";"via3",#N/A,TRUE,"general"}</definedName>
    <definedName name="jhjyj" localSheetId="10">{"via1",#N/A,TRUE,"general";"via2",#N/A,TRUE,"general";"via3",#N/A,TRUE,"general"}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1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9">{"TAB1",#N/A,TRUE,"GENERAL";"TAB2",#N/A,TRUE,"GENERAL";"TAB3",#N/A,TRUE,"GENERAL";"TAB4",#N/A,TRUE,"GENERAL";"TAB5",#N/A,TRUE,"GENERAL"}</definedName>
    <definedName name="JHK" localSheetId="10">{"TAB1",#N/A,TRUE,"GENERAL";"TAB2",#N/A,TRUE,"GENERAL";"TAB3",#N/A,TRUE,"GENERAL";"TAB4",#N/A,TRUE,"GENERAL";"TAB5",#N/A,TRUE,"GENERAL"}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9">{"TAB1",#N/A,TRUE,"GENERAL";"TAB2",#N/A,TRUE,"GENERAL";"TAB3",#N/A,TRUE,"GENERAL";"TAB4",#N/A,TRUE,"GENERAL";"TAB5",#N/A,TRUE,"GENERAL"}</definedName>
    <definedName name="jhkgjkvf" localSheetId="10">{"TAB1",#N/A,TRUE,"GENERAL";"TAB2",#N/A,TRUE,"GENERAL";"TAB3",#N/A,TRUE,"GENERAL";"TAB4",#N/A,TRUE,"GENERAL";"TAB5",#N/A,TRUE,"GENERAL"}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HKHJKHJK">#REF!</definedName>
    <definedName name="JHKHK">#REF!</definedName>
    <definedName name="jhtruy">#REF!</definedName>
    <definedName name="JIFDG">#REF!</definedName>
    <definedName name="jigerio">#REF!</definedName>
    <definedName name="jilojhi">#REF!</definedName>
    <definedName name="jj" localSheetId="11">#REF!</definedName>
    <definedName name="jj" localSheetId="2">'CAP. 1'!ERR</definedName>
    <definedName name="jj" localSheetId="3">'CAP. 2'!ERR</definedName>
    <definedName name="jj" localSheetId="4">'CAP. 3'!ERR</definedName>
    <definedName name="jj" localSheetId="5">'CAP. 4'!ERR</definedName>
    <definedName name="jj" localSheetId="6">'CAP. 5'!ERR</definedName>
    <definedName name="jj" localSheetId="7">'CAP. 6'!ERR</definedName>
    <definedName name="jj" localSheetId="8">#REF!</definedName>
    <definedName name="jj">[0]!ERR</definedName>
    <definedName name="jjfq" localSheetId="1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9">{"via1",#N/A,TRUE,"general";"via2",#N/A,TRUE,"general";"via3",#N/A,TRUE,"general"}</definedName>
    <definedName name="jjfq" localSheetId="10">{"via1",#N/A,TRUE,"general";"via2",#N/A,TRUE,"general";"via3",#N/A,TRUE,"general"}</definedName>
    <definedName name="jjfq" localSheetId="8" hidden="1">{"via1",#N/A,TRUE,"general";"via2",#N/A,TRUE,"general";"via3",#N/A,TRUE,"general"}</definedName>
    <definedName name="jjfq" hidden="1">{"via1",#N/A,TRUE,"general";"via2",#N/A,TRUE,"general";"via3",#N/A,TRUE,"general"}</definedName>
    <definedName name="JJHKHJKJH">#REF!</definedName>
    <definedName name="JJJ" localSheetId="11" hidden="1">{#N/A,#N/A,FALSE,"Hoja1";#N/A,#N/A,FALSE,"Hoja2"}</definedName>
    <definedName name="JJJ" localSheetId="7" hidden="1">{#N/A,#N/A,FALSE,"Hoja1";#N/A,#N/A,FALSE,"Hoja2"}</definedName>
    <definedName name="JJJ" localSheetId="8" hidden="1">{#N/A,#N/A,FALSE,"Hoja1";#N/A,#N/A,FALSE,"Hoja2"}</definedName>
    <definedName name="JJJ" hidden="1">{#N/A,#N/A,FALSE,"Hoja1";#N/A,#N/A,FALSE,"Hoja2"}</definedName>
    <definedName name="jjjhjddfg" localSheetId="1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9">{"via1",#N/A,TRUE,"general";"via2",#N/A,TRUE,"general";"via3",#N/A,TRUE,"general"}</definedName>
    <definedName name="jjjhjddfg" localSheetId="10">{"via1",#N/A,TRUE,"general";"via2",#N/A,TRUE,"general";"via3",#N/A,TRUE,"general"}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#REF!</definedName>
    <definedName name="jjjjjjjjjjjjjjj">#REF!</definedName>
    <definedName name="jjjjju" localSheetId="1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9">{"via1",#N/A,TRUE,"general";"via2",#N/A,TRUE,"general";"via3",#N/A,TRUE,"general"}</definedName>
    <definedName name="jjjjju" localSheetId="10">{"via1",#N/A,TRUE,"general";"via2",#N/A,TRUE,"general";"via3",#N/A,TRUE,"general"}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jjkkk" localSheetId="11" hidden="1">{"TAB1",#N/A,TRUE,"GENERAL";"TAB2",#N/A,TRUE,"GENERAL";"TAB3",#N/A,TRUE,"GENERAL";"TAB4",#N/A,TRUE,"GENERAL";"TAB5",#N/A,TRUE,"GENERAL"}</definedName>
    <definedName name="jjjjkkk" localSheetId="8" hidden="1">{"TAB1",#N/A,TRUE,"GENERAL";"TAB2",#N/A,TRUE,"GENERAL";"TAB3",#N/A,TRUE,"GENERAL";"TAB4",#N/A,TRUE,"GENERAL";"TAB5",#N/A,TRUE,"GENERAL"}</definedName>
    <definedName name="jjjjkkk" hidden="1">{"TAB1",#N/A,TRUE,"GENERAL";"TAB2",#N/A,TRUE,"GENERAL";"TAB3",#N/A,TRUE,"GENERAL";"TAB4",#N/A,TRUE,"GENERAL";"TAB5",#N/A,TRUE,"GENERAL"}</definedName>
    <definedName name="jjkllkhht">#REF!</definedName>
    <definedName name="jjujujty" localSheetId="1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9">{"TAB1",#N/A,TRUE,"GENERAL";"TAB2",#N/A,TRUE,"GENERAL";"TAB3",#N/A,TRUE,"GENERAL";"TAB4",#N/A,TRUE,"GENERAL";"TAB5",#N/A,TRUE,"GENERAL"}</definedName>
    <definedName name="jjujujty" localSheetId="10">{"TAB1",#N/A,TRUE,"GENERAL";"TAB2",#N/A,TRUE,"GENERAL";"TAB3",#N/A,TRUE,"GENERAL";"TAB4",#N/A,TRUE,"GENERAL";"TAB5",#N/A,TRUE,"GENERAL"}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1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9">{"via1",#N/A,TRUE,"general";"via2",#N/A,TRUE,"general";"via3",#N/A,TRUE,"general"}</definedName>
    <definedName name="jjyjy" localSheetId="10">{"via1",#N/A,TRUE,"general";"via2",#N/A,TRUE,"general";"via3",#N/A,TRUE,"general"}</definedName>
    <definedName name="jjyjy" localSheetId="8" hidden="1">{"via1",#N/A,TRUE,"general";"via2",#N/A,TRUE,"general";"via3",#N/A,TRUE,"general"}</definedName>
    <definedName name="jjyjy" hidden="1">{"via1",#N/A,TRUE,"general";"via2",#N/A,TRUE,"general";"via3",#N/A,TRUE,"general"}</definedName>
    <definedName name="jk">#REF!</definedName>
    <definedName name="JKBJHGVBJH">#REF!</definedName>
    <definedName name="JKGK">#REF!</definedName>
    <definedName name="JKHGGFD" localSheetId="11">#REF!</definedName>
    <definedName name="JKHGGFD" localSheetId="8">#REF!</definedName>
    <definedName name="JKHGGFD">#REF!</definedName>
    <definedName name="JKJGKG">#REF!</definedName>
    <definedName name="jkjh">#REF!</definedName>
    <definedName name="JKJHKHK">#REF!</definedName>
    <definedName name="JKJLJKGKUYT">#REF!</definedName>
    <definedName name="jkk" localSheetId="1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9">{"TAB1",#N/A,TRUE,"GENERAL";"TAB2",#N/A,TRUE,"GENERAL";"TAB3",#N/A,TRUE,"GENERAL";"TAB4",#N/A,TRUE,"GENERAL";"TAB5",#N/A,TRUE,"GENERAL"}</definedName>
    <definedName name="jkk" localSheetId="10">{"TAB1",#N/A,TRUE,"GENERAL";"TAB2",#N/A,TRUE,"GENERAL";"TAB3",#N/A,TRUE,"GENERAL";"TAB4",#N/A,TRUE,"GENERAL";"TAB5",#N/A,TRUE,"GENERAL"}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11" hidden="1">{"TAB1",#N/A,TRUE,"GENERAL";"TAB2",#N/A,TRUE,"GENERAL";"TAB3",#N/A,TRUE,"GENERAL";"TAB4",#N/A,TRUE,"GENERAL";"TAB5",#N/A,TRUE,"GENERAL"}</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9">{"TAB1",#N/A,TRUE,"GENERAL";"TAB2",#N/A,TRUE,"GENERAL";"TAB3",#N/A,TRUE,"GENERAL";"TAB4",#N/A,TRUE,"GENERAL";"TAB5",#N/A,TRUE,"GENERAL"}</definedName>
    <definedName name="jkl" localSheetId="10">{"TAB1",#N/A,TRUE,"GENERAL";"TAB2",#N/A,TRUE,"GENERAL";"TAB3",#N/A,TRUE,"GENERAL";"TAB4",#N/A,TRUE,"GENERAL";"TAB5",#N/A,TRUE,"GENERAL"}</definedName>
    <definedName name="jkl" localSheetId="8" hidden="1">{"TAB1",#N/A,TRUE,"GENERAL";"TAB2",#N/A,TRUE,"GENERAL";"TAB3",#N/A,TRUE,"GENERAL";"TAB4",#N/A,TRUE,"GENERAL";"TAB5",#N/A,TRUE,"GENERAL"}</definedName>
    <definedName name="jkl">#REF!</definedName>
    <definedName name="jklj">#REF!</definedName>
    <definedName name="JKLJKL">#REF!</definedName>
    <definedName name="JKLJKLHNHGFG">#REF!</definedName>
    <definedName name="jmgvigvy">#REF!</definedName>
    <definedName name="jn">#REF!</definedName>
    <definedName name="jñ">#REF!</definedName>
    <definedName name="jo">#REF!</definedName>
    <definedName name="Job_number">#REF!</definedName>
    <definedName name="JobNo">#REF!</definedName>
    <definedName name="JOHN">#REF!</definedName>
    <definedName name="JOHNNY" localSheetId="11">'AIU1 '!err</definedName>
    <definedName name="JOHNNY" localSheetId="2">'CAP. 1'!ERR</definedName>
    <definedName name="JOHNNY" localSheetId="3">'CAP. 2'!ERR</definedName>
    <definedName name="JOHNNY" localSheetId="4">'CAP. 3'!ERR</definedName>
    <definedName name="JOHNNY" localSheetId="5">'CAP. 4'!ERR</definedName>
    <definedName name="JOHNNY" localSheetId="6">'CAP. 5'!ERR</definedName>
    <definedName name="JOHNNY" localSheetId="7">'CAP. 6'!ERR</definedName>
    <definedName name="JOHNNY" localSheetId="8">FP!err</definedName>
    <definedName name="JOHNNY">[0]!ERR</definedName>
    <definedName name="JOIS">#REF!</definedName>
    <definedName name="jojipp">#REF!</definedName>
    <definedName name="Jornal" localSheetId="11">#REF!</definedName>
    <definedName name="Jornal" localSheetId="8">#REF!</definedName>
    <definedName name="Jornal">#REF!</definedName>
    <definedName name="JORNALAYUDANTE">#REF!</definedName>
    <definedName name="JORNALMAESTRO">#REF!</definedName>
    <definedName name="JORNALOFICIAL">#REF!</definedName>
    <definedName name="JORNALOPECOMP">#REF!</definedName>
    <definedName name="JORNALOPEGRUA">#REF!</definedName>
    <definedName name="JORNALOPEMOTOSIERRA">#REF!</definedName>
    <definedName name="JOS">#REF!</definedName>
    <definedName name="JOSE">#REF!</definedName>
    <definedName name="jqm">#REF!</definedName>
    <definedName name="JRYJ" localSheetId="1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9">{"via1",#N/A,TRUE,"general";"via2",#N/A,TRUE,"general";"via3",#N/A,TRUE,"general"}</definedName>
    <definedName name="JRYJ" localSheetId="10">{"via1",#N/A,TRUE,"general";"via2",#N/A,TRUE,"general";"via3",#N/A,TRUE,"general"}</definedName>
    <definedName name="JRYJ" localSheetId="8" hidden="1">{"via1",#N/A,TRUE,"general";"via2",#N/A,TRUE,"general";"via3",#N/A,TRUE,"general"}</definedName>
    <definedName name="JRYJ" hidden="1">{"via1",#N/A,TRUE,"general";"via2",#N/A,TRUE,"general";"via3",#N/A,TRUE,"general"}</definedName>
    <definedName name="jsdfzor">#REF!</definedName>
    <definedName name="jt">#REF!</definedName>
    <definedName name="jtydj">#REF!</definedName>
    <definedName name="jtyj" localSheetId="1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9">{"TAB1",#N/A,TRUE,"GENERAL";"TAB2",#N/A,TRUE,"GENERAL";"TAB3",#N/A,TRUE,"GENERAL";"TAB4",#N/A,TRUE,"GENERAL";"TAB5",#N/A,TRUE,"GENERAL"}</definedName>
    <definedName name="jtyj" localSheetId="10">{"TAB1",#N/A,TRUE,"GENERAL";"TAB2",#N/A,TRUE,"GENERAL";"TAB3",#N/A,TRUE,"GENERAL";"TAB4",#N/A,TRUE,"GENERAL";"TAB5",#N/A,TRUE,"GENERAL"}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9">{"TAB1",#N/A,TRUE,"GENERAL";"TAB2",#N/A,TRUE,"GENERAL";"TAB3",#N/A,TRUE,"GENERAL";"TAB4",#N/A,TRUE,"GENERAL";"TAB5",#N/A,TRUE,"GENERAL"}</definedName>
    <definedName name="jtyry" localSheetId="10">{"TAB1",#N/A,TRUE,"GENERAL";"TAB2",#N/A,TRUE,"GENERAL";"TAB3",#N/A,TRUE,"GENERAL";"TAB4",#N/A,TRUE,"GENERAL";"TAB5",#N/A,TRUE,"GENERAL"}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dff">#REF!</definedName>
    <definedName name="jui">#REF!</definedName>
    <definedName name="juj" localSheetId="1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9">{"via1",#N/A,TRUE,"general";"via2",#N/A,TRUE,"general";"via3",#N/A,TRUE,"general"}</definedName>
    <definedName name="juj" localSheetId="10">{"via1",#N/A,TRUE,"general";"via2",#N/A,TRUE,"general";"via3",#N/A,TRUE,"general"}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1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9">{"via1",#N/A,TRUE,"general";"via2",#N/A,TRUE,"general";"via3",#N/A,TRUE,"general"}</definedName>
    <definedName name="jujcx" localSheetId="10">{"via1",#N/A,TRUE,"general";"via2",#N/A,TRUE,"general";"via3",#N/A,TRUE,"general"}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1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9">{"via1",#N/A,TRUE,"general";"via2",#N/A,TRUE,"general";"via3",#N/A,TRUE,"general"}</definedName>
    <definedName name="jujuj" localSheetId="10">{"via1",#N/A,TRUE,"general";"via2",#N/A,TRUE,"general";"via3",#N/A,TRUE,"general"}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1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9">{"TAB1",#N/A,TRUE,"GENERAL";"TAB2",#N/A,TRUE,"GENERAL";"TAB3",#N/A,TRUE,"GENERAL";"TAB4",#N/A,TRUE,"GENERAL";"TAB5",#N/A,TRUE,"GENERAL"}</definedName>
    <definedName name="jujujuju" localSheetId="10">{"TAB1",#N/A,TRUE,"GENERAL";"TAB2",#N/A,TRUE,"GENERAL";"TAB3",#N/A,TRUE,"GENERAL";"TAB4",#N/A,TRUE,"GENERAL";"TAB5",#N/A,TRUE,"GENERAL"}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uuhb" localSheetId="1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9">{"TAB1",#N/A,TRUE,"GENERAL";"TAB2",#N/A,TRUE,"GENERAL";"TAB3",#N/A,TRUE,"GENERAL";"TAB4",#N/A,TRUE,"GENERAL";"TAB5",#N/A,TRUE,"GENERAL"}</definedName>
    <definedName name="juuuhb" localSheetId="10">{"TAB1",#N/A,TRUE,"GENERAL";"TAB2",#N/A,TRUE,"GENERAL";"TAB3",#N/A,TRUE,"GENERAL";"TAB4",#N/A,TRUE,"GENERAL";"TAB5",#N/A,TRUE,"GENERAL"}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uyjfg">#REF!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#REF!</definedName>
    <definedName name="JYD">#REF!</definedName>
    <definedName name="jyjt7" localSheetId="1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9">{"via1",#N/A,TRUE,"general";"via2",#N/A,TRUE,"general";"via3",#N/A,TRUE,"general"}</definedName>
    <definedName name="jyjt7" localSheetId="10">{"via1",#N/A,TRUE,"general";"via2",#N/A,TRUE,"general";"via3",#N/A,TRUE,"general"}</definedName>
    <definedName name="jyjt7" localSheetId="8" hidden="1">{"via1",#N/A,TRUE,"general";"via2",#N/A,TRUE,"general";"via3",#N/A,TRUE,"general"}</definedName>
    <definedName name="jyjt7" hidden="1">{"via1",#N/A,TRUE,"general";"via2",#N/A,TRUE,"general";"via3",#N/A,TRUE,"general"}</definedName>
    <definedName name="JYJY">#N/A</definedName>
    <definedName name="jyt" localSheetId="1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9">{"via1",#N/A,TRUE,"general";"via2",#N/A,TRUE,"general";"via3",#N/A,TRUE,"general"}</definedName>
    <definedName name="jyt" localSheetId="10">{"via1",#N/A,TRUE,"general";"via2",#N/A,TRUE,"general";"via3",#N/A,TRUE,"general"}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1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9">{"via1",#N/A,TRUE,"general";"via2",#N/A,TRUE,"general";"via3",#N/A,TRUE,"general"}</definedName>
    <definedName name="jytj" localSheetId="10">{"via1",#N/A,TRUE,"general";"via2",#N/A,TRUE,"general";"via3",#N/A,TRUE,"general"}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1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9">{"via1",#N/A,TRUE,"general";"via2",#N/A,TRUE,"general";"via3",#N/A,TRUE,"general"}</definedName>
    <definedName name="jyuju" localSheetId="10">{"via1",#N/A,TRUE,"general";"via2",#N/A,TRUE,"general";"via3",#N/A,TRUE,"general"}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1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9">{"via1",#N/A,TRUE,"general";"via2",#N/A,TRUE,"general";"via3",#N/A,TRUE,"general"}</definedName>
    <definedName name="jyujyuj" localSheetId="10">{"via1",#N/A,TRUE,"general";"via2",#N/A,TRUE,"general";"via3",#N/A,TRUE,"general"}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#REF!</definedName>
    <definedName name="K1A">#REF!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#REF!</definedName>
    <definedName name="ka">#REF!</definedName>
    <definedName name="kdmfm" hidden="1">#REF!</definedName>
    <definedName name="kf">#REF!</definedName>
    <definedName name="KG">#REF!</definedName>
    <definedName name="KGHKG">#REF!</definedName>
    <definedName name="kghlgh" localSheetId="11" hidden="1">{#N/A,#N/A,FALSE,"CCTV"}</definedName>
    <definedName name="kghlgh" localSheetId="8" hidden="1">{#N/A,#N/A,FALSE,"CCTV"}</definedName>
    <definedName name="kghlgh" hidden="1">{#N/A,#N/A,FALSE,"CCTV"}</definedName>
    <definedName name="kh">#REF!</definedName>
    <definedName name="KHGGH" localSheetId="1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9">{"via1",#N/A,TRUE,"general";"via2",#N/A,TRUE,"general";"via3",#N/A,TRUE,"general"}</definedName>
    <definedName name="KHGGH" localSheetId="10">{"via1",#N/A,TRUE,"general";"via2",#N/A,TRUE,"general";"via3",#N/A,TRUE,"general"}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1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9">{"TAB1",#N/A,TRUE,"GENERAL";"TAB2",#N/A,TRUE,"GENERAL";"TAB3",#N/A,TRUE,"GENERAL";"TAB4",#N/A,TRUE,"GENERAL";"TAB5",#N/A,TRUE,"GENERAL"}</definedName>
    <definedName name="khjk7" localSheetId="10">{"TAB1",#N/A,TRUE,"GENERAL";"TAB2",#N/A,TRUE,"GENERAL";"TAB3",#N/A,TRUE,"GENERAL";"TAB4",#N/A,TRUE,"GENERAL";"TAB5",#N/A,TRUE,"GENERAL"}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1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9">{"via1",#N/A,TRUE,"general";"via2",#N/A,TRUE,"general";"via3",#N/A,TRUE,"general"}</definedName>
    <definedName name="kikik" localSheetId="10">{"via1",#N/A,TRUE,"general";"via2",#N/A,TRUE,"general";"via3",#N/A,TRUE,"general"}</definedName>
    <definedName name="kikik" localSheetId="8"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#REF!</definedName>
    <definedName name="kiulil" localSheetId="11" hidden="1">{#N/A,#N/A,FALSE,"CCTV"}</definedName>
    <definedName name="kiulil" localSheetId="8" hidden="1">{#N/A,#N/A,FALSE,"CCTV"}</definedName>
    <definedName name="kiulil" hidden="1">{#N/A,#N/A,FALSE,"CCTV"}</definedName>
    <definedName name="kj">#REF!</definedName>
    <definedName name="KJGJ" localSheetId="11">#REF!</definedName>
    <definedName name="KJGJ" localSheetId="8">#REF!</definedName>
    <definedName name="KJGJ">#REF!</definedName>
    <definedName name="KJH">#REF!</definedName>
    <definedName name="KJhiuhbsdfhbhb">#REF!</definedName>
    <definedName name="kjhkd" localSheetId="1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9">{"via1",#N/A,TRUE,"general";"via2",#N/A,TRUE,"general";"via3",#N/A,TRUE,"general"}</definedName>
    <definedName name="kjhkd" localSheetId="10">{"via1",#N/A,TRUE,"general";"via2",#N/A,TRUE,"general";"via3",#N/A,TRUE,"general"}</definedName>
    <definedName name="kjhkd" localSheetId="8" hidden="1">{"via1",#N/A,TRUE,"general";"via2",#N/A,TRUE,"general";"via3",#N/A,TRUE,"general"}</definedName>
    <definedName name="kjhkd" hidden="1">{"via1",#N/A,TRUE,"general";"via2",#N/A,TRUE,"general";"via3",#N/A,TRUE,"general"}</definedName>
    <definedName name="KJHKHK">#REF!</definedName>
    <definedName name="kjhlh" localSheetId="11" hidden="1">{#N/A,#N/A,FALSE,"CCTV"}</definedName>
    <definedName name="kjhlh" localSheetId="8" hidden="1">{#N/A,#N/A,FALSE,"CCTV"}</definedName>
    <definedName name="kjhlh" hidden="1">{#N/A,#N/A,FALSE,"CCTV"}</definedName>
    <definedName name="kjhljhk" localSheetId="11" hidden="1">{#N/A,#N/A,FALSE,"CCTV"}</definedName>
    <definedName name="kjhljhk" localSheetId="8" hidden="1">{#N/A,#N/A,FALSE,"CCTV"}</definedName>
    <definedName name="kjhljhk" hidden="1">{#N/A,#N/A,FALSE,"CCTV"}</definedName>
    <definedName name="kjhvikv">#REF!</definedName>
    <definedName name="kjj">#REF!</definedName>
    <definedName name="kjk" localSheetId="1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9">{"via1",#N/A,TRUE,"general";"via2",#N/A,TRUE,"general";"via3",#N/A,TRUE,"general"}</definedName>
    <definedName name="kjk" localSheetId="10">{"via1",#N/A,TRUE,"general";"via2",#N/A,TRUE,"general";"via3",#N/A,TRUE,"general"}</definedName>
    <definedName name="kjk" localSheetId="8" hidden="1">{"via1",#N/A,TRUE,"general";"via2",#N/A,TRUE,"general";"via3",#N/A,TRUE,"general"}</definedName>
    <definedName name="kjk" hidden="1">{"via1",#N/A,TRUE,"general";"via2",#N/A,TRUE,"general";"via3",#N/A,TRUE,"general"}</definedName>
    <definedName name="kjkjk">#REF!</definedName>
    <definedName name="kjl">#REF!</definedName>
    <definedName name="kjljkl">#REF!</definedName>
    <definedName name="kjtrkjr" localSheetId="1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9">{"via1",#N/A,TRUE,"general";"via2",#N/A,TRUE,"general";"via3",#N/A,TRUE,"general"}</definedName>
    <definedName name="kjtrkjr" localSheetId="10">{"via1",#N/A,TRUE,"general";"via2",#N/A,TRUE,"general";"via3",#N/A,TRUE,"general"}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#REF!</definedName>
    <definedName name="kkk">#REF!</definedName>
    <definedName name="kkkk">#REF!</definedName>
    <definedName name="kkkki" localSheetId="1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9">{"via1",#N/A,TRUE,"general";"via2",#N/A,TRUE,"general";"via3",#N/A,TRUE,"general"}</definedName>
    <definedName name="kkkki" localSheetId="10">{"via1",#N/A,TRUE,"general";"via2",#N/A,TRUE,"general";"via3",#N/A,TRUE,"general"}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1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9">{"TAB1",#N/A,TRUE,"GENERAL";"TAB2",#N/A,TRUE,"GENERAL";"TAB3",#N/A,TRUE,"GENERAL";"TAB4",#N/A,TRUE,"GENERAL";"TAB5",#N/A,TRUE,"GENERAL"}</definedName>
    <definedName name="kkkkkki" localSheetId="10">{"TAB1",#N/A,TRUE,"GENERAL";"TAB2",#N/A,TRUE,"GENERAL";"TAB3",#N/A,TRUE,"GENERAL";"TAB4",#N/A,TRUE,"GENERAL";"TAB5",#N/A,TRUE,"GENERAL"}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KKKK" localSheetId="11">#REF!</definedName>
    <definedName name="KKKKKKKKKKKKKKKKKKKK" localSheetId="10">#REF!</definedName>
    <definedName name="KKKKKKKKKKKKKKKKKKKK" localSheetId="8">#REF!</definedName>
    <definedName name="KKKKKKKKKKKKKKKKKKKK">#REF!</definedName>
    <definedName name="kkkkkkkkkkkkkkkkkkkkkk" localSheetId="11">#REF!</definedName>
    <definedName name="kkkkkkkkkkkkkkkkkkkkkk" localSheetId="10">#REF!</definedName>
    <definedName name="kkkkkkkkkkkkkkkkkkkkkk" localSheetId="8">#REF!</definedName>
    <definedName name="kkkkkkkkkkkkkkkkkkkkkk">#REF!</definedName>
    <definedName name="KL" localSheetId="11">#REF!</definedName>
    <definedName name="kl" localSheetId="2">'CAP. 1'!ERR</definedName>
    <definedName name="kl" localSheetId="3">'CAP. 2'!ERR</definedName>
    <definedName name="kl" localSheetId="4">'CAP. 3'!ERR</definedName>
    <definedName name="kl" localSheetId="5">'CAP. 4'!ERR</definedName>
    <definedName name="kl" localSheetId="6">'CAP. 5'!ERR</definedName>
    <definedName name="kl" localSheetId="7">'CAP. 6'!ERR</definedName>
    <definedName name="KL" localSheetId="8">#REF!</definedName>
    <definedName name="kl">[0]!ERR</definedName>
    <definedName name="kljh" localSheetId="11">#REF!</definedName>
    <definedName name="kljh" localSheetId="10">#REF!</definedName>
    <definedName name="kljh" localSheetId="8">#REF!</definedName>
    <definedName name="kljh">#REF!</definedName>
    <definedName name="KLJKLMDS" localSheetId="11">#REF!</definedName>
    <definedName name="KLJKLMDS" localSheetId="8">#REF!</definedName>
    <definedName name="KLJKLMDS">#REF!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#REF!</definedName>
    <definedName name="KLKLKL">#REF!</definedName>
    <definedName name="km" localSheetId="11">#REF!</definedName>
    <definedName name="km" localSheetId="8">#REF!</definedName>
    <definedName name="km">#REF!</definedName>
    <definedName name="kñy">#REF!</definedName>
    <definedName name="ko" localSheetId="11">#REF!</definedName>
    <definedName name="ko" localSheetId="8">#REF!</definedName>
    <definedName name="KO" hidden="1">#REF!</definedName>
    <definedName name="krtrk" localSheetId="1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9">{"via1",#N/A,TRUE,"general";"via2",#N/A,TRUE,"general";"via3",#N/A,TRUE,"general"}</definedName>
    <definedName name="krtrk" localSheetId="10">{"via1",#N/A,TRUE,"general";"via2",#N/A,TRUE,"general";"via3",#N/A,TRUE,"general"}</definedName>
    <definedName name="krtrk" localSheetId="8"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#REF!</definedName>
    <definedName name="kuh">#REF!</definedName>
    <definedName name="kuy">#REF!</definedName>
    <definedName name="kuyhgbe">#REF!</definedName>
    <definedName name="kuyig">#REF!</definedName>
    <definedName name="kuyti">#REF!</definedName>
    <definedName name="KWH_de_energíaNOMBRE">#REF!</definedName>
    <definedName name="kwhenergíaprecioporkwh">#REF!</definedName>
    <definedName name="kynbrf">#REF!</definedName>
    <definedName name="kyr" localSheetId="1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9">{"TAB1",#N/A,TRUE,"GENERAL";"TAB2",#N/A,TRUE,"GENERAL";"TAB3",#N/A,TRUE,"GENERAL";"TAB4",#N/A,TRUE,"GENERAL";"TAB5",#N/A,TRUE,"GENERAL"}</definedName>
    <definedName name="kyr" localSheetId="10">{"TAB1",#N/A,TRUE,"GENERAL";"TAB2",#N/A,TRUE,"GENERAL";"TAB3",#N/A,TRUE,"GENERAL";"TAB4",#N/A,TRUE,"GENERAL";"TAB5",#N/A,TRUE,"GENERAL"}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kysef">#REF!</definedName>
    <definedName name="l" comment="Codigo Insumo" localSheetId="11">#REF!</definedName>
    <definedName name="l" comment="Codigo Insumo" localSheetId="8">#REF!</definedName>
    <definedName name="L">#REF!</definedName>
    <definedName name="L.CARCAMO">#REF!</definedName>
    <definedName name="L.CIL">#REF!</definedName>
    <definedName name="L_">#REF!</definedName>
    <definedName name="L_Actividades">#REF!</definedName>
    <definedName name="L_fgt">#REF!</definedName>
    <definedName name="L_L">#N/A</definedName>
    <definedName name="L_Materiales">#REF!</definedName>
    <definedName name="L_TUB">#REF!</definedName>
    <definedName name="L1A1">#N/A</definedName>
    <definedName name="L220TT">#REF!</definedName>
    <definedName name="L60PR">#REF!</definedName>
    <definedName name="L60TT">#REF!</definedName>
    <definedName name="l9001_1" localSheetId="11">#REF!</definedName>
    <definedName name="l9001_1" localSheetId="8">#REF!</definedName>
    <definedName name="l9001_1">#REF!</definedName>
    <definedName name="l9001_2" localSheetId="11">#REF!</definedName>
    <definedName name="l9001_2" localSheetId="8">#REF!</definedName>
    <definedName name="l9001_2">#REF!</definedName>
    <definedName name="l9001_4" localSheetId="11">#REF!</definedName>
    <definedName name="l9001_4" localSheetId="8">#REF!</definedName>
    <definedName name="l9001_4">#REF!</definedName>
    <definedName name="la">#REF!</definedName>
    <definedName name="labor">#REF!</definedName>
    <definedName name="LAD">#REF!</definedName>
    <definedName name="LADO">#REF!</definedName>
    <definedName name="Ladrillo_temosa_NOMBRE">#REF!</definedName>
    <definedName name="Ladrillo_temosa_PRECIOPORUN">#REF!</definedName>
    <definedName name="Ladrillo_tolete_NOMBRE">#REF!</definedName>
    <definedName name="Ladrillo_tolete_PRECIOPORUN">#REF!</definedName>
    <definedName name="LAF">#REF!</definedName>
    <definedName name="LAG">#REF!</definedName>
    <definedName name="LAL">#REF!</definedName>
    <definedName name="lame" hidden="1">#REF!</definedName>
    <definedName name="LANODO">#REF!</definedName>
    <definedName name="LANODOFT">#REF!</definedName>
    <definedName name="LARGUE">#REF!</definedName>
    <definedName name="lasd">#REF!</definedName>
    <definedName name="LAST">#REF!</definedName>
    <definedName name="Last_Row">#N/A</definedName>
    <definedName name="Lavamanos" localSheetId="11">#REF!</definedName>
    <definedName name="Lavamanos" localSheetId="8">#REF!</definedName>
    <definedName name="Lavaman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ft_Header">#REF!</definedName>
    <definedName name="Leh">#REF!</definedName>
    <definedName name="LENCY">#REF!</definedName>
    <definedName name="leo">#REF!</definedName>
    <definedName name="LEQUIPOS">#REF!</definedName>
    <definedName name="LETRA">#REF!</definedName>
    <definedName name="LETRAS">#REF!</definedName>
    <definedName name="lev0.1">#REF!</definedName>
    <definedName name="level">#REF!</definedName>
    <definedName name="Lf">#REF!</definedName>
    <definedName name="LFAB">#REF!</definedName>
    <definedName name="LG" localSheetId="11">LEN(#REF!)</definedName>
    <definedName name="LG" localSheetId="8">LEN(#REF!)</definedName>
    <definedName name="LG">LEN(#REF!)</definedName>
    <definedName name="lgltkt">#REF!</definedName>
    <definedName name="Lh">#REF!</definedName>
    <definedName name="LI">#REF!</definedName>
    <definedName name="LI60kv">#REF!</definedName>
    <definedName name="lia">#REF!</definedName>
    <definedName name="LiB">#REF!</definedName>
    <definedName name="libor">#REF!</definedName>
    <definedName name="libro">#REF!</definedName>
    <definedName name="Libro1_Hoja1_Lista" localSheetId="11">#REF!</definedName>
    <definedName name="Libro1_Hoja1_Lista" localSheetId="8">#REF!</definedName>
    <definedName name="Libro1_Hoja1_Lista">#REF!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#REF!</definedName>
    <definedName name="LIDER">#REF!</definedName>
    <definedName name="LIDER_1">#REF!</definedName>
    <definedName name="LIDER_2">#REF!</definedName>
    <definedName name="LIDER_4">#REF!</definedName>
    <definedName name="lides">#REF!</definedName>
    <definedName name="LIGBOQ">#REF!</definedName>
    <definedName name="LIGGARDE">#REF!</definedName>
    <definedName name="LIGRECAP">#REF!</definedName>
    <definedName name="LIGTITRE">#REF!</definedName>
    <definedName name="LIJOIJOI">#REF!</definedName>
    <definedName name="LIMATESA">#REF!</definedName>
    <definedName name="limcount" hidden="1">1</definedName>
    <definedName name="LiMo">#REF!</definedName>
    <definedName name="LIMONSITO">#REF!</definedName>
    <definedName name="LIMP">#REF!</definedName>
    <definedName name="Limpiador_PVC_NOMBRE">#REF!</definedName>
    <definedName name="LIMPIADORPVCPRECIOporgl">#REF!</definedName>
    <definedName name="LIMPIO">#REF!</definedName>
    <definedName name="LIN">#REF!</definedName>
    <definedName name="LINA">#REF!</definedName>
    <definedName name="linc1">#REF!</definedName>
    <definedName name="linc2">#REF!</definedName>
    <definedName name="linc3">#REF!</definedName>
    <definedName name="linc4">#REF!</definedName>
    <definedName name="linc5">#REF!</definedName>
    <definedName name="LINE1">#REF!</definedName>
    <definedName name="LINEA" localSheetId="11">#REF!</definedName>
    <definedName name="LINEA" localSheetId="2">#REF!</definedName>
    <definedName name="LINEA" localSheetId="3">#REF!</definedName>
    <definedName name="LINEA" localSheetId="4">#REF!</definedName>
    <definedName name="LINEA" localSheetId="5">#REF!</definedName>
    <definedName name="LINEA" localSheetId="6">#REF!</definedName>
    <definedName name="LINEA" localSheetId="7">#REF!</definedName>
    <definedName name="LINEA" localSheetId="8">#REF!</definedName>
    <definedName name="LINEA">#REF!</definedName>
    <definedName name="LineaPresup">#REF!</definedName>
    <definedName name="Liquor.SG">#REF!</definedName>
    <definedName name="LisaCodSAO">#REF!</definedName>
    <definedName name="LISBASE1" localSheetId="11">#REF!</definedName>
    <definedName name="LISBASE1" localSheetId="8">#REF!</definedName>
    <definedName name="LISBASE1">#REF!</definedName>
    <definedName name="LISBASE2" localSheetId="11">#REF!</definedName>
    <definedName name="LISBASE2" localSheetId="8">#REF!</definedName>
    <definedName name="LISBASE2">#REF!</definedName>
    <definedName name="LIST">#REF!</definedName>
    <definedName name="List_cuadrillas" localSheetId="11">#REF!</definedName>
    <definedName name="List_cuadrillas" localSheetId="8">#REF!</definedName>
    <definedName name="List_cuadrillas">#REF!</definedName>
    <definedName name="List_Pr">#REF!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 localSheetId="11">#REF!</definedName>
    <definedName name="LISTA" localSheetId="8">#REF!</definedName>
    <definedName name="LISTA">#REF!</definedName>
    <definedName name="Lista_Mater">#REF!</definedName>
    <definedName name="Lista_MO">#REF!</definedName>
    <definedName name="LISTA_PROCESOS">#REF!</definedName>
    <definedName name="LISTA_PROCESOS_1">#REF!</definedName>
    <definedName name="LISTA_PROCESOS_2">#REF!</definedName>
    <definedName name="Lista01">#REF!</definedName>
    <definedName name="Lista02">#REF!</definedName>
    <definedName name="Lista03">#REF!</definedName>
    <definedName name="Lista04">#REF!</definedName>
    <definedName name="Listacanti">#REF!</definedName>
    <definedName name="ListaCantidad">#REF!</definedName>
    <definedName name="listadfo">#REF!</definedName>
    <definedName name="Listado">#REF!</definedName>
    <definedName name="LISTADO_1">#REF!</definedName>
    <definedName name="LISTADO_2">#REF!</definedName>
    <definedName name="LISTADO_ACTIVIDADES">#REF!</definedName>
    <definedName name="Listado1">#REF!</definedName>
    <definedName name="LISTADOEQUIPOS" localSheetId="11">#REF!</definedName>
    <definedName name="LISTADOEQUIPOS" localSheetId="8">#REF!</definedName>
    <definedName name="LISTADOEQUIPOS">#REF!</definedName>
    <definedName name="LISTADOMATERIALES" localSheetId="11">#REF!</definedName>
    <definedName name="LISTADOMATERIALES" localSheetId="8">#REF!</definedName>
    <definedName name="LISTADOMATERIALES">#REF!</definedName>
    <definedName name="LISTADOMO" localSheetId="11">#REF!</definedName>
    <definedName name="LISTADOMO" localSheetId="8">#REF!</definedName>
    <definedName name="LISTADOMO">#REF!</definedName>
    <definedName name="LISTADOTRANSPORTES" localSheetId="11">#REF!</definedName>
    <definedName name="LISTADOTRANSPORTES" localSheetId="8">#REF!</definedName>
    <definedName name="LISTADOTRANSPORTES">#REF!</definedName>
    <definedName name="ListaItem">#REF!</definedName>
    <definedName name="listaprecios">#REF!</definedName>
    <definedName name="LISTAS">#REF!</definedName>
    <definedName name="ListaUni" localSheetId="11">#REF!</definedName>
    <definedName name="ListaUni" localSheetId="8">#REF!</definedName>
    <definedName name="ListaUni">#REF!</definedName>
    <definedName name="listequi">#REF!</definedName>
    <definedName name="listmat">#REF!</definedName>
    <definedName name="LISTON">#REF!</definedName>
    <definedName name="LISTON_DE_2X4X15">#REF!</definedName>
    <definedName name="LISTON2">#REF!</definedName>
    <definedName name="LISTON2X2X3">#REF!</definedName>
    <definedName name="LISTON2x4x15">#REF!</definedName>
    <definedName name="liuoo" localSheetId="1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9">{"TAB1",#N/A,TRUE,"GENERAL";"TAB2",#N/A,TRUE,"GENERAL";"TAB3",#N/A,TRUE,"GENERAL";"TAB4",#N/A,TRUE,"GENERAL";"TAB5",#N/A,TRUE,"GENERAL"}</definedName>
    <definedName name="liuoo" localSheetId="10">{"TAB1",#N/A,TRUE,"GENERAL";"TAB2",#N/A,TRUE,"GENERAL";"TAB3",#N/A,TRUE,"GENERAL";"TAB4",#N/A,TRUE,"GENERAL";"TAB5",#N/A,TRUE,"GENERAL"}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1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9">{"via1",#N/A,TRUE,"general";"via2",#N/A,TRUE,"general";"via3",#N/A,TRUE,"general"}</definedName>
    <definedName name="lkj" localSheetId="10">{"via1",#N/A,TRUE,"general";"via2",#N/A,TRUE,"general";"via3",#N/A,TRUE,"general"}</definedName>
    <definedName name="lkj" localSheetId="8" hidden="1">{"via1",#N/A,TRUE,"general";"via2",#N/A,TRUE,"general";"via3",#N/A,TRUE,"general"}</definedName>
    <definedName name="lkj" hidden="1">{"via1",#N/A,TRUE,"general";"via2",#N/A,TRUE,"general";"via3",#N/A,TRUE,"general"}</definedName>
    <definedName name="lkjk">#REF!</definedName>
    <definedName name="LKJLJK" localSheetId="1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9">{"TAB1",#N/A,TRUE,"GENERAL";"TAB2",#N/A,TRUE,"GENERAL";"TAB3",#N/A,TRUE,"GENERAL";"TAB4",#N/A,TRUE,"GENERAL";"TAB5",#N/A,TRUE,"GENERAL"}</definedName>
    <definedName name="LKJLJK" localSheetId="10">{"TAB1",#N/A,TRUE,"GENERAL";"TAB2",#N/A,TRUE,"GENERAL";"TAB3",#N/A,TRUE,"GENERAL";"TAB4",#N/A,TRUE,"GENERAL";"TAB5",#N/A,TRUE,"GENERAL"}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klhlkjl" localSheetId="11" hidden="1">{#N/A,#N/A,FALSE,"CCTV"}</definedName>
    <definedName name="lklhlkjl" localSheetId="8" hidden="1">{#N/A,#N/A,FALSE,"CCTV"}</definedName>
    <definedName name="lklhlkjl" hidden="1">{#N/A,#N/A,FALSE,"CCTV"}</definedName>
    <definedName name="ll" localSheetId="11">#REF!</definedName>
    <definedName name="LL" localSheetId="7" hidden="1">{#N/A,#N/A,FALSE,"orthoflow";#N/A,#N/A,FALSE,"Miscelaneos";#N/A,#N/A,FALSE,"Instrumentacio";#N/A,#N/A,FALSE,"Electrico";#N/A,#N/A,FALSE,"Valv. Seguridad"}</definedName>
    <definedName name="ll" localSheetId="8">#REF!</definedName>
    <definedName name="LL" hidden="1">{#N/A,#N/A,FALSE,"orthoflow";#N/A,#N/A,FALSE,"Miscelaneos";#N/A,#N/A,FALSE,"Instrumentacio";#N/A,#N/A,FALSE,"Electrico";#N/A,#N/A,FALSE,"Valv. Seguridad"}</definedName>
    <definedName name="ll_1">NA()</definedName>
    <definedName name="ll_11">NA()</definedName>
    <definedName name="ll_12">NA()</definedName>
    <definedName name="ll_6">NA()</definedName>
    <definedName name="ll_7">NA()</definedName>
    <definedName name="ll_8">NA()</definedName>
    <definedName name="ll_9">NA()</definedName>
    <definedName name="LLAC12">#REF!</definedName>
    <definedName name="llam">#REF!</definedName>
    <definedName name="LLANTAS">#REF!</definedName>
    <definedName name="LLAP12">#REF!</definedName>
    <definedName name="LLAVE_DE_CHORRO_1_2">#REF!</definedName>
    <definedName name="LLAVE_DE_PASO_1_2">#REF!</definedName>
    <definedName name="llenov">#REF!</definedName>
    <definedName name="LLL" localSheetId="11">#REF!</definedName>
    <definedName name="LLL" localSheetId="8">#REF!</definedName>
    <definedName name="LLL">#REF!</definedName>
    <definedName name="llll">#REF!</definedName>
    <definedName name="LLLLL">#REF!</definedName>
    <definedName name="lllllh" localSheetId="1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9">{"via1",#N/A,TRUE,"general";"via2",#N/A,TRUE,"general";"via3",#N/A,TRUE,"general"}</definedName>
    <definedName name="lllllh" localSheetId="10">{"via1",#N/A,TRUE,"general";"via2",#N/A,TRUE,"general";"via3",#N/A,TRUE,"general"}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llll">#REF!</definedName>
    <definedName name="lllllllo" localSheetId="1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9">{"via1",#N/A,TRUE,"general";"via2",#N/A,TRUE,"general";"via3",#N/A,TRUE,"general"}</definedName>
    <definedName name="lllllllo" localSheetId="10">{"via1",#N/A,TRUE,"general";"via2",#N/A,TRUE,"general";"via3",#N/A,TRUE,"general"}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Lt">#REF!</definedName>
    <definedName name="LLUVIA">#REF!</definedName>
    <definedName name="LM">#REF!</definedName>
    <definedName name="Lmat">#REF!</definedName>
    <definedName name="LMATERIALES">#REF!</definedName>
    <definedName name="lmf">#REF!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#REF!,#REF!,#REF!,#REF!,#REF!,#REF!,#REF!</definedName>
    <definedName name="Loan_Amount">#REF!</definedName>
    <definedName name="Loan_Start">#REF!</definedName>
    <definedName name="Loan_Years">#REF!</definedName>
    <definedName name="loc">#REF!</definedName>
    <definedName name="LOCA" localSheetId="11">#REF!</definedName>
    <definedName name="LOCA" localSheetId="3">#REF!</definedName>
    <definedName name="LOCA" localSheetId="4">#REF!</definedName>
    <definedName name="LOCA" localSheetId="5">#REF!</definedName>
    <definedName name="LOCA" localSheetId="6">#REF!</definedName>
    <definedName name="LOCA" localSheetId="7">#REF!</definedName>
    <definedName name="LOCA" localSheetId="8">#REF!</definedName>
    <definedName name="LOCA">#REF!</definedName>
    <definedName name="LOCA1" localSheetId="11">#REF!</definedName>
    <definedName name="LOCA1" localSheetId="3">#REF!</definedName>
    <definedName name="LOCA1" localSheetId="4">#REF!</definedName>
    <definedName name="LOCA1" localSheetId="5">#REF!</definedName>
    <definedName name="LOCA1" localSheetId="6">#REF!</definedName>
    <definedName name="LOCA1" localSheetId="7">#REF!</definedName>
    <definedName name="LOCA1" localSheetId="8">#REF!</definedName>
    <definedName name="LOCA1">#REF!</definedName>
    <definedName name="LOCA2">#REF!</definedName>
    <definedName name="LOCALIZACION">#REF!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#REF!</definedName>
    <definedName name="LOCALIZACIÓN_Y_REPLANTEO._ESTRUCTURAS" localSheetId="11">#REF!</definedName>
    <definedName name="LOCALIZACIÓN_Y_REPLANTEO._ESTRUCTURAS" localSheetId="8">#REF!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#REF!</definedName>
    <definedName name="localizamuro">#REF!</definedName>
    <definedName name="location1">#REF!</definedName>
    <definedName name="logLiquida">#REF!</definedName>
    <definedName name="LOGO" localSheetId="11">'AIU1 '!err</definedName>
    <definedName name="LOGO" localSheetId="2">'CAP. 1'!ERR</definedName>
    <definedName name="LOGO" localSheetId="3">'CAP. 2'!ERR</definedName>
    <definedName name="LOGO" localSheetId="4">'CAP. 3'!ERR</definedName>
    <definedName name="LOGO" localSheetId="5">'CAP. 4'!ERR</definedName>
    <definedName name="LOGO" localSheetId="6">'CAP. 5'!ERR</definedName>
    <definedName name="LOGO" localSheetId="7">'CAP. 6'!ERR</definedName>
    <definedName name="LOGO" localSheetId="8">FP!err</definedName>
    <definedName name="LOGO">[0]!ERR</definedName>
    <definedName name="LOI">#REF!</definedName>
    <definedName name="LOLA">#REF!</definedName>
    <definedName name="lolol" localSheetId="1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9">{"TAB1",#N/A,TRUE,"GENERAL";"TAB2",#N/A,TRUE,"GENERAL";"TAB3",#N/A,TRUE,"GENERAL";"TAB4",#N/A,TRUE,"GENERAL";"TAB5",#N/A,TRUE,"GENERAL"}</definedName>
    <definedName name="lolol" localSheetId="10">{"TAB1",#N/A,TRUE,"GENERAL";"TAB2",#N/A,TRUE,"GENERAL";"TAB3",#N/A,TRUE,"GENERAL";"TAB4",#N/A,TRUE,"GENERAL";"TAB5",#N/A,TRUE,"GENERAL"}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Tubo">#N/A</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pkefpg">#REF!</definedName>
    <definedName name="LOTE">#REF!</definedName>
    <definedName name="lotes1">#REF!</definedName>
    <definedName name="Lotes2">#REF!</definedName>
    <definedName name="LOUILU">#REF!</definedName>
    <definedName name="louujhvh">#REF!</definedName>
    <definedName name="LP" localSheetId="11">#REF!</definedName>
    <definedName name="LP" localSheetId="8">#REF!</definedName>
    <definedName name="lp">#REF!</definedName>
    <definedName name="LPISOC">#REF!</definedName>
    <definedName name="lplpl" localSheetId="1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9">{"via1",#N/A,TRUE,"general";"via2",#N/A,TRUE,"general";"via3",#N/A,TRUE,"general"}</definedName>
    <definedName name="lplpl" localSheetId="10">{"via1",#N/A,TRUE,"general";"via2",#N/A,TRUE,"general";"via3",#N/A,TRUE,"general"}</definedName>
    <definedName name="lplpl" localSheetId="8" hidden="1">{"via1",#N/A,TRUE,"general";"via2",#N/A,TRUE,"general";"via3",#N/A,TRUE,"general"}</definedName>
    <definedName name="lplpl" hidden="1">{"via1",#N/A,TRUE,"general";"via2",#N/A,TRUE,"general";"via3",#N/A,TRUE,"general"}</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#REF!</definedName>
    <definedName name="LTC">#REF!</definedName>
    <definedName name="ltemp">#REF!</definedName>
    <definedName name="LTO">#REF!</definedName>
    <definedName name="LTP">#REF!</definedName>
    <definedName name="Ltr">#REF!</definedName>
    <definedName name="LTT">#REF!</definedName>
    <definedName name="Lu">#REF!</definedName>
    <definedName name="LubeCostOutput">#REF!</definedName>
    <definedName name="LUBRI">#REF!</definedName>
    <definedName name="Lubricante">#REF!</definedName>
    <definedName name="Lubricante_tubería_union_mecanicaNOMBRE">#REF!</definedName>
    <definedName name="Lubricante_tubería_union_mecanicaPRECIOPORKG">#REF!</definedName>
    <definedName name="lucy" localSheetId="11" hidden="1">{"TAB1",#N/A,TRUE,"GENERAL";"TAB2",#N/A,TRUE,"GENERAL";"TAB3",#N/A,TRUE,"GENERAL";"TAB4",#N/A,TRUE,"GENERAL";"TAB5",#N/A,TRUE,"GENERAL"}</definedName>
    <definedName name="lucy" localSheetId="8" hidden="1">{"TAB1",#N/A,TRUE,"GENERAL";"TAB2",#N/A,TRUE,"GENERAL";"TAB3",#N/A,TRUE,"GENERAL";"TAB4",#N/A,TRUE,"GENERAL";"TAB5",#N/A,TRUE,"GENERAL"}</definedName>
    <definedName name="LUCY">#N/A</definedName>
    <definedName name="LUGAR" localSheetId="11">#REF!</definedName>
    <definedName name="LUGAR" localSheetId="8">#REF!</definedName>
    <definedName name="LUGAR">#REF!</definedName>
    <definedName name="luiolñ">#REF!</definedName>
    <definedName name="luis">#REF!</definedName>
    <definedName name="lun" localSheetId="11">#REF!</definedName>
    <definedName name="lun" localSheetId="2">#REF!</definedName>
    <definedName name="lun" localSheetId="3">#REF!</definedName>
    <definedName name="lun" localSheetId="4">#REF!</definedName>
    <definedName name="lun" localSheetId="5">#REF!</definedName>
    <definedName name="lun" localSheetId="6">#REF!</definedName>
    <definedName name="lun" localSheetId="7">#REF!</definedName>
    <definedName name="lun" localSheetId="8">#REF!</definedName>
    <definedName name="lun">#REF!</definedName>
    <definedName name="LUNA">#REF!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#REF!</definedName>
    <definedName name="M.O" comment="Mano de obra" localSheetId="11">#REF!</definedName>
    <definedName name="M.O" comment="Mano de obra" localSheetId="8">#REF!</definedName>
    <definedName name="M.O" comment="Mano de obra">#REF!</definedName>
    <definedName name="M.O.">#REF!</definedName>
    <definedName name="M_A_L_G_A">#N/A</definedName>
    <definedName name="M_Actividades">#REF!</definedName>
    <definedName name="M_Apu">#REF!</definedName>
    <definedName name="M_Cod_Apu">#REF!</definedName>
    <definedName name="M_Fundamental">#REF!</definedName>
    <definedName name="M_Fundamental_Cod">#REF!</definedName>
    <definedName name="M_L_N_G">#N/A</definedName>
    <definedName name="M_MATERIALES">#REF!</definedName>
    <definedName name="M_O">#REF!</definedName>
    <definedName name="M_P_D_P">#N/A</definedName>
    <definedName name="M_Sueldos">#REF!</definedName>
    <definedName name="M120K">#REF!</definedName>
    <definedName name="M240K">#REF!</definedName>
    <definedName name="M280K">#REF!</definedName>
    <definedName name="M62_">#REF!</definedName>
    <definedName name="MA" localSheetId="11">#REF!</definedName>
    <definedName name="MA" localSheetId="2">#REF!</definedName>
    <definedName name="MA" localSheetId="3">#REF!</definedName>
    <definedName name="MA" localSheetId="4">#REF!</definedName>
    <definedName name="MA" localSheetId="5">#REF!</definedName>
    <definedName name="MA" localSheetId="6">#REF!</definedName>
    <definedName name="MA" localSheetId="7">#REF!</definedName>
    <definedName name="MA" localSheetId="8">#REF!</definedName>
    <definedName name="MA">#REF!</definedName>
    <definedName name="mac">#REF!</definedName>
    <definedName name="MACR">#REF!</definedName>
    <definedName name="MACRDEL" localSheetId="11">#REF!</definedName>
    <definedName name="MACRDEL" localSheetId="8">#REF!</definedName>
    <definedName name="MACRDEL">#REF!</definedName>
    <definedName name="MACRO">#REF!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ESTRO" localSheetId="11">#REF!</definedName>
    <definedName name="MAESTRO" localSheetId="8">#REF!</definedName>
    <definedName name="MAESTRO">#REF!</definedName>
    <definedName name="maestrofactorprestacional">#REF!</definedName>
    <definedName name="maestronominalhora">#REF!</definedName>
    <definedName name="mafdsf" localSheetId="1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9">{"via1",#N/A,TRUE,"general";"via2",#N/A,TRUE,"general";"via3",#N/A,TRUE,"general"}</definedName>
    <definedName name="mafdsf" localSheetId="10">{"via1",#N/A,TRUE,"general";"via2",#N/A,TRUE,"general";"via3",#N/A,TRUE,"general"}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IN">#REF!</definedName>
    <definedName name="MAL" localSheetId="11">#REF!&lt;2.5</definedName>
    <definedName name="MAL" localSheetId="8">#REF!&lt;2.5</definedName>
    <definedName name="MAL">#REF!&lt;2.5</definedName>
    <definedName name="MALLA">#REF!</definedName>
    <definedName name="Malla_electrosoldada_Calibre_10_Abert_0.1X0.1_NOMBRE">#REF!</definedName>
    <definedName name="Malla_electrosoldada_Calibre_10_Abert_0.1X0.1_PRECIOPORM2">#REF!</definedName>
    <definedName name="Malla_gavión_2.00x1.00x0.30NOMBRE">#REF!</definedName>
    <definedName name="Malla_gavión_2.00x1.00x0.30PRECIOPORUNIDAD">#REF!</definedName>
    <definedName name="Malla_gavión_2.00x1.00x0.50NOMBRE">#REF!</definedName>
    <definedName name="Malla_gavión_2.00x1.00x0.50PRECIOPORUNIDAD">#REF!</definedName>
    <definedName name="Malla_gavión_2.00x1.00x1.00NOMBRE">#REF!</definedName>
    <definedName name="Malla_gavión_2.00x1.00x1.00PRECIOPORUNIDAD">#REF!</definedName>
    <definedName name="Malla_gavión_3.00x1.00x1.00NOMBRE">#REF!</definedName>
    <definedName name="Malla_gavión_3.00x1.00x1.00PRECIOPORUN">#REF!</definedName>
    <definedName name="Malla_gavión_4.00x1.00x1.00NOMBRE">#REF!</definedName>
    <definedName name="Malla_gavión_4.00x1.00x1.00PRECIOPORUN">#REF!</definedName>
    <definedName name="MALO" localSheetId="11">#REF!&lt;2.5</definedName>
    <definedName name="MALO" localSheetId="8">#REF!&lt;2.5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localSheetId="11" hidden="1">#REF!</definedName>
    <definedName name="mama" localSheetId="8" hidden="1">#REF!</definedName>
    <definedName name="mama">#REF!</definedName>
    <definedName name="MAMPOSTERIA" comment="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DALA">#REF!</definedName>
    <definedName name="MANEX">#REF!</definedName>
    <definedName name="MANGLE">#REF!</definedName>
    <definedName name="MANMO">#REF!</definedName>
    <definedName name="MANO" localSheetId="11">#REF!</definedName>
    <definedName name="MANO" localSheetId="8">#REF!</definedName>
    <definedName name="MANO">#REF!</definedName>
    <definedName name="MANOBRA">#REF!</definedName>
    <definedName name="MANOBRALL">#REF!</definedName>
    <definedName name="MANODEOBRA" localSheetId="11">#REF!</definedName>
    <definedName name="manodeobra" localSheetId="10">#REF!</definedName>
    <definedName name="MANODEOBRA" localSheetId="8">#REF!</definedName>
    <definedName name="manodeobra">#REF!</definedName>
    <definedName name="MANODEOBRACOM">#REF!</definedName>
    <definedName name="manoobra">#REF!</definedName>
    <definedName name="MANSOL">#REF!</definedName>
    <definedName name="mantenimiento" localSheetId="11">#REF!</definedName>
    <definedName name="mantenimiento" localSheetId="8">#REF!</definedName>
    <definedName name="mantenimiento">#REF!</definedName>
    <definedName name="MANTO">#REF!</definedName>
    <definedName name="MANUAL">#REF!</definedName>
    <definedName name="manufactures_lead_time">#REF!</definedName>
    <definedName name="MANV">#REF!</definedName>
    <definedName name="MANVOL">#REF!</definedName>
    <definedName name="mao" localSheetId="1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9">{"TAB1",#N/A,TRUE,"GENERAL";"TAB2",#N/A,TRUE,"GENERAL";"TAB3",#N/A,TRUE,"GENERAL";"TAB4",#N/A,TRUE,"GENERAL";"TAB5",#N/A,TRUE,"GENERAL"}</definedName>
    <definedName name="mao" localSheetId="10">{"TAB1",#N/A,TRUE,"GENERAL";"TAB2",#N/A,TRUE,"GENERAL";"TAB3",#N/A,TRUE,"GENERAL";"TAB4",#N/A,TRUE,"GENERAL";"TAB5",#N/A,TRUE,"GENERAL"}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1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9">{"via1",#N/A,TRUE,"general";"via2",#N/A,TRUE,"general";"via3",#N/A,TRUE,"general"}</definedName>
    <definedName name="maow" localSheetId="10">{"via1",#N/A,TRUE,"general";"via2",#N/A,TRUE,"general";"via3",#N/A,TRUE,"general"}</definedName>
    <definedName name="maow" localSheetId="8" hidden="1">{"via1",#N/A,TRUE,"general";"via2",#N/A,TRUE,"general";"via3",#N/A,TRUE,"general"}</definedName>
    <definedName name="maow" hidden="1">{"via1",#N/A,TRUE,"general";"via2",#N/A,TRUE,"general";"via3",#N/A,TRUE,"general"}</definedName>
    <definedName name="MAP">#REF!</definedName>
    <definedName name="MAQUINAR" localSheetId="11">#REF!</definedName>
    <definedName name="MAQUINAR" localSheetId="2">#REF!</definedName>
    <definedName name="MAQUINAR" localSheetId="3">#REF!</definedName>
    <definedName name="MAQUINAR" localSheetId="4">#REF!</definedName>
    <definedName name="MAQUINAR" localSheetId="5">#REF!</definedName>
    <definedName name="MAQUINAR" localSheetId="6">#REF!</definedName>
    <definedName name="MAQUINAR" localSheetId="7">#REF!</definedName>
    <definedName name="MAQUINAR" localSheetId="8">#REF!</definedName>
    <definedName name="MAQUINAR">#REF!</definedName>
    <definedName name="MAQUINARIA" localSheetId="11">#REF!</definedName>
    <definedName name="MAQUINARIA" localSheetId="8">#REF!</definedName>
    <definedName name="MAQUINARIA">#REF!</definedName>
    <definedName name="MAR" localSheetId="11">#REF!</definedName>
    <definedName name="mar" localSheetId="2">#REF!</definedName>
    <definedName name="mar" localSheetId="3">#REF!</definedName>
    <definedName name="mar" localSheetId="4">#REF!</definedName>
    <definedName name="mar" localSheetId="5">#REF!</definedName>
    <definedName name="mar" localSheetId="6">#REF!</definedName>
    <definedName name="mar" localSheetId="7">#REF!</definedName>
    <definedName name="MAR" localSheetId="8">#REF!</definedName>
    <definedName name="mar">#REF!</definedName>
    <definedName name="Mar_C">#REF!</definedName>
    <definedName name="MARABA">#REF!</definedName>
    <definedName name="MarAbr">#REF!</definedName>
    <definedName name="MARAVILLA" localSheetId="11" hidden="1">{"PRES REHAB ARM-PER POR ITEMS  KM A KM",#N/A,TRUE,"Rehabilitacion Arm-Per"}</definedName>
    <definedName name="MARAVILLA" localSheetId="8" hidden="1">{"PRES REHAB ARM-PER POR ITEMS  KM A KM",#N/A,TRUE,"Rehabilitacion Arm-Per"}</definedName>
    <definedName name="MARAVILLA" hidden="1">{"PRES REHAB ARM-PER POR ITEMS  KM A KM",#N/A,TRUE,"Rehabilitacion Arm-Per"}</definedName>
    <definedName name="marc06">#REF!</definedName>
    <definedName name="marcela">#REF!</definedName>
    <definedName name="MARCO">#REF!</definedName>
    <definedName name="MARCO_H">#REF!</definedName>
    <definedName name="MARE">#REF!</definedName>
    <definedName name="margen">#REF!</definedName>
    <definedName name="MargenComercial">#REF!</definedName>
    <definedName name="MargenFinanciero">#REF!</definedName>
    <definedName name="MARGINPLAN">#REF!</definedName>
    <definedName name="MARGINPROJ">#REF!</definedName>
    <definedName name="MARIA">#REF!</definedName>
    <definedName name="MARIAS">#REF!</definedName>
    <definedName name="MARILUZ">#REF!</definedName>
    <definedName name="marina" localSheetId="11">#REF!</definedName>
    <definedName name="marina" localSheetId="8">#REF!</definedName>
    <definedName name="marina">#REF!</definedName>
    <definedName name="MARINAS">#REF!</definedName>
    <definedName name="MARINOCDMB1">#REF!</definedName>
    <definedName name="MARINOCDMB2">#REF!</definedName>
    <definedName name="MARINOCDMB3">#REF!</definedName>
    <definedName name="MARINOMT1">#REF!</definedName>
    <definedName name="MARINOMT2">#REF!</definedName>
    <definedName name="marol">#REF!</definedName>
    <definedName name="marol1">#REF!</definedName>
    <definedName name="MART">#REF!</definedName>
    <definedName name="MARTA">#N/A</definedName>
    <definedName name="MARTHA">#REF!</definedName>
    <definedName name="MARTIA">#REF!</definedName>
    <definedName name="martillo">#REF!</definedName>
    <definedName name="MARU">#REF!</definedName>
    <definedName name="MARY">#REF!</definedName>
    <definedName name="MARYLUZ" localSheetId="11" hidden="1">{"PRES REHAB ARM-PER POR ITEMS  KM A KM",#N/A,TRUE,"Rehabilitacion Arm-Per"}</definedName>
    <definedName name="MARYLUZ" localSheetId="8"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or" localSheetId="1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9">{"via1",#N/A,TRUE,"general";"via2",#N/A,TRUE,"general";"via3",#N/A,TRUE,"general"}</definedName>
    <definedName name="masor" localSheetId="10">{"via1",#N/A,TRUE,"general";"via2",#N/A,TRUE,"general";"via3",#N/A,TRUE,"general"}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#REF!</definedName>
    <definedName name="MAT_CICLOPEA">#REF!</definedName>
    <definedName name="MATBAS" localSheetId="11">#REF!</definedName>
    <definedName name="MATBAS" localSheetId="8">#REF!</definedName>
    <definedName name="MATBAS">#REF!</definedName>
    <definedName name="MATE">#REF!</definedName>
    <definedName name="MATER" localSheetId="11">#REF!</definedName>
    <definedName name="MATER" localSheetId="8">#REF!</definedName>
    <definedName name="MATER">#REF!</definedName>
    <definedName name="MATERIA" localSheetId="11">#REF!</definedName>
    <definedName name="MATERIA" localSheetId="8">#REF!</definedName>
    <definedName name="MATERIA">#REF!</definedName>
    <definedName name="MATERIAL" localSheetId="11">#REF!</definedName>
    <definedName name="MATERIAL" localSheetId="8">#REF!</definedName>
    <definedName name="MATERIAL">#REF!</definedName>
    <definedName name="MATERIAL_FILTRANTE">#REF!</definedName>
    <definedName name="Material_para_filtroNOMBRE">#REF!</definedName>
    <definedName name="MATERIALALL">#REF!</definedName>
    <definedName name="MATERIALES" localSheetId="11">#REF!</definedName>
    <definedName name="materiales" localSheetId="10">#REF!</definedName>
    <definedName name="MATERIALES" localSheetId="8">#REF!</definedName>
    <definedName name="materiales">#REF!</definedName>
    <definedName name="MATERIALES_2" localSheetId="11">#REF!</definedName>
    <definedName name="MATERIALES_2" localSheetId="8">#REF!</definedName>
    <definedName name="MATERIALES_2">#REF!</definedName>
    <definedName name="materiales1">#REF!</definedName>
    <definedName name="materiales2">#REF!</definedName>
    <definedName name="Materialparafiltroprecioporm3_">#REF!</definedName>
    <definedName name="MATERIALSELEC">#REF!</definedName>
    <definedName name="MaterialTub">#REF!</definedName>
    <definedName name="matgranular">#REF!</definedName>
    <definedName name="MATPR">#REF!</definedName>
    <definedName name="MATRIZ">#REF!</definedName>
    <definedName name="MATRIZ_DE_DATOS">#REF!</definedName>
    <definedName name="MATRIZRICS">#REF!</definedName>
    <definedName name="MatTuberia">#REF!</definedName>
    <definedName name="MAWERGO">#REF!</definedName>
    <definedName name="MAX">#REF!</definedName>
    <definedName name="maxdeficit">#REF!</definedName>
    <definedName name="MAY">#REF!</definedName>
    <definedName name="maye">#REF!</definedName>
    <definedName name="mayitandresilviamarcela">#REF!</definedName>
    <definedName name="MayJun">#REF!</definedName>
    <definedName name="MayJun_C">#REF!</definedName>
    <definedName name="MAYO">#REF!</definedName>
    <definedName name="Mb">#REF!</definedName>
    <definedName name="MC4CM">#REF!</definedName>
    <definedName name="mcb">#REF!</definedName>
    <definedName name="mcbb">#REF!</definedName>
    <definedName name="MCCs">#REF!</definedName>
    <definedName name="MCVC">#REF!</definedName>
    <definedName name="MDC">#REF!</definedName>
    <definedName name="mdc2a">#REF!</definedName>
    <definedName name="mdd" localSheetId="1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9">{"via1",#N/A,TRUE,"general";"via2",#N/A,TRUE,"general";"via3",#N/A,TRUE,"general"}</definedName>
    <definedName name="mdd" localSheetId="10">{"via1",#N/A,TRUE,"general";"via2",#N/A,TRUE,"general";"via3",#N/A,TRUE,"general"}</definedName>
    <definedName name="mdd" localSheetId="8" hidden="1">{"via1",#N/A,TRUE,"general";"via2",#N/A,TRUE,"general";"via3",#N/A,TRUE,"general"}</definedName>
    <definedName name="mdd" hidden="1">{"via1",#N/A,TRUE,"general";"via2",#N/A,TRUE,"general";"via3",#N/A,TRUE,"general"}</definedName>
    <definedName name="MDEO">#REF!</definedName>
    <definedName name="mdo">#REF!</definedName>
    <definedName name="ME">#REF!</definedName>
    <definedName name="mecanico" localSheetId="11" hidden="1">{"CONCABL1.1",#N/A,FALSE,"1.1.1a1.1.3 ACSR";"AISL1.2",#N/A,FALSE,"1.1.1a1.1.3 ACSR";"torr1.1.3",#N/A,FALSE,"1.1.1a1.1.3 ACSR";"cm1.2",#N/A,FALSE,"1.2 ACSR";"cm2.2",#N/A,FALSE,"1.2 ACSR";#N/A,#N/A,FALSE,"1.3 ACSR";#N/A,#N/A,FALSE,"2.1.1A2.1.3 ACAR";"ac2.1",#N/A,FALSE,"1.2 ACAR";"ac2.2",#N/A,FALSE,"1.2 ACAR";#N/A,#N/A,FALSE,"2.3 ACAR"}</definedName>
    <definedName name="mecanico" localSheetId="8"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ARDO">#REF!</definedName>
    <definedName name="mediah_reposo_comida" localSheetId="11">#REF!</definedName>
    <definedName name="mediah_reposo_comida" localSheetId="8">#REF!</definedName>
    <definedName name="mediah_reposo_comida">#REF!</definedName>
    <definedName name="MEDID">#REF!</definedName>
    <definedName name="medios" localSheetId="11">#REF!</definedName>
    <definedName name="medios" localSheetId="8">#REF!</definedName>
    <definedName name="medios">#REF!</definedName>
    <definedName name="MEDIOSRECEPCION" localSheetId="11">#REF!</definedName>
    <definedName name="MEDIOSRECEPCION" localSheetId="8">#REF!</definedName>
    <definedName name="MEDIOSRECEPCION">#REF!</definedName>
    <definedName name="meg" localSheetId="1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9">{"TAB1",#N/A,TRUE,"GENERAL";"TAB2",#N/A,TRUE,"GENERAL";"TAB3",#N/A,TRUE,"GENERAL";"TAB4",#N/A,TRUE,"GENERAL";"TAB5",#N/A,TRUE,"GENERAL"}</definedName>
    <definedName name="meg" localSheetId="10">{"TAB1",#N/A,TRUE,"GENERAL";"TAB2",#N/A,TRUE,"GENERAL";"TAB3",#N/A,TRUE,"GENERAL";"TAB4",#N/A,TRUE,"GENERAL";"TAB5",#N/A,TRUE,"GENERAL"}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 localSheetId="11" hidden="1">{#N/A,#N/A,FALSE,"Costos Productos 6A";#N/A,#N/A,FALSE,"Costo Unitario Total H-94-12"}</definedName>
    <definedName name="mem" localSheetId="8" hidden="1">{#N/A,#N/A,FALSE,"Costos Productos 6A";#N/A,#N/A,FALSE,"Costo Unitario Total H-94-12"}</definedName>
    <definedName name="mem" hidden="1">{#N/A,#N/A,FALSE,"Costos Productos 6A";#N/A,#N/A,FALSE,"Costo Unitario Total H-94-12"}</definedName>
    <definedName name="memorias" localSheetId="11" hidden="1">{#N/A,#N/A,FALSE,"CIBHA05A";#N/A,#N/A,FALSE,"CIBHA05B"}</definedName>
    <definedName name="memorias" localSheetId="8" hidden="1">{#N/A,#N/A,FALSE,"CIBHA05A";#N/A,#N/A,FALSE,"CIBHA05B"}</definedName>
    <definedName name="memorias" hidden="1">{#N/A,#N/A,FALSE,"CIBHA05A";#N/A,#N/A,FALSE,"CIBHA05B"}</definedName>
    <definedName name="MEMPYGH" localSheetId="11" hidden="1">{#N/A,#N/A,FALSE,"Costos Productos 6A";#N/A,#N/A,FALSE,"Costo Unitario Total H-94-12"}</definedName>
    <definedName name="MEMPYGH" localSheetId="8" hidden="1">{#N/A,#N/A,FALSE,"Costos Productos 6A";#N/A,#N/A,FALSE,"Costo Unitario Total H-94-12"}</definedName>
    <definedName name="MEMPYGH" hidden="1">{#N/A,#N/A,FALSE,"Costos Productos 6A";#N/A,#N/A,FALSE,"Costo Unitario Total H-94-12"}</definedName>
    <definedName name="MEMPYGHIS" localSheetId="11" hidden="1">{#N/A,#N/A,FALSE,"VOL695";#N/A,#N/A,FALSE,"anexo1";#N/A,#N/A,FALSE,"anexo2";#N/A,#N/A,FALSE,"anexo3";#N/A,#N/A,FALSE,"anexo4";#N/A,#N/A,FALSE,"anexo5a";#N/A,#N/A,FALSE,"anexo5b";#N/A,#N/A,FALSE,"anexo6a";#N/A,#N/A,FALSE,"anexo6a";#N/A,#N/A,FALSE,"anexo6c";#N/A,#N/A,FALSE,"anexo7a";#N/A,#N/A,FALSE,"anexo7b";#N/A,#N/A,FALSE,"anexo7c"}</definedName>
    <definedName name="MEMPYGHIS" localSheetId="8"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11">#REF!</definedName>
    <definedName name="MENU1" localSheetId="8">#REF!</definedName>
    <definedName name="MENU1">#REF!</definedName>
    <definedName name="MENU2" localSheetId="11">#REF!</definedName>
    <definedName name="MENU2" localSheetId="8">#REF!</definedName>
    <definedName name="MENU2">#REF!</definedName>
    <definedName name="MENU3" localSheetId="11">#REF!</definedName>
    <definedName name="MENU3" localSheetId="8">#REF!</definedName>
    <definedName name="MENU3">#REF!</definedName>
    <definedName name="MENU4" localSheetId="11">#REF!</definedName>
    <definedName name="MENU4" localSheetId="8">#REF!</definedName>
    <definedName name="MENU4">#REF!</definedName>
    <definedName name="MENU5" localSheetId="11">#REF!</definedName>
    <definedName name="MENU5" localSheetId="8">#REF!</definedName>
    <definedName name="MENU5">#REF!</definedName>
    <definedName name="MENU6" localSheetId="11">#REF!</definedName>
    <definedName name="MENU6" localSheetId="8">#REF!</definedName>
    <definedName name="MENU6">#REF!</definedName>
    <definedName name="Mequipo">#REF!</definedName>
    <definedName name="MER9VR">#REF!</definedName>
    <definedName name="MERARA" localSheetId="11">#REF!</definedName>
    <definedName name="MERARA" localSheetId="10">#REF!</definedName>
    <definedName name="MERARA" localSheetId="8">#REF!</definedName>
    <definedName name="MERARA">#REF!</definedName>
    <definedName name="merchandCostos">#REF!</definedName>
    <definedName name="Merchandisig">#REF!</definedName>
    <definedName name="MES" localSheetId="11">#REF!</definedName>
    <definedName name="MES" localSheetId="8">#REF!</definedName>
    <definedName name="MES">#REF!</definedName>
    <definedName name="MesCotiz" localSheetId="11">#REF!</definedName>
    <definedName name="MesCotiz" localSheetId="8">#REF!</definedName>
    <definedName name="MesCotiz">#REF!</definedName>
    <definedName name="MesCotizacion" localSheetId="11">#REF!</definedName>
    <definedName name="MesCotizacion" localSheetId="8">#REF!</definedName>
    <definedName name="MesCotizacion">#REF!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#REF!</definedName>
    <definedName name="MESESL">#REF!</definedName>
    <definedName name="MesesMora" localSheetId="11">#REF!</definedName>
    <definedName name="MesesMora" localSheetId="8">#REF!</definedName>
    <definedName name="MesesMora">#REF!</definedName>
    <definedName name="Meta1">#REF!</definedName>
    <definedName name="Meta2">#REF!</definedName>
    <definedName name="Meta3">#REF!</definedName>
    <definedName name="mez">#REF!</definedName>
    <definedName name="MEZCLADORA">#REF!</definedName>
    <definedName name="Mezcladora_de_con_ACPM_1_bultoNOMBRE">#REF!</definedName>
    <definedName name="mezcladoraconcretohoraprecio1bulto">#REF!</definedName>
    <definedName name="mf">#REF!</definedName>
    <definedName name="mfgjrdt" localSheetId="1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9">{"TAB1",#N/A,TRUE,"GENERAL";"TAB2",#N/A,TRUE,"GENERAL";"TAB3",#N/A,TRUE,"GENERAL";"TAB4",#N/A,TRUE,"GENERAL";"TAB5",#N/A,TRUE,"GENERAL"}</definedName>
    <definedName name="mfgjrdt" localSheetId="10">{"TAB1",#N/A,TRUE,"GENERAL";"TAB2",#N/A,TRUE,"GENERAL";"TAB3",#N/A,TRUE,"GENERAL";"TAB4",#N/A,TRUE,"GENERAL";"TAB5",#N/A,TRUE,"GENERAL"}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frji">#REF!</definedName>
    <definedName name="MGEO">#REF!</definedName>
    <definedName name="MGEO1">#REF!</definedName>
    <definedName name="mghm" localSheetId="1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9">{"via1",#N/A,TRUE,"general";"via2",#N/A,TRUE,"general";"via3",#N/A,TRUE,"general"}</definedName>
    <definedName name="mghm" localSheetId="10">{"via1",#N/A,TRUE,"general";"via2",#N/A,TRUE,"general";"via3",#N/A,TRUE,"general"}</definedName>
    <definedName name="mghm" localSheetId="8"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#REF!</definedName>
    <definedName name="MIN_MAX_sma">#REF!</definedName>
    <definedName name="Mine_Equip_Hrs_Remaining">#REF!</definedName>
    <definedName name="MINI">#REF!</definedName>
    <definedName name="Mínimo">#REF!</definedName>
    <definedName name="Minutos">#REF!</definedName>
    <definedName name="MIO" localSheetId="11">#REF!</definedName>
    <definedName name="MIO" localSheetId="8">#REF!</definedName>
    <definedName name="MIO">#REF!</definedName>
    <definedName name="miukyt">#REF!</definedName>
    <definedName name="miuol">#REF!</definedName>
    <definedName name="mj" localSheetId="11">#REF!</definedName>
    <definedName name="mj" localSheetId="8">#REF!</definedName>
    <definedName name="mj">#REF!</definedName>
    <definedName name="mjk">#REF!&lt;2.5</definedName>
    <definedName name="mjmj" localSheetId="1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9">{"via1",#N/A,TRUE,"general";"via2",#N/A,TRUE,"general";"via3",#N/A,TRUE,"general"}</definedName>
    <definedName name="mjmj" localSheetId="10">{"via1",#N/A,TRUE,"general";"via2",#N/A,TRUE,"general";"via3",#N/A,TRUE,"general"}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1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9">{"via1",#N/A,TRUE,"general";"via2",#N/A,TRUE,"general";"via3",#N/A,TRUE,"general"}</definedName>
    <definedName name="mjmjmn" localSheetId="10">{"via1",#N/A,TRUE,"general";"via2",#N/A,TRUE,"general";"via3",#N/A,TRUE,"general"}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1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9">{"via1",#N/A,TRUE,"general";"via2",#N/A,TRUE,"general";"via3",#N/A,TRUE,"general"}</definedName>
    <definedName name="mjnhgkio" localSheetId="10">{"via1",#N/A,TRUE,"general";"via2",#N/A,TRUE,"general";"via3",#N/A,TRUE,"general"}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t">#REF!</definedName>
    <definedName name="MJU">#REF!</definedName>
    <definedName name="mjy">#REF!</definedName>
    <definedName name="mk">#REF!</definedName>
    <definedName name="mki">#REF!</definedName>
    <definedName name="mkljlk">#REF!</definedName>
    <definedName name="mku">#REF!</definedName>
    <definedName name="ML">#REF!,#REF!,#REF!,#REF!,#REF!,#REF!,#REF!</definedName>
    <definedName name="MLKJ" localSheetId="11" hidden="1">{#N/A,#N/A,FALSE,"Costos Productos 6A";#N/A,#N/A,FALSE,"Costo Unitario Total H-94-12"}</definedName>
    <definedName name="MLKJ" localSheetId="8" hidden="1">{#N/A,#N/A,FALSE,"Costos Productos 6A";#N/A,#N/A,FALSE,"Costo Unitario Total H-94-12"}</definedName>
    <definedName name="MLKJ" hidden="1">{#N/A,#N/A,FALSE,"Costos Productos 6A";#N/A,#N/A,FALSE,"Costo Unitario Total H-94-12"}</definedName>
    <definedName name="mlogmacros">#REF!</definedName>
    <definedName name="mm" localSheetId="11">#REF!</definedName>
    <definedName name="MM" localSheetId="10">#REF!</definedName>
    <definedName name="mm" localSheetId="8">#REF!</definedName>
    <definedName name="MM">#REF!</definedName>
    <definedName name="MmExcelLinker_C9F63D05_8E80_41B0_8F02_A4ED3B5E1938">#N/A</definedName>
    <definedName name="MMHBS">#REF!</definedName>
    <definedName name="MMHJUN02">#REF!</definedName>
    <definedName name="mmhmarch2000">#REF!</definedName>
    <definedName name="mmjmjh" localSheetId="1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9">{"TAB1",#N/A,TRUE,"GENERAL";"TAB2",#N/A,TRUE,"GENERAL";"TAB3",#N/A,TRUE,"GENERAL";"TAB4",#N/A,TRUE,"GENERAL";"TAB5",#N/A,TRUE,"GENERAL"}</definedName>
    <definedName name="mmjmjh" localSheetId="10">{"TAB1",#N/A,TRUE,"GENERAL";"TAB2",#N/A,TRUE,"GENERAL";"TAB3",#N/A,TRUE,"GENERAL";"TAB4",#N/A,TRUE,"GENERAL";"TAB5",#N/A,TRUE,"GENERAL"}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 localSheetId="11">#REF!</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#REF!</definedName>
    <definedName name="mmm" hidden="1">{"TAB1",#N/A,TRUE,"GENERAL";"TAB2",#N/A,TRUE,"GENERAL";"TAB3",#N/A,TRUE,"GENERAL";"TAB4",#N/A,TRUE,"GENERAL";"TAB5",#N/A,TRUE,"GENERAL"}</definedName>
    <definedName name="mmmh" localSheetId="1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9">{"via1",#N/A,TRUE,"general";"via2",#N/A,TRUE,"general";"via3",#N/A,TRUE,"general"}</definedName>
    <definedName name="mmmh" localSheetId="10">{"via1",#N/A,TRUE,"general";"via2",#N/A,TRUE,"general";"via3",#N/A,TRUE,"general"}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 localSheetId="11" hidden="1">{#N/A,#N/A,FALSE,"CCTV"}</definedName>
    <definedName name="mmmmm" localSheetId="8" hidden="1">{#N/A,#N/A,FALSE,"CCTV"}</definedName>
    <definedName name="mmmmm" hidden="1">{#N/A,#N/A,FALSE,"CCTV"}</definedName>
    <definedName name="mmmmmjyt" localSheetId="1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9">{"TAB1",#N/A,TRUE,"GENERAL";"TAB2",#N/A,TRUE,"GENERAL";"TAB3",#N/A,TRUE,"GENERAL";"TAB4",#N/A,TRUE,"GENERAL";"TAB5",#N/A,TRUE,"GENERAL"}</definedName>
    <definedName name="mmmmmjyt" localSheetId="10">{"TAB1",#N/A,TRUE,"GENERAL";"TAB2",#N/A,TRUE,"GENERAL";"TAB3",#N/A,TRUE,"GENERAL";"TAB4",#N/A,TRUE,"GENERAL";"TAB5",#N/A,TRUE,"GENERAL"}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1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9">{"via1",#N/A,TRUE,"general";"via2",#N/A,TRUE,"general";"via3",#N/A,TRUE,"general"}</definedName>
    <definedName name="mmmmmmg" localSheetId="10">{"via1",#N/A,TRUE,"general";"via2",#N/A,TRUE,"general";"via3",#N/A,TRUE,"general"}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mmumu">#REF!</definedName>
    <definedName name="Mmto">#REF!</definedName>
    <definedName name="MN" localSheetId="1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9">{"via1",#N/A,TRUE,"general";"via2",#N/A,TRUE,"general";"via3",#N/A,TRUE,"general"}</definedName>
    <definedName name="MN" localSheetId="10">{"via1",#N/A,TRUE,"general";"via2",#N/A,TRUE,"general";"via3",#N/A,TRUE,"general"}</definedName>
    <definedName name="MN" localSheetId="8" hidden="1">{"via1",#N/A,TRUE,"general";"via2",#N/A,TRUE,"general";"via3",#N/A,TRUE,"general"}</definedName>
    <definedName name="MN" hidden="1">{"via1",#N/A,TRUE,"general";"via2",#N/A,TRUE,"general";"via3",#N/A,TRUE,"general"}</definedName>
    <definedName name="mnbb">#REF!</definedName>
    <definedName name="mnmbn">#REF!</definedName>
    <definedName name="MNO">#REF!</definedName>
    <definedName name="MO" localSheetId="11">#REF!</definedName>
    <definedName name="MO" localSheetId="8">#REF!</definedName>
    <definedName name="MO">#REF!</definedName>
    <definedName name="MO_INTERNA">#REF!</definedName>
    <definedName name="MO120K">#REF!</definedName>
    <definedName name="MO240K">#REF!</definedName>
    <definedName name="MO280K">#REF!</definedName>
    <definedName name="MOA" localSheetId="11" hidden="1">{#N/A,#N/A,FALSE,"Hoja1";#N/A,#N/A,FALSE,"Hoja2"}</definedName>
    <definedName name="MOA" localSheetId="7" hidden="1">{#N/A,#N/A,FALSE,"Hoja1";#N/A,#N/A,FALSE,"Hoja2"}</definedName>
    <definedName name="MOA" localSheetId="8" hidden="1">{#N/A,#N/A,FALSE,"Hoja1";#N/A,#N/A,FALSE,"Hoja2"}</definedName>
    <definedName name="MOA" hidden="1">{#N/A,#N/A,FALSE,"Hoja1";#N/A,#N/A,FALSE,"Hoja2"}</definedName>
    <definedName name="mobil06">#REF!</definedName>
    <definedName name="mobra">#REF!</definedName>
    <definedName name="MOBRA1">#REF!</definedName>
    <definedName name="MOCARG">#REF!</definedName>
    <definedName name="MOD">#REF!</definedName>
    <definedName name="MOD_EXTERNA">#REF!</definedName>
    <definedName name="Modalidad">#REF!</definedName>
    <definedName name="Modalidad1">#REF!</definedName>
    <definedName name="MODIF1">#REF!</definedName>
    <definedName name="MODIF1_2">#REF!</definedName>
    <definedName name="MODIF1_7">#REF!</definedName>
    <definedName name="MODIVejec" localSheetId="11" hidden="1">{#N/A,#N/A,FALSE,"Hoja1";#N/A,#N/A,FALSE,"Hoja2"}</definedName>
    <definedName name="MODIVejec" localSheetId="7" hidden="1">{#N/A,#N/A,FALSE,"Hoja1";#N/A,#N/A,FALSE,"Hoja2"}</definedName>
    <definedName name="MODIVejec" localSheetId="8" hidden="1">{#N/A,#N/A,FALSE,"Hoja1";#N/A,#N/A,FALSE,"Hoja2"}</definedName>
    <definedName name="MODIVejec" hidden="1">{#N/A,#N/A,FALSE,"Hoja1";#N/A,#N/A,FALSE,"Hoja2"}</definedName>
    <definedName name="Módulo3.anexo1" localSheetId="11">#REF!</definedName>
    <definedName name="Módulo3.anexo1" localSheetId="3">#REF!</definedName>
    <definedName name="Módulo3.anexo1" localSheetId="4">#REF!</definedName>
    <definedName name="Módulo3.anexo1" localSheetId="5">#REF!</definedName>
    <definedName name="Módulo3.anexo1" localSheetId="6">#REF!</definedName>
    <definedName name="Módulo3.anexo1" localSheetId="7">#REF!</definedName>
    <definedName name="Módulo3.anexo1" localSheetId="8">#REF!</definedName>
    <definedName name="Módulo3.anexo1">#REF!</definedName>
    <definedName name="Módulo3.anexo10" localSheetId="11">#REF!</definedName>
    <definedName name="Módulo3.anexo10" localSheetId="3">#REF!</definedName>
    <definedName name="Módulo3.anexo10" localSheetId="4">#REF!</definedName>
    <definedName name="Módulo3.anexo10" localSheetId="5">#REF!</definedName>
    <definedName name="Módulo3.anexo10" localSheetId="6">#REF!</definedName>
    <definedName name="Módulo3.anexo10" localSheetId="7">#REF!</definedName>
    <definedName name="Módulo3.anexo10" localSheetId="8">#REF!</definedName>
    <definedName name="Módulo3.anexo10">#REF!</definedName>
    <definedName name="Módulo3.anexo11" localSheetId="11">#REF!</definedName>
    <definedName name="Módulo3.anexo11" localSheetId="3">#REF!</definedName>
    <definedName name="Módulo3.anexo11" localSheetId="4">#REF!</definedName>
    <definedName name="Módulo3.anexo11" localSheetId="5">#REF!</definedName>
    <definedName name="Módulo3.anexo11" localSheetId="6">#REF!</definedName>
    <definedName name="Módulo3.anexo11" localSheetId="7">#REF!</definedName>
    <definedName name="Módulo3.anexo11" localSheetId="8">#REF!</definedName>
    <definedName name="Módulo3.anexo11">#REF!</definedName>
    <definedName name="Módulo3.anexo12" localSheetId="11">#REF!</definedName>
    <definedName name="Módulo3.anexo12" localSheetId="3">#REF!</definedName>
    <definedName name="Módulo3.anexo12" localSheetId="4">#REF!</definedName>
    <definedName name="Módulo3.anexo12" localSheetId="5">#REF!</definedName>
    <definedName name="Módulo3.anexo12" localSheetId="6">#REF!</definedName>
    <definedName name="Módulo3.anexo12" localSheetId="7">#REF!</definedName>
    <definedName name="Módulo3.anexo12" localSheetId="8">#REF!</definedName>
    <definedName name="Módulo3.anexo12">#REF!</definedName>
    <definedName name="Módulo3.anexo3" localSheetId="11">#REF!</definedName>
    <definedName name="Módulo3.anexo3" localSheetId="3">#REF!</definedName>
    <definedName name="Módulo3.anexo3" localSheetId="4">#REF!</definedName>
    <definedName name="Módulo3.anexo3" localSheetId="5">#REF!</definedName>
    <definedName name="Módulo3.anexo3" localSheetId="6">#REF!</definedName>
    <definedName name="Módulo3.anexo3" localSheetId="7">#REF!</definedName>
    <definedName name="Módulo3.anexo3" localSheetId="8">#REF!</definedName>
    <definedName name="Módulo3.anexo3">#REF!</definedName>
    <definedName name="Módulo3.anexo4" localSheetId="11">#REF!</definedName>
    <definedName name="Módulo3.anexo4" localSheetId="3">#REF!</definedName>
    <definedName name="Módulo3.anexo4" localSheetId="4">#REF!</definedName>
    <definedName name="Módulo3.anexo4" localSheetId="5">#REF!</definedName>
    <definedName name="Módulo3.anexo4" localSheetId="6">#REF!</definedName>
    <definedName name="Módulo3.anexo4" localSheetId="7">#REF!</definedName>
    <definedName name="Módulo3.anexo4" localSheetId="8">#REF!</definedName>
    <definedName name="Módulo3.anexo4">#REF!</definedName>
    <definedName name="Módulo3.anexo5" localSheetId="11">#REF!</definedName>
    <definedName name="Módulo3.anexo5" localSheetId="3">#REF!</definedName>
    <definedName name="Módulo3.anexo5" localSheetId="4">#REF!</definedName>
    <definedName name="Módulo3.anexo5" localSheetId="5">#REF!</definedName>
    <definedName name="Módulo3.anexo5" localSheetId="6">#REF!</definedName>
    <definedName name="Módulo3.anexo5" localSheetId="7">#REF!</definedName>
    <definedName name="Módulo3.anexo5" localSheetId="8">#REF!</definedName>
    <definedName name="Módulo3.anexo5">#REF!</definedName>
    <definedName name="Módulo3.anexo6" localSheetId="11">#REF!</definedName>
    <definedName name="Módulo3.anexo6" localSheetId="3">#REF!</definedName>
    <definedName name="Módulo3.anexo6" localSheetId="4">#REF!</definedName>
    <definedName name="Módulo3.anexo6" localSheetId="5">#REF!</definedName>
    <definedName name="Módulo3.anexo6" localSheetId="6">#REF!</definedName>
    <definedName name="Módulo3.anexo6" localSheetId="7">#REF!</definedName>
    <definedName name="Módulo3.anexo6" localSheetId="8">#REF!</definedName>
    <definedName name="Módulo3.anexo6">#REF!</definedName>
    <definedName name="Módulo8.anexo16" localSheetId="11">#REF!</definedName>
    <definedName name="Módulo8.anexo16" localSheetId="3">#REF!</definedName>
    <definedName name="Módulo8.anexo16" localSheetId="4">#REF!</definedName>
    <definedName name="Módulo8.anexo16" localSheetId="5">#REF!</definedName>
    <definedName name="Módulo8.anexo16" localSheetId="6">#REF!</definedName>
    <definedName name="Módulo8.anexo16" localSheetId="7">#REF!</definedName>
    <definedName name="Módulo8.anexo16" localSheetId="8">#REF!</definedName>
    <definedName name="Módulo8.anexo16">#REF!</definedName>
    <definedName name="MOE" localSheetId="11" hidden="1">{#N/A,#N/A,FALSE,"Hoja1";#N/A,#N/A,FALSE,"Hoja2"}</definedName>
    <definedName name="MOE" localSheetId="7" hidden="1">{#N/A,#N/A,FALSE,"Hoja1";#N/A,#N/A,FALSE,"Hoja2"}</definedName>
    <definedName name="MOE" localSheetId="8" hidden="1">{#N/A,#N/A,FALSE,"Hoja1";#N/A,#N/A,FALSE,"Hoja2"}</definedName>
    <definedName name="MOE" hidden="1">{#N/A,#N/A,FALSE,"Hoja1";#N/A,#N/A,FALSE,"Hoja2"}</definedName>
    <definedName name="MOENC">#REF!</definedName>
    <definedName name="MOIHF">#REF!</definedName>
    <definedName name="MOMATECA">#REF!</definedName>
    <definedName name="MONEDA" localSheetId="11">#REF!</definedName>
    <definedName name="MONEDA" localSheetId="8">#REF!</definedName>
    <definedName name="MONEDA">#REF!</definedName>
    <definedName name="MONETARY">#REF!</definedName>
    <definedName name="monmec">#REF!</definedName>
    <definedName name="mono">#REF!</definedName>
    <definedName name="Month_Curr">#REF!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 localSheetId="11">#REF!</definedName>
    <definedName name="Mora" localSheetId="8">#REF!</definedName>
    <definedName name="Mora">#REF!</definedName>
    <definedName name="MORON">#REF!</definedName>
    <definedName name="MORTE12">#REF!</definedName>
    <definedName name="MORTE14">#REF!</definedName>
    <definedName name="morte15">#REF!</definedName>
    <definedName name="MORTE16">#REF!</definedName>
    <definedName name="mortero">#REF!</definedName>
    <definedName name="Mortero_1_1_5___4000PSINOMBRE">#REF!</definedName>
    <definedName name="Mortero_2500_PSINOMBRE">#REF!</definedName>
    <definedName name="Mortero_3000_PSINOMBRE">#REF!</definedName>
    <definedName name="mortero12">#REF!</definedName>
    <definedName name="mortero13">#REF!</definedName>
    <definedName name="mortero14">#REF!</definedName>
    <definedName name="mortero15">#REF!</definedName>
    <definedName name="mortero16">#REF!</definedName>
    <definedName name="mortero2500precioporm3_">#REF!</definedName>
    <definedName name="mortero3000psiprecioporm3_">#REF!</definedName>
    <definedName name="Mortero4000psiprecioporm3_">#REF!</definedName>
    <definedName name="mot">#REF!</definedName>
    <definedName name="MOTO">#REF!</definedName>
    <definedName name="MOTOBOMBA">#REF!</definedName>
    <definedName name="motobomba3">#REF!</definedName>
    <definedName name="MOTON">#REF!</definedName>
    <definedName name="Motoniv">#REF!</definedName>
    <definedName name="MOTONIVELADORA">#REF!</definedName>
    <definedName name="Motoniveladora_CAT_120GNOMBRE">#REF!</definedName>
    <definedName name="motoniveladoracat120gpreciohora">#REF!</definedName>
    <definedName name="MOTOP">#REF!</definedName>
    <definedName name="motosierra" localSheetId="11">#REF!</definedName>
    <definedName name="motosierra" localSheetId="8">#REF!</definedName>
    <definedName name="motosierra">#REF!</definedName>
    <definedName name="MOVIMIENTO">#REF!</definedName>
    <definedName name="MOVOL">#REF!</definedName>
    <definedName name="MPA" localSheetId="11" hidden="1">{"'Sheet1'!$A$1:$G$85"}</definedName>
    <definedName name="MPA" localSheetId="8" hidden="1">{"'Sheet1'!$A$1:$G$85"}</definedName>
    <definedName name="MPA" hidden="1">{"'Sheet1'!$A$1:$G$85"}</definedName>
    <definedName name="mpdirint">#REF!</definedName>
    <definedName name="mpio">#REF!</definedName>
    <definedName name="MPMOB">#REF!</definedName>
    <definedName name="mPr">#REF!</definedName>
    <definedName name="mprelecon">#REF!</definedName>
    <definedName name="mr">#REF!</definedName>
    <definedName name="MR_DESCRIPTION">#REF!</definedName>
    <definedName name="MRLART" localSheetId="11">#REF!</definedName>
    <definedName name="MRLART" localSheetId="8">#REF!</definedName>
    <definedName name="MRLART">#REF!</definedName>
    <definedName name="MRNumber">#REF!</definedName>
    <definedName name="MRSUPDET" localSheetId="11">#REF!</definedName>
    <definedName name="MRSUPDET" localSheetId="8">#REF!</definedName>
    <definedName name="MRSUPDET">#REF!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 localSheetId="11">#REF!</definedName>
    <definedName name="MU" localSheetId="8">#REF!</definedName>
    <definedName name="MU">#REF!</definedName>
    <definedName name="Muebles_Wc" localSheetId="11">#REF!</definedName>
    <definedName name="Muebles_Wc" localSheetId="8">#REF!</definedName>
    <definedName name="Muebles_Wc">#REF!</definedName>
    <definedName name="MUEST">#REF!</definedName>
    <definedName name="MuestNo">#REF!</definedName>
    <definedName name="muestra">#REF!</definedName>
    <definedName name="MuestraNo">#REF!</definedName>
    <definedName name="MULTIPLICADOR">#REF!</definedName>
    <definedName name="muro">#REF!</definedName>
    <definedName name="murocontencion">#REF!</definedName>
    <definedName name="Mv">#REF!</definedName>
    <definedName name="MVALOR">#REF!</definedName>
    <definedName name="MVALOR1">#REF!</definedName>
    <definedName name="mvycytth">#REF!</definedName>
    <definedName name="mxcasas">#REF!</definedName>
    <definedName name="MXSMAR">#REF!</definedName>
    <definedName name="MZ" localSheetId="11">#REF!</definedName>
    <definedName name="MZ" localSheetId="8">#REF!</definedName>
    <definedName name="MZ">#REF!</definedName>
    <definedName name="N" localSheetId="11">IF(ISERROR([0]!NA),"",[0]!NA)</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9">{"via1",#N/A,TRUE,"general";"via2",#N/A,TRUE,"general";"via3",#N/A,TRUE,"general"}</definedName>
    <definedName name="n" localSheetId="10">{"via1",#N/A,TRUE,"general";"via2",#N/A,TRUE,"general";"via3",#N/A,TRUE,"general"}</definedName>
    <definedName name="N" localSheetId="8">IF(ISERROR([0]!NA),"",[0]!NA)</definedName>
    <definedName name="n" hidden="1">{"via1",#N/A,TRUE,"general";"via2",#N/A,TRUE,"general";"via3",#N/A,TRUE,"general"}</definedName>
    <definedName name="N_metal">#REF!</definedName>
    <definedName name="N_VISITA">#REF!</definedName>
    <definedName name="N_VISITA_1">#REF!</definedName>
    <definedName name="N_VISITA_2">#REF!</definedName>
    <definedName name="NA">#REF!</definedName>
    <definedName name="Nada" localSheetId="11">#REF!</definedName>
    <definedName name="Nada" localSheetId="3">#REF!</definedName>
    <definedName name="Nada" localSheetId="4">#REF!</definedName>
    <definedName name="Nada" localSheetId="5">#REF!</definedName>
    <definedName name="Nada" localSheetId="6">#REF!</definedName>
    <definedName name="Nada" localSheetId="7">#REF!</definedName>
    <definedName name="Nada" localSheetId="8">#REF!</definedName>
    <definedName name="Nada">#REF!</definedName>
    <definedName name="Nafta_2" localSheetId="11">#REF!</definedName>
    <definedName name="Nafta_2" localSheetId="8">#REF!</definedName>
    <definedName name="Nafta_2">#REF!</definedName>
    <definedName name="Nafta1">#N/A</definedName>
    <definedName name="Nafta2" localSheetId="11">#REF!</definedName>
    <definedName name="Nafta2" localSheetId="8">#REF!</definedName>
    <definedName name="Nafta2">#REF!</definedName>
    <definedName name="Nafta3" localSheetId="11">#REF!</definedName>
    <definedName name="Nafta3" localSheetId="8">#REF!</definedName>
    <definedName name="Nafta3">#REF!</definedName>
    <definedName name="NANA" hidden="1">#REF!</definedName>
    <definedName name="NATURALEZA" localSheetId="11">#REF!</definedName>
    <definedName name="NATURALEZA" localSheetId="8">#REF!</definedName>
    <definedName name="NATURALEZA">#REF!</definedName>
    <definedName name="nb">#REF!</definedName>
    <definedName name="NBM">#REF!</definedName>
    <definedName name="nbnbv">#REF!</definedName>
    <definedName name="nbv">#REF!</definedName>
    <definedName name="nbvnv" localSheetId="1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9">{"via1",#N/A,TRUE,"general";"via2",#N/A,TRUE,"general";"via3",#N/A,TRUE,"general"}</definedName>
    <definedName name="nbvnv" localSheetId="10">{"via1",#N/A,TRUE,"general";"via2",#N/A,TRUE,"general";"via3",#N/A,TRUE,"general"}</definedName>
    <definedName name="nbvnv" localSheetId="8" hidden="1">{"via1",#N/A,TRUE,"general";"via2",#N/A,TRUE,"general";"via3",#N/A,TRUE,"general"}</definedName>
    <definedName name="nbvnv" hidden="1">{"via1",#N/A,TRUE,"general";"via2",#N/A,TRUE,"general";"via3",#N/A,TRUE,"general"}</definedName>
    <definedName name="Nc">#REF!</definedName>
    <definedName name="ncfmyctm">#REF!</definedName>
    <definedName name="ncyhn">#REF!</definedName>
    <definedName name="Nd">#REF!</definedName>
    <definedName name="NDHS" localSheetId="1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9">{"TAB1",#N/A,TRUE,"GENERAL";"TAB2",#N/A,TRUE,"GENERAL";"TAB3",#N/A,TRUE,"GENERAL";"TAB4",#N/A,TRUE,"GENERAL";"TAB5",#N/A,TRUE,"GENERAL"}</definedName>
    <definedName name="NDHS" localSheetId="10">{"TAB1",#N/A,TRUE,"GENERAL";"TAB2",#N/A,TRUE,"GENERAL";"TAB3",#N/A,TRUE,"GENERAL";"TAB4",#N/A,TRUE,"GENERAL";"TAB5",#N/A,TRUE,"GENERAL"}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edle">#REF!</definedName>
    <definedName name="NEOLAI">#REF!</definedName>
    <definedName name="NES">#REF!</definedName>
    <definedName name="NEWNAME" localSheetId="11" hidden="1">{#N/A,#N/A,FALSE,"CCTV"}</definedName>
    <definedName name="NEWNAME" localSheetId="8" hidden="1">{#N/A,#N/A,FALSE,"CCTV"}</definedName>
    <definedName name="NEWNAME" hidden="1">{#N/A,#N/A,FALSE,"CCTV"}</definedName>
    <definedName name="nf" localSheetId="1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9">{"TAB1",#N/A,TRUE,"GENERAL";"TAB2",#N/A,TRUE,"GENERAL";"TAB3",#N/A,TRUE,"GENERAL";"TAB4",#N/A,TRUE,"GENERAL";"TAB5",#N/A,TRUE,"GENERAL"}</definedName>
    <definedName name="nf" localSheetId="10">{"TAB1",#N/A,TRUE,"GENERAL";"TAB2",#N/A,TRUE,"GENERAL";"TAB3",#N/A,TRUE,"GENERAL";"TAB4",#N/A,TRUE,"GENERAL";"TAB5",#N/A,TRUE,"GENERAL"}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1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9">{"via1",#N/A,TRUE,"general";"via2",#N/A,TRUE,"general";"via3",#N/A,TRUE,"general"}</definedName>
    <definedName name="nfg" localSheetId="10">{"via1",#N/A,TRUE,"general";"via2",#N/A,TRUE,"general";"via3",#N/A,TRUE,"general"}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1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9">{"via1",#N/A,TRUE,"general";"via2",#N/A,TRUE,"general";"via3",#N/A,TRUE,"general"}</definedName>
    <definedName name="nfgn" localSheetId="10">{"via1",#N/A,TRUE,"general";"via2",#N/A,TRUE,"general";"via3",#N/A,TRUE,"general"}</definedName>
    <definedName name="nfgn" localSheetId="8" hidden="1">{"via1",#N/A,TRUE,"general";"via2",#N/A,TRUE,"general";"via3",#N/A,TRUE,"general"}</definedName>
    <definedName name="nfgn" hidden="1">{"via1",#N/A,TRUE,"general";"via2",#N/A,TRUE,"general";"via3",#N/A,TRUE,"general"}</definedName>
    <definedName name="ng">#REF!</definedName>
    <definedName name="NG.T1">#REF!</definedName>
    <definedName name="NG.T2">#REF!</definedName>
    <definedName name="ngdfsg">#REF!</definedName>
    <definedName name="ngdn" localSheetId="1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9">{"TAB1",#N/A,TRUE,"GENERAL";"TAB2",#N/A,TRUE,"GENERAL";"TAB3",#N/A,TRUE,"GENERAL";"TAB4",#N/A,TRUE,"GENERAL";"TAB5",#N/A,TRUE,"GENERAL"}</definedName>
    <definedName name="ngdn" localSheetId="10">{"TAB1",#N/A,TRUE,"GENERAL";"TAB2",#N/A,TRUE,"GENERAL";"TAB3",#N/A,TRUE,"GENERAL";"TAB4",#N/A,TRUE,"GENERAL";"TAB5",#N/A,TRUE,"GENERAL"}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1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9">{"via1",#N/A,TRUE,"general";"via2",#N/A,TRUE,"general";"via3",#N/A,TRUE,"general"}</definedName>
    <definedName name="ngfh" localSheetId="10">{"via1",#N/A,TRUE,"general";"via2",#N/A,TRUE,"general";"via3",#N/A,TRUE,"general"}</definedName>
    <definedName name="ngfh" localSheetId="8" hidden="1">{"via1",#N/A,TRUE,"general";"via2",#N/A,TRUE,"general";"via3",#N/A,TRUE,"general"}</definedName>
    <definedName name="ngfh" hidden="1">{"via1",#N/A,TRUE,"general";"via2",#N/A,TRUE,"general";"via3",#N/A,TRUE,"general"}</definedName>
    <definedName name="ngnghn">#REF!</definedName>
    <definedName name="NH">#REF!</definedName>
    <definedName name="NHG">#REF!</definedName>
    <definedName name="nhgt">#REF!</definedName>
    <definedName name="nhn" localSheetId="1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9">{"via1",#N/A,TRUE,"general";"via2",#N/A,TRUE,"general";"via3",#N/A,TRUE,"general"}</definedName>
    <definedName name="nhn" localSheetId="10">{"via1",#N/A,TRUE,"general";"via2",#N/A,TRUE,"general";"via3",#N/A,TRUE,"general"}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1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9">{"TAB1",#N/A,TRUE,"GENERAL";"TAB2",#N/A,TRUE,"GENERAL";"TAB3",#N/A,TRUE,"GENERAL";"TAB4",#N/A,TRUE,"GENERAL";"TAB5",#N/A,TRUE,"GENERAL"}</definedName>
    <definedName name="nhncfgn" localSheetId="10">{"TAB1",#N/A,TRUE,"GENERAL";"TAB2",#N/A,TRUE,"GENERAL";"TAB3",#N/A,TRUE,"GENERAL";"TAB4",#N/A,TRUE,"GENERAL";"TAB5",#N/A,TRUE,"GENERAL"}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1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9">{"via1",#N/A,TRUE,"general";"via2",#N/A,TRUE,"general";"via3",#N/A,TRUE,"general"}</definedName>
    <definedName name="nhndr" localSheetId="10">{"via1",#N/A,TRUE,"general";"via2",#N/A,TRUE,"general";"via3",#N/A,TRUE,"general"}</definedName>
    <definedName name="nhndr" localSheetId="8" hidden="1">{"via1",#N/A,TRUE,"general";"via2",#N/A,TRUE,"general";"via3",#N/A,TRUE,"general"}</definedName>
    <definedName name="nhndr" hidden="1">{"via1",#N/A,TRUE,"general";"via2",#N/A,TRUE,"general";"via3",#N/A,TRUE,"general"}</definedName>
    <definedName name="NHNH">#REF!</definedName>
    <definedName name="nht">#REF!</definedName>
    <definedName name="nhy">#REF!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PP">#REF!</definedName>
    <definedName name="Niqui">#REF!</definedName>
    <definedName name="Nit" localSheetId="11">#REF!</definedName>
    <definedName name="Nit" localSheetId="8">#REF!</definedName>
    <definedName name="Nit">#REF!</definedName>
    <definedName name="NIVEL">#REF!</definedName>
    <definedName name="NIVELES" localSheetId="11">#REF!</definedName>
    <definedName name="NIVELES" localSheetId="8">#REF!</definedName>
    <definedName name="NIVELES">#REF!</definedName>
    <definedName name="NJH">#REF!</definedName>
    <definedName name="nji">#REF!</definedName>
    <definedName name="NJK">#REF!</definedName>
    <definedName name="nkknk" localSheetId="11" hidden="1">{#N/A,#N/A,FALSE,"CCTV"}</definedName>
    <definedName name="nkknk" localSheetId="8" hidden="1">{#N/A,#N/A,FALSE,"CCTV"}</definedName>
    <definedName name="nkknk" hidden="1">{#N/A,#N/A,FALSE,"CCTV"}</definedName>
    <definedName name="NLKL">#REF!</definedName>
    <definedName name="NM">#REF!</definedName>
    <definedName name="Nmax">#REF!</definedName>
    <definedName name="nmdlf">#REF!</definedName>
    <definedName name="nmmmm" localSheetId="1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9">{"via1",#N/A,TRUE,"general";"via2",#N/A,TRUE,"general";"via3",#N/A,TRUE,"general"}</definedName>
    <definedName name="nmmmm" localSheetId="10">{"via1",#N/A,TRUE,"general";"via2",#N/A,TRUE,"general";"via3",#N/A,TRUE,"general"}</definedName>
    <definedName name="nmmmm" localSheetId="8" hidden="1">{"via1",#N/A,TRUE,"general";"via2",#N/A,TRUE,"general";"via3",#N/A,TRUE,"general"}</definedName>
    <definedName name="nmmmm" hidden="1">{"via1",#N/A,TRUE,"general";"via2",#N/A,TRUE,"general";"via3",#N/A,TRUE,"general"}</definedName>
    <definedName name="NMUMUDFG">#REF!</definedName>
    <definedName name="NN" localSheetId="1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9">{"TAB1",#N/A,TRUE,"GENERAL";"TAB2",#N/A,TRUE,"GENERAL";"TAB3",#N/A,TRUE,"GENERAL";"TAB4",#N/A,TRUE,"GENERAL";"TAB5",#N/A,TRUE,"GENERAL"}</definedName>
    <definedName name="NN" localSheetId="10">{"TAB1",#N/A,TRUE,"GENERAL";"TAB2",#N/A,TRUE,"GENERAL";"TAB3",#N/A,TRUE,"GENERAL";"TAB4",#N/A,TRUE,"GENERAL";"TAB5",#N/A,TRUE,"GENERAL"}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9">{"TAB1",#N/A,TRUE,"GENERAL";"TAB2",#N/A,TRUE,"GENERAL";"TAB3",#N/A,TRUE,"GENERAL";"TAB4",#N/A,TRUE,"GENERAL";"TAB5",#N/A,TRUE,"GENERAL"}</definedName>
    <definedName name="nndng" localSheetId="10">{"TAB1",#N/A,TRUE,"GENERAL";"TAB2",#N/A,TRUE,"GENERAL";"TAB3",#N/A,TRUE,"GENERAL";"TAB4",#N/A,TRUE,"GENERAL";"TAB5",#N/A,TRUE,"GENERAL"}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FDGH">#REF!</definedName>
    <definedName name="NNN" localSheetId="11">#REF!</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#REF!</definedName>
    <definedName name="nnn" hidden="1">{"TAB1",#N/A,TRUE,"GENERAL";"TAB2",#N/A,TRUE,"GENERAL";"TAB3",#N/A,TRUE,"GENERAL";"TAB4",#N/A,TRUE,"GENERAL";"TAB5",#N/A,TRUE,"GENERAL"}</definedName>
    <definedName name="nnnhd" localSheetId="1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9">{"via1",#N/A,TRUE,"general";"via2",#N/A,TRUE,"general";"via3",#N/A,TRUE,"general"}</definedName>
    <definedName name="nnnhd" localSheetId="10">{"via1",#N/A,TRUE,"general";"via2",#N/A,TRUE,"general";"via3",#N/A,TRUE,"general"}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1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9">{"via1",#N/A,TRUE,"general";"via2",#N/A,TRUE,"general";"via3",#N/A,TRUE,"general"}</definedName>
    <definedName name="nnnnn" localSheetId="10">{"via1",#N/A,TRUE,"general";"via2",#N/A,TRUE,"general";"via3",#N/A,TRUE,"general"}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1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9">{"TAB1",#N/A,TRUE,"GENERAL";"TAB2",#N/A,TRUE,"GENERAL";"TAB3",#N/A,TRUE,"GENERAL";"TAB4",#N/A,TRUE,"GENERAL";"TAB5",#N/A,TRUE,"GENERAL"}</definedName>
    <definedName name="nnnnnd" localSheetId="10">{"TAB1",#N/A,TRUE,"GENERAL";"TAB2",#N/A,TRUE,"GENERAL";"TAB3",#N/A,TRUE,"GENERAL";"TAB4",#N/A,TRUE,"GENERAL";"TAB5",#N/A,TRUE,"GENERAL"}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9">{"TAB1",#N/A,TRUE,"GENERAL";"TAB2",#N/A,TRUE,"GENERAL";"TAB3",#N/A,TRUE,"GENERAL";"TAB4",#N/A,TRUE,"GENERAL";"TAB5",#N/A,TRUE,"GENERAL"}</definedName>
    <definedName name="nnnnnf" localSheetId="10">{"TAB1",#N/A,TRUE,"GENERAL";"TAB2",#N/A,TRUE,"GENERAL";"TAB3",#N/A,TRUE,"GENERAL";"TAB4",#N/A,TRUE,"GENERAL";"TAB5",#N/A,TRUE,"GENERAL"}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1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9">{"via1",#N/A,TRUE,"general";"via2",#N/A,TRUE,"general";"via3",#N/A,TRUE,"general"}</definedName>
    <definedName name="nnnnnh" localSheetId="10">{"via1",#N/A,TRUE,"general";"via2",#N/A,TRUE,"general";"via3",#N/A,TRUE,"general"}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NNNNN">#REF!</definedName>
    <definedName name="NNNNNNNNNNNNHGFHN">#REF!</definedName>
    <definedName name="NNNNNNNNNNNNNNNNNNNNNNNNNHG">#REF!</definedName>
    <definedName name="NNNNNNNNNNNNNNNNNNNNNNNNNNNNNNNNNNNNNNN">#REF!</definedName>
    <definedName name="NO" localSheetId="11" hidden="1">#N/A</definedName>
    <definedName name="NO" localSheetId="2">'CAP. 1'!ERR</definedName>
    <definedName name="NO" localSheetId="3">'CAP. 2'!ERR</definedName>
    <definedName name="NO" localSheetId="4">'CAP. 3'!ERR</definedName>
    <definedName name="NO" localSheetId="5">'CAP. 4'!ERR</definedName>
    <definedName name="NO" localSheetId="6">'CAP. 5'!ERR</definedName>
    <definedName name="NO" localSheetId="7">'CAP. 6'!ERR</definedName>
    <definedName name="NO" localSheetId="8" hidden="1">#N/A</definedName>
    <definedName name="NO">[0]!ERR</definedName>
    <definedName name="No._tanques">#REF!</definedName>
    <definedName name="No.copias" localSheetId="11">#REF!</definedName>
    <definedName name="No.copias" localSheetId="8">#REF!</definedName>
    <definedName name="No.copias">#REF!</definedName>
    <definedName name="No_desarrolladas" localSheetId="11">#REF!,#REF!,#REF!,#REF!</definedName>
    <definedName name="No_desarrolladas" localSheetId="8">#REF!,#REF!,#REF!,#REF!</definedName>
    <definedName name="No_desarrolladas">#REF!,#REF!,#REF!,#REF!</definedName>
    <definedName name="NOA_4">#REF!</definedName>
    <definedName name="NOA_7">#REF!</definedName>
    <definedName name="NOCAP">#REF!</definedName>
    <definedName name="noemi" localSheetId="11" hidden="1">{#N/A,#N/A,FALSE,"Costos Productos 6A";#N/A,#N/A,FALSE,"Costo Unitario Total H-94-12"}</definedName>
    <definedName name="noemi" localSheetId="8" hidden="1">{#N/A,#N/A,FALSE,"Costos Productos 6A";#N/A,#N/A,FALSE,"Costo Unitario Total H-94-12"}</definedName>
    <definedName name="noemi" hidden="1">{#N/A,#N/A,FALSE,"Costos Productos 6A";#N/A,#N/A,FALSE,"Costo Unitario Total H-94-12"}</definedName>
    <definedName name="NoFacturable">#REF!</definedName>
    <definedName name="NOMALL">#REF!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#REF!</definedName>
    <definedName name="NombreCoordinador">#REF!</definedName>
    <definedName name="NombreDependencia">#REF!</definedName>
    <definedName name="NombreProyecto">#REF!</definedName>
    <definedName name="NOMBRES">#REF!</definedName>
    <definedName name="NombreVicepresidencia">#REF!</definedName>
    <definedName name="NOMINA">#REF!</definedName>
    <definedName name="Nomina06">#REF!</definedName>
    <definedName name="NOMU">#REF!</definedName>
    <definedName name="NoMuestra">#REF!</definedName>
    <definedName name="NoRepAtEnd">#REF!</definedName>
    <definedName name="Norte">#REF!</definedName>
    <definedName name="NORTECDMB1">#REF!</definedName>
    <definedName name="NORTECDMB2">#REF!</definedName>
    <definedName name="NORTEMT1">#REF!</definedName>
    <definedName name="NORTEMT2">#REF!</definedName>
    <definedName name="North_sales">#REF!</definedName>
    <definedName name="NotAvailable">#REF!</definedName>
    <definedName name="NOV">#REF!</definedName>
    <definedName name="NovDic">#REF!</definedName>
    <definedName name="NOVIEMBRE">MATCH(0.01,#REF!,-1)+1</definedName>
    <definedName name="NP">#REF!</definedName>
    <definedName name="NPAGE" localSheetId="11">#REF!</definedName>
    <definedName name="NPAGE" localSheetId="8">#REF!</definedName>
    <definedName name="NPAGE">#REF!</definedName>
    <definedName name="npPOR">#REF!</definedName>
    <definedName name="npPOR2">#REF!</definedName>
    <definedName name="npPOR3">#REF!</definedName>
    <definedName name="nr">#REF!</definedName>
    <definedName name="NroCODIGO">#REF!</definedName>
    <definedName name="NroDOCUMENTO">#REF!</definedName>
    <definedName name="NS">#REF!</definedName>
    <definedName name="nsdf">#REF!</definedName>
    <definedName name="nt">#REF!</definedName>
    <definedName name="ntyjf">#REF!</definedName>
    <definedName name="NUCLEO">#REF!</definedName>
    <definedName name="NUCNUM">#REF!</definedName>
    <definedName name="Nudo_2725">#REF!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#REF!</definedName>
    <definedName name="NÚM">#REF!</definedName>
    <definedName name="Num_Pmt_Per_Year">#REF!</definedName>
    <definedName name="Number_of_Payments" localSheetId="11">MATCH(0.01,End_Bal,-1)+1</definedName>
    <definedName name="Number_of_Payments" localSheetId="7">MATCH(0.01,End_Bal,-1)+1</definedName>
    <definedName name="Number_of_Payments" localSheetId="8">MATCH(0.01,End_Bal,-1)+1</definedName>
    <definedName name="Number_of_Payments">MATCH(0.01,End_Bal,-1)+1</definedName>
    <definedName name="Number_of_Payments_1">#N/A</definedName>
    <definedName name="Number_of_Payments_2">#N/A</definedName>
    <definedName name="numero">#REF!</definedName>
    <definedName name="NÚMERO">#REF!</definedName>
    <definedName name="NUNI">#REF!</definedName>
    <definedName name="nv">#REF!</definedName>
    <definedName name="NVOCD">#REF!</definedName>
    <definedName name="nxn" localSheetId="1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9">{"via1",#N/A,TRUE,"general";"via2",#N/A,TRUE,"general";"via3",#N/A,TRUE,"general"}</definedName>
    <definedName name="nxn" localSheetId="10">{"via1",#N/A,TRUE,"general";"via2",#N/A,TRUE,"general";"via3",#N/A,TRUE,"general"}</definedName>
    <definedName name="nxn" localSheetId="8" hidden="1">{"via1",#N/A,TRUE,"general";"via2",#N/A,TRUE,"general";"via3",#N/A,TRUE,"general"}</definedName>
    <definedName name="nxn" hidden="1">{"via1",#N/A,TRUE,"general";"via2",#N/A,TRUE,"general";"via3",#N/A,TRUE,"general"}</definedName>
    <definedName name="nyny">#REF!</definedName>
    <definedName name="nytur">#REF!</definedName>
    <definedName name="NZAPATAS">#REF!</definedName>
    <definedName name="ñ">#REF!</definedName>
    <definedName name="ñl">#REF!</definedName>
    <definedName name="ññ">#REF!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ññññññññññññññññ" localSheetId="11">#REF!</definedName>
    <definedName name="ñññññññññññññññññññ" localSheetId="10">#REF!</definedName>
    <definedName name="ñññññññññññññññññññ" localSheetId="8">#REF!</definedName>
    <definedName name="ñññññññññññññññññññ">#REF!</definedName>
    <definedName name="ñññññññññññññññññññññññññññññññññññññññññññññññññññññññññ" localSheetId="11">#REF!</definedName>
    <definedName name="ñññññññññññññññññññññññññññññññññññññññññññññññññññññññññ" localSheetId="10">#REF!</definedName>
    <definedName name="ñññññññññññññññññññññññññññññññññññññññññññññññññññññññññ" localSheetId="8">#REF!</definedName>
    <definedName name="ñññññññññññññññññññññññññññññññññññññññññññññññññññññññññ">#REF!</definedName>
    <definedName name="ñññññññññññññññññññññññññññññññññññññññññññññññññññññññññññññññññññññ" localSheetId="11">#REF!</definedName>
    <definedName name="ñññññññññññññññññññññññññññññññññññññññññññññññññññññññññññññññññññññ" localSheetId="10">#REF!</definedName>
    <definedName name="ñññññññññññññññññññññññññññññññññññññññññññññññññññññññññññññññññññññ" localSheetId="8">#REF!</definedName>
    <definedName name="ñññññññññññññññññññññññññññññññññññññññññññññññññññññññññññññññññññññ">#REF!</definedName>
    <definedName name="ñññposoroto" localSheetId="11">#REF!</definedName>
    <definedName name="ñññposoroto" localSheetId="8">#REF!</definedName>
    <definedName name="ñññposoroto">#REF!</definedName>
    <definedName name="ñok">#REF!</definedName>
    <definedName name="ñp">#REF!</definedName>
    <definedName name="ñpñpñ" localSheetId="1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9">{"via1",#N/A,TRUE,"general";"via2",#N/A,TRUE,"general";"via3",#N/A,TRUE,"general"}</definedName>
    <definedName name="ñpñpñ" localSheetId="10">{"via1",#N/A,TRUE,"general";"via2",#N/A,TRUE,"general";"via3",#N/A,TRUE,"general"}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ñpo">#REF!</definedName>
    <definedName name="ñpsaiugu">#REF!</definedName>
    <definedName name="O">#REF!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#REF!</definedName>
    <definedName name="o9o9" localSheetId="1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9">{"via1",#N/A,TRUE,"general";"via2",#N/A,TRUE,"general";"via3",#N/A,TRUE,"general"}</definedName>
    <definedName name="o9o9" localSheetId="10">{"via1",#N/A,TRUE,"general";"via2",#N/A,TRUE,"general";"via3",#N/A,TRUE,"general"}</definedName>
    <definedName name="o9o9" localSheetId="8" hidden="1">{"via1",#N/A,TRUE,"general";"via2",#N/A,TRUE,"general";"via3",#N/A,TRUE,"general"}</definedName>
    <definedName name="o9o9" hidden="1">{"via1",#N/A,TRUE,"general";"via2",#N/A,TRUE,"general";"via3",#N/A,TRUE,"general"}</definedName>
    <definedName name="OAP">#REF!</definedName>
    <definedName name="OAPC">#REF!</definedName>
    <definedName name="oasuvzvugyga">#REF!</definedName>
    <definedName name="OATITLE">#REF!</definedName>
    <definedName name="OB">#REF!</definedName>
    <definedName name="OBJ" localSheetId="11">#REF!</definedName>
    <definedName name="OBJ" localSheetId="8">#REF!</definedName>
    <definedName name="OBJ">#REF!</definedName>
    <definedName name="OBJETIVO">#REF!</definedName>
    <definedName name="OBJETIVO_1">#REF!</definedName>
    <definedName name="OBJETIVO_2">#REF!</definedName>
    <definedName name="OBJETIVO_4">#REF!</definedName>
    <definedName name="ObjetivoProyecto">#REF!</definedName>
    <definedName name="OBJETO">#REF!</definedName>
    <definedName name="Obra" localSheetId="11">#REF!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#REF!</definedName>
    <definedName name="obras" hidden="1">#REF!</definedName>
    <definedName name="obras1" localSheetId="11">DATE(YEAR(#REF!),MONTH(#REF!)+Payment_Number,DAY(#REF!))</definedName>
    <definedName name="obras1" localSheetId="3">DATE(YEAR(#REF!),MONTH(#REF!)+Payment_Number,DAY(#REF!))</definedName>
    <definedName name="obras1" localSheetId="4">DATE(YEAR(#REF!),MONTH(#REF!)+Payment_Number,DAY(#REF!))</definedName>
    <definedName name="obras1" localSheetId="5">DATE(YEAR(#REF!),MONTH(#REF!)+Payment_Number,DAY(#REF!))</definedName>
    <definedName name="obras1" localSheetId="6">DATE(YEAR(#REF!),MONTH(#REF!)+Payment_Number,DAY(#REF!))</definedName>
    <definedName name="obras1" localSheetId="7">DATE(YEAR(#REF!),MONTH(#REF!)+Payment_Number,DAY(#REF!))</definedName>
    <definedName name="obras1" localSheetId="8">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11">DATE(YEAR(#REF!),MONTH(#REF!)+Payment_Number,DAY(#REF!))</definedName>
    <definedName name="obras111" localSheetId="3">DATE(YEAR(#REF!),MONTH(#REF!)+Payment_Number,DAY(#REF!))</definedName>
    <definedName name="obras111" localSheetId="4">DATE(YEAR(#REF!),MONTH(#REF!)+Payment_Number,DAY(#REF!))</definedName>
    <definedName name="obras111" localSheetId="5">DATE(YEAR(#REF!),MONTH(#REF!)+Payment_Number,DAY(#REF!))</definedName>
    <definedName name="obras111" localSheetId="6">DATE(YEAR(#REF!),MONTH(#REF!)+Payment_Number,DAY(#REF!))</definedName>
    <definedName name="obras111" localSheetId="7">DATE(YEAR(#REF!),MONTH(#REF!)+Payment_Number,DAY(#REF!))</definedName>
    <definedName name="obras111" localSheetId="8">DATE(YEAR(#REF!),MONTH(#REF!)+Payment_Number,DAY(#REF!))</definedName>
    <definedName name="obras111" localSheetId="1">DATE(YEAR(#REF!),MONTH(#REF!)+Payment_Number,DAY(#REF!))</definedName>
    <definedName name="obras111">DATE(YEAR(#REF!),MONTH(#REF!)+Payment_Number,DAY(#REF!))</definedName>
    <definedName name="obre">#REF!</definedName>
    <definedName name="Obrero">#REF!</definedName>
    <definedName name="OBS_Data_Col">#REF!</definedName>
    <definedName name="OBSERV">#REF!</definedName>
    <definedName name="OBSERVACION">#REF!</definedName>
    <definedName name="Observaciones">#REF!</definedName>
    <definedName name="OCD" localSheetId="11">#REF!</definedName>
    <definedName name="OCD" localSheetId="8">#REF!</definedName>
    <definedName name="OCD">#REF!</definedName>
    <definedName name="OCD1_1" localSheetId="11">#REF!</definedName>
    <definedName name="OCD1_1" localSheetId="8">#REF!</definedName>
    <definedName name="OCD1_1">#REF!</definedName>
    <definedName name="OCD1_1_1" localSheetId="11">#REF!</definedName>
    <definedName name="OCD1_1_1" localSheetId="8">#REF!</definedName>
    <definedName name="OCD1_1_1">#REF!</definedName>
    <definedName name="OCEquipData">#REF!</definedName>
    <definedName name="OCI" localSheetId="11">#REF!</definedName>
    <definedName name="OCI" localSheetId="8">#REF!</definedName>
    <definedName name="OCI">#REF!</definedName>
    <definedName name="OCI1_1" localSheetId="11">#REF!</definedName>
    <definedName name="OCI1_1" localSheetId="8">#REF!</definedName>
    <definedName name="OCI1_1">#REF!</definedName>
    <definedName name="OCI1_1_1" localSheetId="11">#REF!</definedName>
    <definedName name="OCI1_1_1" localSheetId="8">#REF!</definedName>
    <definedName name="OCI1_1_1">#REF!</definedName>
    <definedName name="OCiviles">#REF!</definedName>
    <definedName name="ocriv">#REF!</definedName>
    <definedName name="OCT">#REF!</definedName>
    <definedName name="OCTUBRE" localSheetId="11"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DH" hidden="1">#REF!</definedName>
    <definedName name="odkldsdf">#REF!</definedName>
    <definedName name="OEDCOJV">#REF!</definedName>
    <definedName name="OEFCJIZHDC">#REF!</definedName>
    <definedName name="oevhirth">#REF!</definedName>
    <definedName name="Of">#REF!</definedName>
    <definedName name="OFFICE_ENTITY">#REF!</definedName>
    <definedName name="ofi">#REF!</definedName>
    <definedName name="OFICI">#REF!</definedName>
    <definedName name="OFICI_">#REF!</definedName>
    <definedName name="ofici1">#REF!</definedName>
    <definedName name="OFICIAL">#REF!</definedName>
    <definedName name="Oficial__1">#REF!</definedName>
    <definedName name="OFICIAL_AA">#REF!</definedName>
    <definedName name="OFICIAL_BB">#REF!</definedName>
    <definedName name="oficialaafactorprestacional">#REF!</definedName>
    <definedName name="oficialAAnominalhora">#REF!</definedName>
    <definedName name="oficialBBfactorprestacional">#REF!</definedName>
    <definedName name="oficialBBnominalhora">#REF!</definedName>
    <definedName name="OficialHR">#REF!</definedName>
    <definedName name="Oficina">#REF!</definedName>
    <definedName name="OHaulCostOutput">#REF!</definedName>
    <definedName name="OHMIOS" localSheetId="11">#REF!</definedName>
    <definedName name="OHMIOS" localSheetId="8">#REF!</definedName>
    <definedName name="OHMIOS">#REF!</definedName>
    <definedName name="Oil">#REF!</definedName>
    <definedName name="oililui" localSheetId="11" hidden="1">{#N/A,#N/A,FALSE,"CCTV"}</definedName>
    <definedName name="oililui" localSheetId="8" hidden="1">{#N/A,#N/A,FALSE,"CCTV"}</definedName>
    <definedName name="oililui" hidden="1">{#N/A,#N/A,FALSE,"CCTV"}</definedName>
    <definedName name="oipuio">#REF!</definedName>
    <definedName name="oiret" localSheetId="1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9">{"TAB1",#N/A,TRUE,"GENERAL";"TAB2",#N/A,TRUE,"GENERAL";"TAB3",#N/A,TRUE,"GENERAL";"TAB4",#N/A,TRUE,"GENERAL";"TAB5",#N/A,TRUE,"GENERAL"}</definedName>
    <definedName name="oiret" localSheetId="10">{"TAB1",#N/A,TRUE,"GENERAL";"TAB2",#N/A,TRUE,"GENERAL";"TAB3",#N/A,TRUE,"GENERAL";"TAB4",#N/A,TRUE,"GENERAL";"TAB5",#N/A,TRUE,"GENERAL"}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9">{"TAB1",#N/A,TRUE,"GENERAL";"TAB2",#N/A,TRUE,"GENERAL";"TAB3",#N/A,TRUE,"GENERAL";"TAB4",#N/A,TRUE,"GENERAL";"TAB5",#N/A,TRUE,"GENERAL"}</definedName>
    <definedName name="oirgrth" localSheetId="10">{"TAB1",#N/A,TRUE,"GENERAL";"TAB2",#N/A,TRUE,"GENERAL";"TAB3",#N/A,TRUE,"GENERAL";"TAB4",#N/A,TRUE,"GENERAL";"TAB5",#N/A,TRUE,"GENERAL"}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TGOBJVKLDF">#REF!</definedName>
    <definedName name="OIUOIU" localSheetId="1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9">{"via1",#N/A,TRUE,"general";"via2",#N/A,TRUE,"general";"via3",#N/A,TRUE,"general"}</definedName>
    <definedName name="OIUOIU" localSheetId="10">{"via1",#N/A,TRUE,"general";"via2",#N/A,TRUE,"general";"via3",#N/A,TRUE,"general"}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IUYUGJ" localSheetId="11">#REF!</definedName>
    <definedName name="OIUYUGJ" localSheetId="8">#REF!</definedName>
    <definedName name="OIUYUGJ">#REF!</definedName>
    <definedName name="Ojo" hidden="1">#REF!</definedName>
    <definedName name="ojuojoijojoijdlf">#REF!</definedName>
    <definedName name="OK">#REF!</definedName>
    <definedName name="OLELE156">#REF!</definedName>
    <definedName name="olga">#REF!</definedName>
    <definedName name="OLNJHK">#REF!</definedName>
    <definedName name="OLPRD">#REF!</definedName>
    <definedName name="OMEAIRG">#REF!</definedName>
    <definedName name="OMNU">#REF!</definedName>
    <definedName name="OnceThru">0</definedName>
    <definedName name="OÑ">#REF!</definedName>
    <definedName name="oo">#REF!</definedName>
    <definedName name="ooo" localSheetId="11">#REF!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#REF!</definedName>
    <definedName name="ooo" hidden="1">{"via1",#N/A,TRUE,"general";"via2",#N/A,TRUE,"general";"via3",#N/A,TRUE,"general"}</definedName>
    <definedName name="ooooiii" localSheetId="1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9">{"TAB1",#N/A,TRUE,"GENERAL";"TAB2",#N/A,TRUE,"GENERAL";"TAB3",#N/A,TRUE,"GENERAL";"TAB4",#N/A,TRUE,"GENERAL";"TAB5",#N/A,TRUE,"GENERAL"}</definedName>
    <definedName name="ooooiii" localSheetId="10">{"TAB1",#N/A,TRUE,"GENERAL";"TAB2",#N/A,TRUE,"GENERAL";"TAB3",#N/A,TRUE,"GENERAL";"TAB4",#N/A,TRUE,"GENERAL";"TAB5",#N/A,TRUE,"GENERAL"}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ooooo" localSheetId="11">#REF!</definedName>
    <definedName name="ooooooooo" localSheetId="10">#REF!</definedName>
    <definedName name="ooooooooo" localSheetId="8">#REF!</definedName>
    <definedName name="ooooooooo">#REF!</definedName>
    <definedName name="oooos" localSheetId="1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9">{"via1",#N/A,TRUE,"general";"via2",#N/A,TRUE,"general";"via3",#N/A,TRUE,"general"}</definedName>
    <definedName name="oooos" localSheetId="10">{"via1",#N/A,TRUE,"general";"via2",#N/A,TRUE,"general";"via3",#N/A,TRUE,"general"}</definedName>
    <definedName name="oooos" localSheetId="8" hidden="1">{"via1",#N/A,TRUE,"general";"via2",#N/A,TRUE,"general";"via3",#N/A,TRUE,"general"}</definedName>
    <definedName name="oooos" hidden="1">{"via1",#N/A,TRUE,"general";"via2",#N/A,TRUE,"general";"via3",#N/A,TRUE,"general"}</definedName>
    <definedName name="OP">#N/A</definedName>
    <definedName name="opcion">#REF!</definedName>
    <definedName name="opciones1">#REF!</definedName>
    <definedName name="Openingpb">#REF!</definedName>
    <definedName name="OpEquip">#REF!</definedName>
    <definedName name="OPERACION">#REF!</definedName>
    <definedName name="OPERADOR">#REF!</definedName>
    <definedName name="OPERADORES">#REF!</definedName>
    <definedName name="Operario">#REF!</definedName>
    <definedName name="opiwe">#REF!</definedName>
    <definedName name="OPRTUNIDADES">#REF!</definedName>
    <definedName name="OPRTUNIDADES_1">#REF!</definedName>
    <definedName name="OPRTUNIDADES_2">#REF!</definedName>
    <definedName name="OR">#REF!</definedName>
    <definedName name="ORDEN" localSheetId="11">#REF!</definedName>
    <definedName name="ORDEN" localSheetId="8">#REF!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HFIR5648">#REF!</definedName>
    <definedName name="ORIGEN">#REF!</definedName>
    <definedName name="OrigenConsultoria">#REF!</definedName>
    <definedName name="OrigenObra">#REF!</definedName>
    <definedName name="ORIGINAL" localSheetId="11"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JDF">#REF!</definedName>
    <definedName name="orjvr8">#REF!</definedName>
    <definedName name="ORLF">#REF!</definedName>
    <definedName name="ORLJIEOVBH">#REF!</definedName>
    <definedName name="ORO">#REF!</definedName>
    <definedName name="OROZCO" localSheetId="11" hidden="1">#REF!</definedName>
    <definedName name="OROZCO" localSheetId="8" hidden="1">#REF!</definedName>
    <definedName name="OROZCO" hidden="1">#REF!</definedName>
    <definedName name="ortgjdiohigbdt">#REF!</definedName>
    <definedName name="os">#REF!</definedName>
    <definedName name="OSCAR">#REF!</definedName>
    <definedName name="OtherCosts">#REF!</definedName>
    <definedName name="OTR">#REF!</definedName>
    <definedName name="OTRO">#REF!</definedName>
    <definedName name="otros" localSheetId="11">#REF!</definedName>
    <definedName name="otros" localSheetId="10">#REF!</definedName>
    <definedName name="otros" localSheetId="8">#REF!</definedName>
    <definedName name="otros">#REF!</definedName>
    <definedName name="OTROS_2" localSheetId="11">#REF!</definedName>
    <definedName name="OTROS_2" localSheetId="8">#REF!</definedName>
    <definedName name="OTROS_2">#REF!</definedName>
    <definedName name="OTROS1">#REF!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uytyr">#REF!</definedName>
    <definedName name="OVER">#REF!</definedName>
    <definedName name="Override">#REF!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#N/A</definedName>
    <definedName name="P_2">#REF!</definedName>
    <definedName name="P_EQUIP">#REF!</definedName>
    <definedName name="P_FORPU">#REF!</definedName>
    <definedName name="P_MACRO">#REF!</definedName>
    <definedName name="P_RESUMEN">#REF!</definedName>
    <definedName name="P_Yacimiento">#REF!</definedName>
    <definedName name="p0p0" localSheetId="1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9">{"via1",#N/A,TRUE,"general";"via2",#N/A,TRUE,"general";"via3",#N/A,TRUE,"general"}</definedName>
    <definedName name="p0p0" localSheetId="10">{"via1",#N/A,TRUE,"general";"via2",#N/A,TRUE,"general";"via3",#N/A,TRUE,"general"}</definedName>
    <definedName name="p0p0" localSheetId="8" hidden="1">{"via1",#N/A,TRUE,"general";"via2",#N/A,TRUE,"general";"via3",#N/A,TRUE,"general"}</definedName>
    <definedName name="p0p0" hidden="1">{"via1",#N/A,TRUE,"general";"via2",#N/A,TRUE,"general";"via3",#N/A,TRUE,"general"}</definedName>
    <definedName name="P150X240">#REF!</definedName>
    <definedName name="P1T">#REF!</definedName>
    <definedName name="P1TC">#REF!</definedName>
    <definedName name="P2T">#REF!</definedName>
    <definedName name="P2TC">#REF!</definedName>
    <definedName name="P3T">#REF!</definedName>
    <definedName name="P3TC">#REF!</definedName>
    <definedName name="P80X200">#REF!</definedName>
    <definedName name="P90X200">#REF!</definedName>
    <definedName name="PA" localSheetId="11">#REF!</definedName>
    <definedName name="PA" localSheetId="8">#REF!</definedName>
    <definedName name="PA">#REF!</definedName>
    <definedName name="PA14X">#REF!</definedName>
    <definedName name="PAC.T1">#REF!</definedName>
    <definedName name="Paec1" localSheetId="11">#REF!</definedName>
    <definedName name="Paec1" localSheetId="8">#REF!</definedName>
    <definedName name="Paec1">#REF!</definedName>
    <definedName name="Paec2" localSheetId="11">#REF!</definedName>
    <definedName name="Paec2" localSheetId="8">#REF!</definedName>
    <definedName name="Paec2">#REF!</definedName>
    <definedName name="Paec3" localSheetId="11">#REF!</definedName>
    <definedName name="Paec3" localSheetId="8">#REF!</definedName>
    <definedName name="Paec3">#REF!</definedName>
    <definedName name="PAG">#N/A</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l_Workbook_GUID" hidden="1">"RBZKC87RSQUYZJTAYP9XMLLB"</definedName>
    <definedName name="PANEL">#REF!</definedName>
    <definedName name="Pant_NC">#REF!</definedName>
    <definedName name="pañet">#REF!</definedName>
    <definedName name="PAPA">#REF!</definedName>
    <definedName name="par">#REF!</definedName>
    <definedName name="PARAFINA">#REF!</definedName>
    <definedName name="Parametro_Peso" localSheetId="11">#REF!</definedName>
    <definedName name="Parametro_Peso" localSheetId="8">#REF!</definedName>
    <definedName name="Parametro_Peso">#REF!</definedName>
    <definedName name="PARAMETROS" localSheetId="11">#N/A</definedName>
    <definedName name="PARAMETROS" localSheetId="8">#N/A</definedName>
    <definedName name="PARAMETROS">#REF!</definedName>
    <definedName name="PARQUE">#REF!</definedName>
    <definedName name="PARTIDAS">#REF!</definedName>
    <definedName name="pasamanos">#REF!</definedName>
    <definedName name="pasamuro">#REF!</definedName>
    <definedName name="PASAMURO_B_x_EL_L_0.25_Z_0.125_M">#REF!</definedName>
    <definedName name="pasav">#REF!</definedName>
    <definedName name="pasavia">#REF!</definedName>
    <definedName name="PASO">#REF!</definedName>
    <definedName name="PASS">#REF!</definedName>
    <definedName name="patentesco">#REF!</definedName>
    <definedName name="PATIOS">#REF!</definedName>
    <definedName name="pav">#REF!</definedName>
    <definedName name="pavimento">#REF!</definedName>
    <definedName name="Pay_Date">#REF!</definedName>
    <definedName name="Pay_Num">#REF!</definedName>
    <definedName name="Payment_Date" localSheetId="11">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_1">#N/A</definedName>
    <definedName name="Payment_Date_2">#N/A</definedName>
    <definedName name="Payment_Date1" localSheetId="11">DATE(YEAR(#REF!),MONTH(#REF!)+Payment_Number,DAY(#REF!))</definedName>
    <definedName name="Payment_Date1" localSheetId="3">DATE(YEAR(#REF!),MONTH(#REF!)+Payment_Number,DAY(#REF!))</definedName>
    <definedName name="Payment_Date1" localSheetId="4">DATE(YEAR(#REF!),MONTH(#REF!)+Payment_Number,DAY(#REF!))</definedName>
    <definedName name="Payment_Date1" localSheetId="5">DATE(YEAR(#REF!),MONTH(#REF!)+Payment_Number,DAY(#REF!))</definedName>
    <definedName name="Payment_Date1" localSheetId="6">DATE(YEAR(#REF!),MONTH(#REF!)+Payment_Number,DAY(#REF!))</definedName>
    <definedName name="Payment_Date1" localSheetId="7">DATE(YEAR(#REF!),MONTH(#REF!)+Payment_Number,DAY(#REF!))</definedName>
    <definedName name="Payment_Date1" localSheetId="8">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AZ">#REF!</definedName>
    <definedName name="PB" localSheetId="11">#REF!</definedName>
    <definedName name="PB" localSheetId="8">#REF!</definedName>
    <definedName name="Pb">#REF!</definedName>
    <definedName name="PC" localSheetId="11">#REF!</definedName>
    <definedName name="PC" localSheetId="8">#REF!</definedName>
    <definedName name="PC">#REF!</definedName>
    <definedName name="Pcaca">#REF!</definedName>
    <definedName name="PCC">#REF!</definedName>
    <definedName name="Pcent">#REF!</definedName>
    <definedName name="PCTC60">#REF!</definedName>
    <definedName name="Pd">#REF!</definedName>
    <definedName name="PE" localSheetId="11">#REF!</definedName>
    <definedName name="PE" localSheetId="8">#REF!</definedName>
    <definedName name="PE">#REF!</definedName>
    <definedName name="PEDR">#REF!</definedName>
    <definedName name="PEDRO">#REF!</definedName>
    <definedName name="pedrrr">#N/A</definedName>
    <definedName name="PEGANTE_P.V.C">#REF!</definedName>
    <definedName name="Pegante_PVC">#REF!</definedName>
    <definedName name="PEGCO">#REF!</definedName>
    <definedName name="PEGUE" localSheetId="11">#REF!</definedName>
    <definedName name="PEGUE" localSheetId="8">#REF!</definedName>
    <definedName name="PEGUE">#REF!</definedName>
    <definedName name="Peldaño">#REF!</definedName>
    <definedName name="pendiente" hidden="1">#REF!</definedName>
    <definedName name="PEPE" localSheetId="11">'AIU1 '!err</definedName>
    <definedName name="PEPE" localSheetId="2">'CAP. 1'!ERR</definedName>
    <definedName name="PEPE" localSheetId="3">'CAP. 2'!ERR</definedName>
    <definedName name="PEPE" localSheetId="4">'CAP. 3'!ERR</definedName>
    <definedName name="PEPE" localSheetId="5">'CAP. 4'!ERR</definedName>
    <definedName name="PEPE" localSheetId="6">'CAP. 5'!ERR</definedName>
    <definedName name="PEPE" localSheetId="7">'CAP. 6'!ERR</definedName>
    <definedName name="PEPE" localSheetId="8">FP!err</definedName>
    <definedName name="PEPE">[0]!ERR</definedName>
    <definedName name="PER">#REF!</definedName>
    <definedName name="PER_PAV">#REF!</definedName>
    <definedName name="Pér1" localSheetId="11">#REF!</definedName>
    <definedName name="Pér1" localSheetId="8">#REF!</definedName>
    <definedName name="Pér1">#REF!</definedName>
    <definedName name="PERFIL_DEL_TRAMO">#REF!</definedName>
    <definedName name="PERIODO" localSheetId="11">#REF!</definedName>
    <definedName name="PERIODO" localSheetId="8">#REF!</definedName>
    <definedName name="Periodo">#REF!</definedName>
    <definedName name="PeriodoD">#REF!</definedName>
    <definedName name="PeriodoPago" localSheetId="11">#REF!</definedName>
    <definedName name="PeriodoPago" localSheetId="8">#REF!</definedName>
    <definedName name="PeriodoPago">#REF!</definedName>
    <definedName name="PeriodoRepago">#REF!</definedName>
    <definedName name="PeriodoRepagoCCP">#REF!</definedName>
    <definedName name="PERNO">#REF!</definedName>
    <definedName name="PERRD">#REF!</definedName>
    <definedName name="PERRITO">#REF!</definedName>
    <definedName name="Personal" localSheetId="11">#REF!</definedName>
    <definedName name="Personal" localSheetId="8">#REF!</definedName>
    <definedName name="Personal">#REF!</definedName>
    <definedName name="PersonalProfesional">#REF!</definedName>
    <definedName name="PersonalTecnico">#REF!</definedName>
    <definedName name="PERU">#REF!</definedName>
    <definedName name="PESO" localSheetId="11">#REF!</definedName>
    <definedName name="PESO" localSheetId="8">#REF!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#REF!</definedName>
    <definedName name="pfijkr">#REF!</definedName>
    <definedName name="Pgra">#REF!</definedName>
    <definedName name="phed" localSheetId="11">#REF!</definedName>
    <definedName name="phed" localSheetId="8">#REF!</definedName>
    <definedName name="phed">#REF!</definedName>
    <definedName name="phen" localSheetId="11">#REF!</definedName>
    <definedName name="phen" localSheetId="8">#REF!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#REF!</definedName>
    <definedName name="Piedra">#REF!</definedName>
    <definedName name="piedragav">#REF!</definedName>
    <definedName name="piedram">#REF!</definedName>
    <definedName name="PiedraNOMBRE">#REF!</definedName>
    <definedName name="Piedraprecioporm3_">#REF!</definedName>
    <definedName name="pilo">#REF!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#REF!</definedName>
    <definedName name="PINBAR">#REF!</definedName>
    <definedName name="PINBLA">#REF!</definedName>
    <definedName name="Pindis">#REF!</definedName>
    <definedName name="pint" localSheetId="11">#REF!</definedName>
    <definedName name="pint" localSheetId="8">#REF!</definedName>
    <definedName name="pint">#REF!</definedName>
    <definedName name="pintura" localSheetId="11">#REF!</definedName>
    <definedName name="pintura" localSheetId="8">#REF!</definedName>
    <definedName name="pintura">#REF!</definedName>
    <definedName name="pinturamanderahorconesprecioporlitro">#REF!</definedName>
    <definedName name="pinturavinilo">#REF!</definedName>
    <definedName name="pintyura" localSheetId="11">#REF!</definedName>
    <definedName name="pintyura" localSheetId="8">#REF!</definedName>
    <definedName name="pintyura">#REF!</definedName>
    <definedName name="PIP">#REF!</definedName>
    <definedName name="PIPE">#REF!</definedName>
    <definedName name="PIPE_1">#REF!</definedName>
    <definedName name="PIPE_2">#REF!</definedName>
    <definedName name="PIPE_3">#REF!</definedName>
    <definedName name="PIPE_4">#REF!</definedName>
    <definedName name="PIPE_5">#REF!</definedName>
    <definedName name="Piscinas">#REF!</definedName>
    <definedName name="Piso">#REF!</definedName>
    <definedName name="pk">#REF!</definedName>
    <definedName name="PKHK" localSheetId="1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9">{"TAB1",#N/A,TRUE,"GENERAL";"TAB2",#N/A,TRUE,"GENERAL";"TAB3",#N/A,TRUE,"GENERAL";"TAB4",#N/A,TRUE,"GENERAL";"TAB5",#N/A,TRUE,"GENERAL"}</definedName>
    <definedName name="PKHK" localSheetId="10">{"TAB1",#N/A,TRUE,"GENERAL";"TAB2",#N/A,TRUE,"GENERAL";"TAB3",#N/A,TRUE,"GENERAL";"TAB4",#N/A,TRUE,"GENERAL";"TAB5",#N/A,TRUE,"GENERAL"}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1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9">{"TAB1",#N/A,TRUE,"GENERAL";"TAB2",#N/A,TRUE,"GENERAL";"TAB3",#N/A,TRUE,"GENERAL";"TAB4",#N/A,TRUE,"GENERAL";"TAB5",#N/A,TRUE,"GENERAL"}</definedName>
    <definedName name="pkj" localSheetId="10">{"TAB1",#N/A,TRUE,"GENERAL";"TAB2",#N/A,TRUE,"GENERAL";"TAB3",#N/A,TRUE,"GENERAL";"TAB4",#N/A,TRUE,"GENERAL";"TAB5",#N/A,TRUE,"GENERAL"}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11">#REF!</definedName>
    <definedName name="PL" localSheetId="8">#REF!</definedName>
    <definedName name="PL">#REF!</definedName>
    <definedName name="PL2T">#REF!</definedName>
    <definedName name="PL51TZ">#REF!</definedName>
    <definedName name="Placa">#REF!</definedName>
    <definedName name="Placas_.9x.9_Azul_labrador">#REF!</definedName>
    <definedName name="PLAD" localSheetId="1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9">{"TAB1",#N/A,TRUE,"GENERAL";"TAB2",#N/A,TRUE,"GENERAL";"TAB3",#N/A,TRUE,"GENERAL";"TAB4",#N/A,TRUE,"GENERAL";"TAB5",#N/A,TRUE,"GENERAL"}</definedName>
    <definedName name="PLAD" localSheetId="10">{"TAB1",#N/A,TRUE,"GENERAL";"TAB2",#N/A,TRUE,"GENERAL";"TAB3",#N/A,TRUE,"GENERAL";"TAB4",#N/A,TRUE,"GENERAL";"TAB5",#N/A,TRUE,"GENERAL"}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ea">#REF!</definedName>
    <definedName name="PLANI_06">#REF!</definedName>
    <definedName name="PLANI_07">#REF!</definedName>
    <definedName name="PLANT7">#REF!</definedName>
    <definedName name="planta">#REF!</definedName>
    <definedName name="plantafin" hidden="1">#REF!</definedName>
    <definedName name="PLANTASTRATAMIENTOTABLA5.2">#REF!</definedName>
    <definedName name="PlanVallejo">#REF!</definedName>
    <definedName name="PLAST">#REF!</definedName>
    <definedName name="Plastificante_NOMBRE">#REF!</definedName>
    <definedName name="Plastificante_PRECIOPORGL">#REF!</definedName>
    <definedName name="plastocrete">#REF!</definedName>
    <definedName name="PLASTROCRETE_DM">#REF!</definedName>
    <definedName name="plat1">#REF!</definedName>
    <definedName name="plat2">#REF!</definedName>
    <definedName name="plat3">#REF!</definedName>
    <definedName name="Platina_para_anclaje_NOMBRE">#REF!</definedName>
    <definedName name="PlatinaanclajePRECIOPORUN">#REF!</definedName>
    <definedName name="Platinas">#REF!</definedName>
    <definedName name="Plaz">#REF!</definedName>
    <definedName name="PLAZO" localSheetId="11">#REF!</definedName>
    <definedName name="PLAZO" localSheetId="8">#REF!</definedName>
    <definedName name="Plazo">#REF!</definedName>
    <definedName name="PLAZO.BID">#REF!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#REF!</definedName>
    <definedName name="PlazoEnMeses">#REF!</definedName>
    <definedName name="PLC">#REF!</definedName>
    <definedName name="Plegable">#REF!</definedName>
    <definedName name="PLOMERO">#REF!</definedName>
    <definedName name="PLPLUNN" localSheetId="1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9">{"TAB1",#N/A,TRUE,"GENERAL";"TAB2",#N/A,TRUE,"GENERAL";"TAB3",#N/A,TRUE,"GENERAL";"TAB4",#N/A,TRUE,"GENERAL";"TAB5",#N/A,TRUE,"GENERAL"}</definedName>
    <definedName name="PLPLUNN" localSheetId="10">{"TAB1",#N/A,TRUE,"GENERAL";"TAB2",#N/A,TRUE,"GENERAL";"TAB3",#N/A,TRUE,"GENERAL";"TAB4",#N/A,TRUE,"GENERAL";"TAB5",#N/A,TRUE,"GENERAL"}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LT">#REF!</definedName>
    <definedName name="PLtTZ">#REF!</definedName>
    <definedName name="PLUG">#REF!</definedName>
    <definedName name="PMP">#REF!</definedName>
    <definedName name="PMT">#REF!</definedName>
    <definedName name="pnp">#REF!</definedName>
    <definedName name="pñ">#REF!</definedName>
    <definedName name="po">#REF!</definedName>
    <definedName name="poa1RTRTpoa2RTRT">#REF!</definedName>
    <definedName name="poaaRTRTpobbRTRT">#REF!</definedName>
    <definedName name="POARTM0TB0TB0TB0TB4.8TB55TB200R">#REF!</definedName>
    <definedName name="POARTSQKS15C5LRTRT">#REF!</definedName>
    <definedName name="Poblacion">#REF!</definedName>
    <definedName name="poblado">#REF!</definedName>
    <definedName name="POCA">#REF!,#REF!,#REF!,#REF!,#REF!,#REF!,#REF!,#REF!,#REF!,#REF!,#REF!,#REF!,#REF!,#REF!,#REF!,#REF!,#REF!,#REF!,#REF!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#REF!</definedName>
    <definedName name="POEFVRIOY6">#REF!</definedName>
    <definedName name="poi">#REF!</definedName>
    <definedName name="POIL">#REF!</definedName>
    <definedName name="poiu">#REF!</definedName>
    <definedName name="POIUP" localSheetId="1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9">{"via1",#N/A,TRUE,"general";"via2",#N/A,TRUE,"general";"via3",#N/A,TRUE,"general"}</definedName>
    <definedName name="POIUP" localSheetId="10">{"via1",#N/A,TRUE,"general";"via2",#N/A,TRUE,"general";"via3",#N/A,TRUE,"general"}</definedName>
    <definedName name="POIUP" localSheetId="8" hidden="1">{"via1",#N/A,TRUE,"general";"via2",#N/A,TRUE,"general";"via3",#N/A,TRUE,"general"}</definedName>
    <definedName name="POIUP" hidden="1">{"via1",#N/A,TRUE,"general";"via2",#N/A,TRUE,"general";"via3",#N/A,TRUE,"general"}</definedName>
    <definedName name="Polietileno_Calibre_6__3_m_de_anchoNOMBRE">#REF!</definedName>
    <definedName name="Polietilenocalibre6precioML">#REF!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_NOMBRE">#REF!</definedName>
    <definedName name="Polisombra_PRECIOPORML">#REF!</definedName>
    <definedName name="poliza" localSheetId="11" hidden="1">{"via1",#N/A,TRUE,"general";"via2",#N/A,TRUE,"general";"via3",#N/A,TRUE,"general"}</definedName>
    <definedName name="poliza" localSheetId="8" hidden="1">{"via1",#N/A,TRUE,"general";"via2",#N/A,TRUE,"general";"via3",#N/A,TRUE,"general"}</definedName>
    <definedName name="poliza" hidden="1">{"via1",#N/A,TRUE,"general";"via2",#N/A,TRUE,"general";"via3",#N/A,TRUE,"general"}</definedName>
    <definedName name="Polynomial">#REF!</definedName>
    <definedName name="PoMede">#REF!</definedName>
    <definedName name="ponedera">#REF!</definedName>
    <definedName name="POO">#REF!</definedName>
    <definedName name="popiol">#REF!</definedName>
    <definedName name="popop" localSheetId="1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9">{"via1",#N/A,TRUE,"general";"via2",#N/A,TRUE,"general";"via3",#N/A,TRUE,"general"}</definedName>
    <definedName name="popop" localSheetId="10">{"via1",#N/A,TRUE,"general";"via2",#N/A,TRUE,"general";"via3",#N/A,TRUE,"general"}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1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9">{"via1",#N/A,TRUE,"general";"via2",#N/A,TRUE,"general";"via3",#N/A,TRUE,"general"}</definedName>
    <definedName name="popp" localSheetId="10">{"via1",#N/A,TRUE,"general";"via2",#N/A,TRUE,"general";"via3",#N/A,TRUE,"general"}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#REF!</definedName>
    <definedName name="popvds" localSheetId="1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9">{"TAB1",#N/A,TRUE,"GENERAL";"TAB2",#N/A,TRUE,"GENERAL";"TAB3",#N/A,TRUE,"GENERAL";"TAB4",#N/A,TRUE,"GENERAL";"TAB5",#N/A,TRUE,"GENERAL"}</definedName>
    <definedName name="popvds" localSheetId="10">{"TAB1",#N/A,TRUE,"GENERAL";"TAB2",#N/A,TRUE,"GENERAL";"TAB3",#N/A,TRUE,"GENERAL";"TAB4",#N/A,TRUE,"GENERAL";"TAB5",#N/A,TRUE,"GENERAL"}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#REF!</definedName>
    <definedName name="PORC._DOLAR">#REF!</definedName>
    <definedName name="PorcAdicCostoLlantasCliente">#REF!</definedName>
    <definedName name="PorcAdicCostoMtto">#REF!</definedName>
    <definedName name="PorcCostosOcultos">#REF!</definedName>
    <definedName name="PORCE" localSheetId="11">#REF!</definedName>
    <definedName name="PORCE" localSheetId="8">#REF!</definedName>
    <definedName name="PORCE">#REF!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NOMBRE">#REF!</definedName>
    <definedName name="Porta_candado_PRECIOPORUN">#REF!</definedName>
    <definedName name="PORTADA2" localSheetId="11">#REF!</definedName>
    <definedName name="PORTADA2" localSheetId="8">#REF!</definedName>
    <definedName name="PORTADA2">#REF!</definedName>
    <definedName name="PortalámparaNOMBRE">#REF!</definedName>
    <definedName name="Portalamparapreciounidad">#REF!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#REF!</definedName>
    <definedName name="POSICION_PRESUP" localSheetId="11">#REF!</definedName>
    <definedName name="POSICION_PRESUP" localSheetId="8">#REF!</definedName>
    <definedName name="POSICION_PRESUP">#REF!</definedName>
    <definedName name="POSICIONES">#REF!</definedName>
    <definedName name="post">#REF!</definedName>
    <definedName name="poste">#REF!</definedName>
    <definedName name="Poste_apuntalamientoNOMBRE">#REF!</definedName>
    <definedName name="Poste_cerca_concreto_2.5mNOMBRE">#REF!</definedName>
    <definedName name="Poste_señal_luminosa__1_de_4mNOMBRE">#REF!</definedName>
    <definedName name="POSTEAPUNTALAMIENTOPRECIOPORUNIDAD">#REF!</definedName>
    <definedName name="POSTECERCACONCRETOPRECIOPORUNIDAD">#REF!</definedName>
    <definedName name="POsteseñalluminosaprecioporunidad">#REF!</definedName>
    <definedName name="pouig" localSheetId="1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9">{"via1",#N/A,TRUE,"general";"via2",#N/A,TRUE,"general";"via3",#N/A,TRUE,"general"}</definedName>
    <definedName name="pouig" localSheetId="10">{"via1",#N/A,TRUE,"general";"via2",#N/A,TRUE,"general";"via3",#N/A,TRUE,"general"}</definedName>
    <definedName name="pouig" localSheetId="8" hidden="1">{"via1",#N/A,TRUE,"general";"via2",#N/A,TRUE,"general";"via3",#N/A,TRUE,"general"}</definedName>
    <definedName name="pouig" hidden="1">{"via1",#N/A,TRUE,"general";"via2",#N/A,TRUE,"general";"via3",#N/A,TRUE,"general"}</definedName>
    <definedName name="pound">#REF!</definedName>
    <definedName name="POZ">#REF!</definedName>
    <definedName name="POZO" localSheetId="11">#REF!</definedName>
    <definedName name="POZO" localSheetId="8">#REF!</definedName>
    <definedName name="POZO">#REF!</definedName>
    <definedName name="POZO1.2">#REF!</definedName>
    <definedName name="POZOS">#REF!</definedName>
    <definedName name="pp">#REF!</definedName>
    <definedName name="PPFINAL">#REF!</definedName>
    <definedName name="PPLUVIAL">#REF!</definedName>
    <definedName name="ppoi">#REF!</definedName>
    <definedName name="PPORGIEOPJVB">#REF!</definedName>
    <definedName name="PPP" localSheetId="11" hidden="1">{#N/A,#N/A,FALSE,"CCTV"}</definedName>
    <definedName name="PPP" localSheetId="8" hidden="1">{#N/A,#N/A,FALSE,"CCTV"}</definedName>
    <definedName name="PPP" hidden="1">{#N/A,#N/A,FALSE,"CCTV"}</definedName>
    <definedName name="PPPP" localSheetId="11"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 localSheetId="11">IF(________________y7,[0]!__AFC1+_4207B,[0]!__AFC1)</definedName>
    <definedName name="ppppp" localSheetId="8">IF(________________y7,[0]!__AFC1+_4207B,[0]!__AFC1)</definedName>
    <definedName name="ppppp">IF(________________y7,[0]!__AFC1+_4207B,[0]!__AFC1)</definedName>
    <definedName name="ppppp9" localSheetId="1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9">{"via1",#N/A,TRUE,"general";"via2",#N/A,TRUE,"general";"via3",#N/A,TRUE,"general"}</definedName>
    <definedName name="ppppp9" localSheetId="10">{"via1",#N/A,TRUE,"general";"via2",#N/A,TRUE,"general";"via3",#N/A,TRUE,"general"}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1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9">{"TAB1",#N/A,TRUE,"GENERAL";"TAB2",#N/A,TRUE,"GENERAL";"TAB3",#N/A,TRUE,"GENERAL";"TAB4",#N/A,TRUE,"GENERAL";"TAB5",#N/A,TRUE,"GENERAL"}</definedName>
    <definedName name="pppppd" localSheetId="10">{"TAB1",#N/A,TRUE,"GENERAL";"TAB2",#N/A,TRUE,"GENERAL";"TAB3",#N/A,TRUE,"GENERAL";"TAB4",#N/A,TRUE,"GENERAL";"TAB5",#N/A,TRUE,"GENERAL"}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pppp">#N/A</definedName>
    <definedName name="PPPPPPPPPPPP">#REF!</definedName>
    <definedName name="PPPPPPPPPPPPEE">#REF!</definedName>
    <definedName name="PPPPPPPPPPPPPPPPPPP" localSheetId="11">#REF!</definedName>
    <definedName name="PPPPPPPPPPPPPPPPPPP" localSheetId="10">#REF!</definedName>
    <definedName name="PPPPPPPPPPPPPPPPPPP" localSheetId="8">#REF!</definedName>
    <definedName name="PPPPPPPPPPPPPPPPPPP">#REF!</definedName>
    <definedName name="pppppppppppppppppppppppp" localSheetId="11">#REF!</definedName>
    <definedName name="pppppppppppppppppppppppp" localSheetId="10">#REF!</definedName>
    <definedName name="pppppppppppppppppppppppp" localSheetId="8">#REF!</definedName>
    <definedName name="pppppppppppppppppppppppp">#REF!</definedName>
    <definedName name="PPT" hidden="1">#N/A</definedName>
    <definedName name="PPTO" localSheetId="11">#REF!</definedName>
    <definedName name="PPTO" localSheetId="8">#REF!</definedName>
    <definedName name="PPTO">#REF!</definedName>
    <definedName name="PPtoNorte">#REF!</definedName>
    <definedName name="pqroj" localSheetId="1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9">{"via1",#N/A,TRUE,"general";"via2",#N/A,TRUE,"general";"via3",#N/A,TRUE,"general"}</definedName>
    <definedName name="pqroj" localSheetId="10">{"via1",#N/A,TRUE,"general";"via2",#N/A,TRUE,"general";"via3",#N/A,TRUE,"general"}</definedName>
    <definedName name="pqroj" localSheetId="8" hidden="1">{"via1",#N/A,TRUE,"general";"via2",#N/A,TRUE,"general";"via3",#N/A,TRUE,"general"}</definedName>
    <definedName name="pqroj" hidden="1">{"via1",#N/A,TRUE,"general";"via2",#N/A,TRUE,"general";"via3",#N/A,TRUE,"general"}</definedName>
    <definedName name="Pr" localSheetId="11">#REF!</definedName>
    <definedName name="Pr" localSheetId="8">#REF!</definedName>
    <definedName name="Pr">#REF!</definedName>
    <definedName name="PRCSO_EXTERNO">#REF!</definedName>
    <definedName name="PRDump">#REF!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#REF!</definedName>
    <definedName name="Precio">#REF!</definedName>
    <definedName name="precio2">#REF!</definedName>
    <definedName name="PrecioS">#REF!</definedName>
    <definedName name="PRELIMINAR">#REF!</definedName>
    <definedName name="Preliminares" comment="1_Preliminares">#REF!</definedName>
    <definedName name="PRES">#REF!</definedName>
    <definedName name="PRES.AGRI">#REF!</definedName>
    <definedName name="PRESIPISTO">#REF!</definedName>
    <definedName name="pressure">#REF!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#REF!</definedName>
    <definedName name="presta">#REF!</definedName>
    <definedName name="prestaciones">#REF!</definedName>
    <definedName name="Prestaciones_sociales">#REF!</definedName>
    <definedName name="PrestacionesSeguridadOtros">#REF!</definedName>
    <definedName name="PRESTTOT">#REF!</definedName>
    <definedName name="Presu">#REF!</definedName>
    <definedName name="Presupuest">#REF!</definedName>
    <definedName name="PRESUPUESTADO">#REF!</definedName>
    <definedName name="Presupuesto" comment="Presup_Baños">#REF!</definedName>
    <definedName name="PRESUPUESTO_C6">#REF!</definedName>
    <definedName name="Presupuesto_Cultural" comment="Presupuesto Cultural">#REF!</definedName>
    <definedName name="PresupuestoCentrocomuntario">#REF!</definedName>
    <definedName name="pretub">#REF!</definedName>
    <definedName name="PrevFleet">#REF!</definedName>
    <definedName name="PRICES_FIRM">#REF!</definedName>
    <definedName name="Primarios" comment="Materiales">#REF!</definedName>
    <definedName name="PRIMER" localSheetId="1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9">{"via1",#N/A,TRUE,"general";"via2",#N/A,TRUE,"general";"via3",#N/A,TRUE,"general"}</definedName>
    <definedName name="PRIMER" localSheetId="10">{"via1",#N/A,TRUE,"general";"via2",#N/A,TRUE,"general";"via3",#N/A,TRUE,"general"}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RA" localSheetId="11">#REF!</definedName>
    <definedName name="PRIMERA" localSheetId="8">#REF!</definedName>
    <definedName name="PRIMERA">#REF!</definedName>
    <definedName name="PRIMERO" localSheetId="11">#REF!</definedName>
    <definedName name="PRIMERO" localSheetId="8">#REF!</definedName>
    <definedName name="PRIMERO">#REF!</definedName>
    <definedName name="PRIMET" localSheetId="1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9">{"TAB1",#N/A,TRUE,"GENERAL";"TAB2",#N/A,TRUE,"GENERAL";"TAB3",#N/A,TRUE,"GENERAL";"TAB4",#N/A,TRUE,"GENERAL";"TAB5",#N/A,TRUE,"GENERAL"}</definedName>
    <definedName name="PRIMET" localSheetId="10">{"TAB1",#N/A,TRUE,"GENERAL";"TAB2",#N/A,TRUE,"GENERAL";"TAB3",#N/A,TRUE,"GENERAL";"TAB4",#N/A,TRUE,"GENERAL";"TAB5",#N/A,TRUE,"GENERAL"}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#REF!</definedName>
    <definedName name="Print_Area" localSheetId="9">'DESGLOSE CUADRILLAS'!$C$7:$L$42</definedName>
    <definedName name="PRINT_AREA">#N/A</definedName>
    <definedName name="PRINT_AREA_MI" localSheetId="11">#N/A</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#N/A</definedName>
    <definedName name="Print_Area_MI">#REF!</definedName>
    <definedName name="PRINT_AREA_MI1">#REF!</definedName>
    <definedName name="Print_Area_Mi2">#REF!</definedName>
    <definedName name="Print_Area_Reset" localSheetId="11">OFFSET(Full_Print,0,0,Last_Row)</definedName>
    <definedName name="Print_Area_Reset" localSheetId="7">OFFSET(Full_Print,0,0,Last_Row)</definedName>
    <definedName name="Print_Area_Reset" localSheetId="8">OFFSET(Full_Print,0,0,Last_Row)</definedName>
    <definedName name="Print_Area_Reset">OFFSET(Full_Print,0,0,Last_Row)</definedName>
    <definedName name="Print_Area_Reset_1">#N/A</definedName>
    <definedName name="Print_Area_Reset_2">#N/A</definedName>
    <definedName name="Print_Area1">#N/A</definedName>
    <definedName name="PRINT_TITLE">#REF!</definedName>
    <definedName name="Print_Titles" localSheetId="9">'DESGLOSE CUADRILLAS'!$1:$6</definedName>
    <definedName name="PRINT_TITLES">#N/A</definedName>
    <definedName name="PRINT_TITLES_MI">#N/A</definedName>
    <definedName name="Print_Titles2">#N/A</definedName>
    <definedName name="PRINT1" localSheetId="11">#REF!</definedName>
    <definedName name="PRINT1" localSheetId="8">#REF!</definedName>
    <definedName name="PRINT1">#REF!</definedName>
    <definedName name="PRINT2" localSheetId="11">#REF!</definedName>
    <definedName name="PRINT2" localSheetId="8">#REF!</definedName>
    <definedName name="PRINT2">#REF!</definedName>
    <definedName name="PrintEnd">#REF!</definedName>
    <definedName name="PrintStart">#REF!</definedName>
    <definedName name="PrintTitle">#REF!</definedName>
    <definedName name="PRIVADO">#REF!</definedName>
    <definedName name="prn" localSheetId="11">#REF!</definedName>
    <definedName name="prn" localSheetId="8">#REF!</definedName>
    <definedName name="prn">#REF!</definedName>
    <definedName name="prnf" localSheetId="11">#REF!</definedName>
    <definedName name="prnf" localSheetId="8">#REF!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TCARB">#REF!</definedName>
    <definedName name="PRODUCTEST">#REF!</definedName>
    <definedName name="PRODUCTO">#REF!</definedName>
    <definedName name="PRODUCTOS">#REF!</definedName>
    <definedName name="PROF">#REF!</definedName>
    <definedName name="profbatea">#REF!</definedName>
    <definedName name="Profesional">#REF!</definedName>
    <definedName name="PrOfic" localSheetId="11">#REF!</definedName>
    <definedName name="PrOfic" localSheetId="8">#REF!</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 localSheetId="11">'AIU1 '!err</definedName>
    <definedName name="programainv" localSheetId="2">'CAP. 1'!ERR</definedName>
    <definedName name="programainv" localSheetId="3">'CAP. 2'!ERR</definedName>
    <definedName name="programainv" localSheetId="4">'CAP. 3'!ERR</definedName>
    <definedName name="programainv" localSheetId="5">'CAP. 4'!ERR</definedName>
    <definedName name="programainv" localSheetId="6">'CAP. 5'!ERR</definedName>
    <definedName name="programainv" localSheetId="7">'CAP. 6'!ERR</definedName>
    <definedName name="programainv" localSheetId="8">FP!err</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 localSheetId="11">#REF!</definedName>
    <definedName name="PROP" localSheetId="8">#REF!</definedName>
    <definedName name="PROP">#REF!</definedName>
    <definedName name="PROPONE">#REF!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#REF!</definedName>
    <definedName name="PROPUESTA2">#REF!</definedName>
    <definedName name="prospfyu">#REF!</definedName>
    <definedName name="prospindic">#REF!</definedName>
    <definedName name="PROSTI" localSheetId="11">#REF!</definedName>
    <definedName name="PROSTI" localSheetId="10">#REF!</definedName>
    <definedName name="PROSTI" localSheetId="8">#REF!</definedName>
    <definedName name="PROSTI">#REF!</definedName>
    <definedName name="Prov">#REF!</definedName>
    <definedName name="PROYECCION">#REF!</definedName>
    <definedName name="PROYECTO" localSheetId="11">#REF!</definedName>
    <definedName name="PROYECTO" localSheetId="8">#REF!</definedName>
    <definedName name="PROYECTO">#REF!</definedName>
    <definedName name="Prueb">#REF!</definedName>
    <definedName name="PRUEB4">#REF!</definedName>
    <definedName name="prueba" localSheetId="11">#REF!</definedName>
    <definedName name="PRUEBA" localSheetId="3">#REF!</definedName>
    <definedName name="PRUEBA" localSheetId="4">#REF!</definedName>
    <definedName name="PRUEBA" localSheetId="5">#REF!</definedName>
    <definedName name="PRUEBA" localSheetId="6">#REF!</definedName>
    <definedName name="PRUEBA" localSheetId="7">#REF!</definedName>
    <definedName name="prueba" localSheetId="8">#REF!</definedName>
    <definedName name="PRUEBA">#REF!</definedName>
    <definedName name="PRUEBA0660">#REF!</definedName>
    <definedName name="prueba1" localSheetId="11">#REF!</definedName>
    <definedName name="prueba1" localSheetId="3">#REF!</definedName>
    <definedName name="prueba1" localSheetId="4">#REF!</definedName>
    <definedName name="prueba1" localSheetId="5">#REF!</definedName>
    <definedName name="prueba1" localSheetId="6">#REF!</definedName>
    <definedName name="prueba1" localSheetId="7">#REF!</definedName>
    <definedName name="prueba1" localSheetId="8">#REF!</definedName>
    <definedName name="prueba1">#REF!</definedName>
    <definedName name="PRUEBA100">#REF!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#REF!</definedName>
    <definedName name="PRUEBA3">#REF!</definedName>
    <definedName name="PRUEBA5">#REF!</definedName>
    <definedName name="PRUEBA6">#REF!</definedName>
    <definedName name="PRUEBA7">#REF!</definedName>
    <definedName name="PRUEBAGA">#REF!</definedName>
    <definedName name="PRUEBAGAB">#REF!</definedName>
    <definedName name="PRUEBAGAE">#REF!</definedName>
    <definedName name="PRUEBAGAM">#REF!</definedName>
    <definedName name="PRUEBAGAÑ">#REF!</definedName>
    <definedName name="PRUEBAGAX">#REF!</definedName>
    <definedName name="PRUEBAGE">#REF!</definedName>
    <definedName name="ps">#REF!</definedName>
    <definedName name="Psaca">#REF!</definedName>
    <definedName name="PSANIT">#REF!</definedName>
    <definedName name="Psent">#REF!</definedName>
    <definedName name="Psol">#REF!</definedName>
    <definedName name="PSTRESS_RELIEVI">#REF!</definedName>
    <definedName name="psv">#REF!</definedName>
    <definedName name="PTAP">#REF!</definedName>
    <definedName name="PTAR" localSheetId="11"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ie">#REF!</definedName>
    <definedName name="PTO..ALC">#REF!</definedName>
    <definedName name="ptope" localSheetId="1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9">{"TAB1",#N/A,TRUE,"GENERAL";"TAB2",#N/A,TRUE,"GENERAL";"TAB3",#N/A,TRUE,"GENERAL";"TAB4",#N/A,TRUE,"GENERAL";"TAB5",#N/A,TRUE,"GENERAL"}</definedName>
    <definedName name="ptope" localSheetId="10">{"TAB1",#N/A,TRUE,"GENERAL";"TAB2",#N/A,TRUE,"GENERAL";"TAB3",#N/A,TRUE,"GENERAL";"TAB4",#N/A,TRUE,"GENERAL";"TAB5",#N/A,TRUE,"GENERAL"}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1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9">{"via1",#N/A,TRUE,"general";"via2",#N/A,TRUE,"general";"via3",#N/A,TRUE,"general"}</definedName>
    <definedName name="ptopes" localSheetId="10">{"via1",#N/A,TRUE,"general";"via2",#N/A,TRUE,"general";"via3",#N/A,TRUE,"general"}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TTTT">#REF!</definedName>
    <definedName name="PU">#REF!</definedName>
    <definedName name="Pulidora">#REF!</definedName>
    <definedName name="PUNT" localSheetId="11">#REF!</definedName>
    <definedName name="PUNT" localSheetId="8">#REF!</definedName>
    <definedName name="PUNT">#REF!</definedName>
    <definedName name="PUNTI">#REF!</definedName>
    <definedName name="PUNTILLA">#REF!</definedName>
    <definedName name="puntilla3">#REF!</definedName>
    <definedName name="Puntillas_1_1_2___3_NOMBRE">#REF!</definedName>
    <definedName name="Puntillas_1_1_2___3_PRECIOPORUN">#REF!</definedName>
    <definedName name="Punto">#REF!</definedName>
    <definedName name="puntos">#REF!</definedName>
    <definedName name="PuntosRentabilidad">#REF!</definedName>
    <definedName name="Purchase">#REF!</definedName>
    <definedName name="PUYTH">#REF!</definedName>
    <definedName name="pvC">#REF!</definedName>
    <definedName name="PVCdren4">#REF!</definedName>
    <definedName name="PVCmang3">#REF!</definedName>
    <definedName name="PVT">#REF!</definedName>
    <definedName name="PvTc">#REF!</definedName>
    <definedName name="PvTZ">#REF!</definedName>
    <definedName name="PW">#REF!</definedName>
    <definedName name="Pwf" localSheetId="11">#REF!</definedName>
    <definedName name="Pwf" localSheetId="8">#REF!</definedName>
    <definedName name="Pwf">#REF!</definedName>
    <definedName name="Pwf_actual" localSheetId="11">#REF!</definedName>
    <definedName name="Pwf_actual" localSheetId="8">#REF!</definedName>
    <definedName name="Pwf_actual">#REF!</definedName>
    <definedName name="Pwf_i" localSheetId="11">#REF!</definedName>
    <definedName name="Pwf_i" localSheetId="8">#REF!</definedName>
    <definedName name="Pwf_i">#REF!</definedName>
    <definedName name="Pwf_min" localSheetId="11">#REF!</definedName>
    <definedName name="Pwf_min" localSheetId="8">#REF!</definedName>
    <definedName name="Pwf_min">#REF!</definedName>
    <definedName name="Pwfd">#REF!</definedName>
    <definedName name="PWPW">#REF!</definedName>
    <definedName name="pyg" localSheetId="11" hidden="1">{#N/A,#N/A,FALSE,"Costos Productos 6A";#N/A,#N/A,FALSE,"Costo Unitario Total H-94-12"}</definedName>
    <definedName name="pyg" localSheetId="8" hidden="1">{#N/A,#N/A,FALSE,"Costos Productos 6A";#N/A,#N/A,FALSE,"Costo Unitario Total H-94-12"}</definedName>
    <definedName name="pyg" hidden="1">{#N/A,#N/A,FALSE,"Costos Productos 6A";#N/A,#N/A,FALSE,"Costo Unitario Total H-94-12"}</definedName>
    <definedName name="PYGAJ" localSheetId="11" hidden="1">{#N/A,#N/A,FALSE,"VOL695";#N/A,#N/A,FALSE,"anexo1";#N/A,#N/A,FALSE,"anexo2";#N/A,#N/A,FALSE,"anexo3";#N/A,#N/A,FALSE,"anexo4";#N/A,#N/A,FALSE,"anexo5a";#N/A,#N/A,FALSE,"anexo5b";#N/A,#N/A,FALSE,"anexo6a";#N/A,#N/A,FALSE,"anexo6a";#N/A,#N/A,FALSE,"anexo6c";#N/A,#N/A,FALSE,"anexo7a";#N/A,#N/A,FALSE,"anexo7b";#N/A,#N/A,FALSE,"anexo7c"}</definedName>
    <definedName name="PYGAJ" localSheetId="8"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11" hidden="1">{#N/A,#N/A,FALSE,"Costos Productos 6A";#N/A,#N/A,FALSE,"Costo Unitario Total H-94-12"}</definedName>
    <definedName name="PYGCON" localSheetId="8" hidden="1">{#N/A,#N/A,FALSE,"Costos Productos 6A";#N/A,#N/A,FALSE,"Costo Unitario Total H-94-12"}</definedName>
    <definedName name="PYGCON" hidden="1">{#N/A,#N/A,FALSE,"Costos Productos 6A";#N/A,#N/A,FALSE,"Costo Unitario Total H-94-12"}</definedName>
    <definedName name="PYGCONTABLE" localSheetId="11" hidden="1">{#N/A,#N/A,FALSE,"Costos Productos 6A";#N/A,#N/A,FALSE,"Costo Unitario Total H-94-12"}</definedName>
    <definedName name="PYGCONTABLE" localSheetId="8" hidden="1">{#N/A,#N/A,FALSE,"Costos Productos 6A";#N/A,#N/A,FALSE,"Costo Unitario Total H-94-12"}</definedName>
    <definedName name="PYGCONTABLE" hidden="1">{#N/A,#N/A,FALSE,"Costos Productos 6A";#N/A,#N/A,FALSE,"Costo Unitario Total H-94-12"}</definedName>
    <definedName name="PYGCONTBLCRUDO" localSheetId="11" hidden="1">{#N/A,#N/A,FALSE,"Costos Productos 6A";#N/A,#N/A,FALSE,"Costo Unitario Total H-94-12"}</definedName>
    <definedName name="PYGCONTBLCRUDO" localSheetId="8" hidden="1">{#N/A,#N/A,FALSE,"Costos Productos 6A";#N/A,#N/A,FALSE,"Costo Unitario Total H-94-12"}</definedName>
    <definedName name="PYGCONTBLCRUDO" hidden="1">{#N/A,#N/A,FALSE,"Costos Productos 6A";#N/A,#N/A,FALSE,"Costo Unitario Total H-94-12"}</definedName>
    <definedName name="PYGCONTPTO" localSheetId="11" hidden="1">{#N/A,#N/A,FALSE,"Costos Productos 6A";#N/A,#N/A,FALSE,"Costo Unitario Total H-94-12"}</definedName>
    <definedName name="PYGCONTPTO" localSheetId="8" hidden="1">{#N/A,#N/A,FALSE,"Costos Productos 6A";#N/A,#N/A,FALSE,"Costo Unitario Total H-94-12"}</definedName>
    <definedName name="PYGCONTPTO" hidden="1">{#N/A,#N/A,FALSE,"Costos Productos 6A";#N/A,#N/A,FALSE,"Costo Unitario Total H-94-12"}</definedName>
    <definedName name="PYGGRCAJ" localSheetId="11" hidden="1">{#N/A,#N/A,FALSE,"Costos Productos 6A";#N/A,#N/A,FALSE,"Costo Unitario Total H-94-12"}</definedName>
    <definedName name="PYGGRCAJ" localSheetId="8" hidden="1">{#N/A,#N/A,FALSE,"Costos Productos 6A";#N/A,#N/A,FALSE,"Costo Unitario Total H-94-12"}</definedName>
    <definedName name="PYGGRCAJ" hidden="1">{#N/A,#N/A,FALSE,"Costos Productos 6A";#N/A,#N/A,FALSE,"Costo Unitario Total H-94-12"}</definedName>
    <definedName name="PYGHGRC" localSheetId="11" hidden="1">{#N/A,#N/A,FALSE,"Costos Productos 6A";#N/A,#N/A,FALSE,"Costo Unitario Total H-94-12"}</definedName>
    <definedName name="PYGHGRC" localSheetId="8" hidden="1">{#N/A,#N/A,FALSE,"Costos Productos 6A";#N/A,#N/A,FALSE,"Costo Unitario Total H-94-12"}</definedName>
    <definedName name="PYGHGRC" hidden="1">{#N/A,#N/A,FALSE,"Costos Productos 6A";#N/A,#N/A,FALSE,"Costo Unitario Total H-94-12"}</definedName>
    <definedName name="PYGRC" localSheetId="11" hidden="1">{#N/A,#N/A,FALSE,"VOL695";#N/A,#N/A,FALSE,"anexo1";#N/A,#N/A,FALSE,"anexo2";#N/A,#N/A,FALSE,"anexo3";#N/A,#N/A,FALSE,"anexo4";#N/A,#N/A,FALSE,"anexo5a";#N/A,#N/A,FALSE,"anexo5b";#N/A,#N/A,FALSE,"anexo6a";#N/A,#N/A,FALSE,"anexo6a";#N/A,#N/A,FALSE,"anexo6c";#N/A,#N/A,FALSE,"anexo7a";#N/A,#N/A,FALSE,"anexo7b";#N/A,#N/A,FALSE,"anexo7c"}</definedName>
    <definedName name="PYGRC" localSheetId="8"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#REF!</definedName>
    <definedName name="Q_actual" localSheetId="11">#REF!</definedName>
    <definedName name="Q_actual" localSheetId="8">#REF!</definedName>
    <definedName name="Q_actual">#REF!</definedName>
    <definedName name="Q_BRUTO">#REF!</definedName>
    <definedName name="q1q1q" localSheetId="1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9">{"via1",#N/A,TRUE,"general";"via2",#N/A,TRUE,"general";"via3",#N/A,TRUE,"general"}</definedName>
    <definedName name="q1q1q" localSheetId="10">{"via1",#N/A,TRUE,"general";"via2",#N/A,TRUE,"general";"via3",#N/A,TRUE,"general"}</definedName>
    <definedName name="q1q1q" localSheetId="8" hidden="1">{"via1",#N/A,TRUE,"general";"via2",#N/A,TRUE,"general";"via3",#N/A,TRUE,"general"}</definedName>
    <definedName name="q1q1q" hidden="1">{"via1",#N/A,TRUE,"general";"via2",#N/A,TRUE,"general";"via3",#N/A,TRUE,"general"}</definedName>
    <definedName name="q1u">#REF!</definedName>
    <definedName name="Q91A">#REF!</definedName>
    <definedName name="q91b">#REF!</definedName>
    <definedName name="qaedtguj" localSheetId="1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9">{"via1",#N/A,TRUE,"general";"via2",#N/A,TRUE,"general";"via3",#N/A,TRUE,"general"}</definedName>
    <definedName name="qaedtguj" localSheetId="10">{"via1",#N/A,TRUE,"general";"via2",#N/A,TRUE,"general";"via3",#N/A,TRUE,"general"}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1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9">{"via1",#N/A,TRUE,"general";"via2",#N/A,TRUE,"general";"via3",#N/A,TRUE,"general"}</definedName>
    <definedName name="QAQSWS" localSheetId="10">{"via1",#N/A,TRUE,"general";"via2",#N/A,TRUE,"general";"via3",#N/A,TRUE,"general"}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1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9">{"via1",#N/A,TRUE,"general";"via2",#N/A,TRUE,"general";"via3",#N/A,TRUE,"general"}</definedName>
    <definedName name="qaqwwxcr" localSheetId="10">{"via1",#N/A,TRUE,"general";"via2",#N/A,TRUE,"general";"via3",#N/A,TRUE,"general"}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#REF!</definedName>
    <definedName name="qdefqfqwreqwerqw" localSheetId="11">#REF!</definedName>
    <definedName name="qdefqfqwreqwerqw" localSheetId="8">#REF!</definedName>
    <definedName name="qdefqfqwreqwerqw">#REF!</definedName>
    <definedName name="qdqwe">#REF!</definedName>
    <definedName name="QE" localSheetId="11" hidden="1">{#N/A,#N/A,FALSE,"Costos Productos 6A";#N/A,#N/A,FALSE,"Costo Unitario Total H-94-12"}</definedName>
    <definedName name="QE" localSheetId="8" hidden="1">{#N/A,#N/A,FALSE,"Costos Productos 6A";#N/A,#N/A,FALSE,"Costo Unitario Total H-94-12"}</definedName>
    <definedName name="QE" hidden="1">{#N/A,#N/A,FALSE,"Costos Productos 6A";#N/A,#N/A,FALSE,"Costo Unitario Total H-94-12"}</definedName>
    <definedName name="QE_TE">#REF!</definedName>
    <definedName name="qedcd" localSheetId="1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9">{"via1",#N/A,TRUE,"general";"via2",#N/A,TRUE,"general";"via3",#N/A,TRUE,"general"}</definedName>
    <definedName name="qedcd" localSheetId="10">{"via1",#N/A,TRUE,"general";"via2",#N/A,TRUE,"general";"via3",#N/A,TRUE,"general"}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1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9">{"TAB1",#N/A,TRUE,"GENERAL";"TAB2",#N/A,TRUE,"GENERAL";"TAB3",#N/A,TRUE,"GENERAL";"TAB4",#N/A,TRUE,"GENERAL";"TAB5",#N/A,TRUE,"GENERAL"}</definedName>
    <definedName name="qeqewe" localSheetId="10">{"TAB1",#N/A,TRUE,"GENERAL";"TAB2",#N/A,TRUE,"GENERAL";"TAB3",#N/A,TRUE,"GENERAL";"TAB4",#N/A,TRUE,"GENERAL";"TAB5",#N/A,TRUE,"GENERAL"}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EQ">#REF!</definedName>
    <definedName name="qewj" localSheetId="1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9">{"via1",#N/A,TRUE,"general";"via2",#N/A,TRUE,"general";"via3",#N/A,TRUE,"general"}</definedName>
    <definedName name="qewj" localSheetId="10">{"via1",#N/A,TRUE,"general";"via2",#N/A,TRUE,"general";"via3",#N/A,TRUE,"general"}</definedName>
    <definedName name="qewj" localSheetId="8" hidden="1">{"via1",#N/A,TRUE,"general";"via2",#N/A,TRUE,"general";"via3",#N/A,TRUE,"general"}</definedName>
    <definedName name="qewj" hidden="1">{"via1",#N/A,TRUE,"general";"via2",#N/A,TRUE,"general";"via3",#N/A,TRUE,"general"}</definedName>
    <definedName name="QI">#REF!</definedName>
    <definedName name="QI_TI">#REF!</definedName>
    <definedName name="qm">#REF!</definedName>
    <definedName name="Qmax" localSheetId="11">#REF!</definedName>
    <definedName name="Qmax" localSheetId="8">#REF!</definedName>
    <definedName name="Qmax">#REF!</definedName>
    <definedName name="QN">#REF!</definedName>
    <definedName name="QN_QI">#REF!</definedName>
    <definedName name="QNS">#REF!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 localSheetId="11">#REF!</definedName>
    <definedName name="qqqqqqqqqqqqqqqqqqqq" localSheetId="10">#REF!</definedName>
    <definedName name="qqqqqqqqqqqqqqqqqqqq" localSheetId="8">#REF!</definedName>
    <definedName name="qqqqqqqqqqqqqqqqqqqq">#REF!</definedName>
    <definedName name="qqqqqqqqqqqqqqqqqqqqqqqqqwwwwwwwwww" localSheetId="11">#REF!</definedName>
    <definedName name="qqqqqqqqqqqqqqqqqqqqqqqqqwwwwwwwwww" localSheetId="10">#REF!</definedName>
    <definedName name="qqqqqqqqqqqqqqqqqqqqqqqqqwwwwwwwwww" localSheetId="8">#REF!</definedName>
    <definedName name="qqqqqqqqqqqqqqqqqqqqqqqqqwwwwwwwwww">#REF!</definedName>
    <definedName name="qqqqqw" localSheetId="1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9">{"via1",#N/A,TRUE,"general";"via2",#N/A,TRUE,"general";"via3",#N/A,TRUE,"general"}</definedName>
    <definedName name="qqqqqw" localSheetId="10">{"via1",#N/A,TRUE,"general";"via2",#N/A,TRUE,"general";"via3",#N/A,TRUE,"general"}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R" localSheetId="11" hidden="1">{#N/A,#N/A,FALSE,"Costos Productos 6A";#N/A,#N/A,FALSE,"Costo Unitario Total H-94-12"}</definedName>
    <definedName name="QR" localSheetId="8"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#REF!</definedName>
    <definedName name="qsqw">#REF!</definedName>
    <definedName name="QSWDSFDGTRYUJGGFDS">#REF!</definedName>
    <definedName name="Qt" localSheetId="11">#REF!</definedName>
    <definedName name="Qt" localSheetId="8">#REF!</definedName>
    <definedName name="Qt">#REF!</definedName>
    <definedName name="QTIES">#REF!</definedName>
    <definedName name="QTY">#REF!</definedName>
    <definedName name="QU" localSheetId="11" hidden="1">{#N/A,#N/A,FALSE,"Costos Productos 6A";#N/A,#N/A,FALSE,"Costo Unitario Total H-94-12"}</definedName>
    <definedName name="QU" localSheetId="8"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NTA" localSheetId="11">#REF!</definedName>
    <definedName name="QUINTA" localSheetId="8">#REF!</definedName>
    <definedName name="QUINTA">#REF!</definedName>
    <definedName name="qw" localSheetId="11">#REF!</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#REF!</definedName>
    <definedName name="qw" hidden="1">{"via1",#N/A,TRUE,"general";"via2",#N/A,TRUE,"general";"via3",#N/A,TRUE,"general"}</definedName>
    <definedName name="QWAS">#REF!</definedName>
    <definedName name="qwdas2" localSheetId="1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9">{"via1",#N/A,TRUE,"general";"via2",#N/A,TRUE,"general";"via3",#N/A,TRUE,"general"}</definedName>
    <definedName name="qwdas2" localSheetId="10">{"via1",#N/A,TRUE,"general";"via2",#N/A,TRUE,"general";"via3",#N/A,TRUE,"general"}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dsdsd">#REF!</definedName>
    <definedName name="QWE">#REF!</definedName>
    <definedName name="qweda">#REF!</definedName>
    <definedName name="qweqe" localSheetId="1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9">{"TAB1",#N/A,TRUE,"GENERAL";"TAB2",#N/A,TRUE,"GENERAL";"TAB3",#N/A,TRUE,"GENERAL";"TAB4",#N/A,TRUE,"GENERAL";"TAB5",#N/A,TRUE,"GENERAL"}</definedName>
    <definedName name="qweqe" localSheetId="10">{"TAB1",#N/A,TRUE,"GENERAL";"TAB2",#N/A,TRUE,"GENERAL";"TAB3",#N/A,TRUE,"GENERAL";"TAB4",#N/A,TRUE,"GENERAL";"TAB5",#N/A,TRUE,"GENERAL"}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QW">#REF!</definedName>
    <definedName name="qwerdsaxcvbn" localSheetId="11">#REF!</definedName>
    <definedName name="qwerdsaxcvbn" localSheetId="10">#REF!</definedName>
    <definedName name="qwerdsaxcvbn" localSheetId="8">#REF!</definedName>
    <definedName name="qwerdsaxcvbn">#REF!</definedName>
    <definedName name="QWERTY" localSheetId="11">#REF!</definedName>
    <definedName name="QWERTY" localSheetId="2">'CAP. 1'!ERR</definedName>
    <definedName name="QWERTY" localSheetId="3">'CAP. 2'!ERR</definedName>
    <definedName name="QWERTY" localSheetId="4">'CAP. 3'!ERR</definedName>
    <definedName name="QWERTY" localSheetId="5">'CAP. 4'!ERR</definedName>
    <definedName name="QWERTY" localSheetId="6">'CAP. 5'!ERR</definedName>
    <definedName name="QWERTY" localSheetId="7">'CAP. 6'!ERR</definedName>
    <definedName name="QWERTY" localSheetId="8">#REF!</definedName>
    <definedName name="QWERTY">[0]!ERR</definedName>
    <definedName name="qwesadxczvbgf" localSheetId="11">#REF!</definedName>
    <definedName name="qwesadxczvbgf" localSheetId="10">#REF!</definedName>
    <definedName name="qwesadxczvbgf" localSheetId="8">#REF!</definedName>
    <definedName name="qwesadxczvbgf">#REF!</definedName>
    <definedName name="QWETASRGSFGDSF">#REF!</definedName>
    <definedName name="qwewertet" localSheetId="11" hidden="1">{#N/A,#N/A,TRUE,"1842CWN0"}</definedName>
    <definedName name="qwewertet" localSheetId="7" hidden="1">{#N/A,#N/A,TRUE,"1842CWN0"}</definedName>
    <definedName name="qwewertet" localSheetId="8" hidden="1">{#N/A,#N/A,TRUE,"1842CWN0"}</definedName>
    <definedName name="qwewertet" hidden="1">{#N/A,#N/A,TRUE,"1842CWN0"}</definedName>
    <definedName name="qweyu">#REF!</definedName>
    <definedName name="qwqw">#REF!</definedName>
    <definedName name="qwqwas">#REF!</definedName>
    <definedName name="qwqwqwj" localSheetId="1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9">{"TAB1",#N/A,TRUE,"GENERAL";"TAB2",#N/A,TRUE,"GENERAL";"TAB3",#N/A,TRUE,"GENERAL";"TAB4",#N/A,TRUE,"GENERAL";"TAB5",#N/A,TRUE,"GENERAL"}</definedName>
    <definedName name="qwqwqwj" localSheetId="10">{"TAB1",#N/A,TRUE,"GENERAL";"TAB2",#N/A,TRUE,"GENERAL";"TAB3",#N/A,TRUE,"GENERAL";"TAB4",#N/A,TRUE,"GENERAL";"TAB5",#N/A,TRUE,"GENERAL"}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QWW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_I_Q_A_S">#N/A</definedName>
    <definedName name="Ra">#REF!</definedName>
    <definedName name="raa">#REF!</definedName>
    <definedName name="rack">#REF!</definedName>
    <definedName name="RACK1">#REF!</definedName>
    <definedName name="radios">#REF!</definedName>
    <definedName name="RAJON">#REF!</definedName>
    <definedName name="RAMERA" localSheetId="11">#REF!</definedName>
    <definedName name="RAMERA" localSheetId="10">#REF!</definedName>
    <definedName name="RAMERA" localSheetId="8">#REF!</definedName>
    <definedName name="RAMERA">#REF!</definedName>
    <definedName name="ran">#REF!</definedName>
    <definedName name="rana">#REF!</definedName>
    <definedName name="rango">#REF!</definedName>
    <definedName name="RANGO_FECHA">#REF!</definedName>
    <definedName name="rangofin">#REF!,#REF!</definedName>
    <definedName name="RANGOTOT">#REF!</definedName>
    <definedName name="rarewt" localSheetId="11" hidden="1">{#N/A,#N/A,FALSE,"CCTV"}</definedName>
    <definedName name="rarewt" localSheetId="8" hidden="1">{#N/A,#N/A,FALSE,"CCTV"}</definedName>
    <definedName name="rarewt" hidden="1">{#N/A,#N/A,FALSE,"CCTV"}</definedName>
    <definedName name="Rasante">#REF!</definedName>
    <definedName name="RASCO__3">#N/A</definedName>
    <definedName name="RASCO__A">#N/A</definedName>
    <definedName name="rata">#REF!</definedName>
    <definedName name="Rates">#REF!</definedName>
    <definedName name="ratio">#REF!</definedName>
    <definedName name="RawAgencyPrice">#REF!</definedName>
    <definedName name="Rb">#REF!</definedName>
    <definedName name="RBData">#REF!</definedName>
    <definedName name="RBT.060">#REF!</definedName>
    <definedName name="RCindPresup">#REF!</definedName>
    <definedName name="RD">#REF!</definedName>
    <definedName name="RD_CP">#REF!</definedName>
    <definedName name="RD_CP_VL">#REF!</definedName>
    <definedName name="RDJ">#REF!</definedName>
    <definedName name="rdq">#REF!</definedName>
    <definedName name="rds">#REF!</definedName>
    <definedName name="rdsyyrttr">#REF!</definedName>
    <definedName name="re">#REF!</definedName>
    <definedName name="RE_1">#N/A</definedName>
    <definedName name="RE_2">#N/A</definedName>
    <definedName name="RE_SIZE">#REF!</definedName>
    <definedName name="RE4NTA">#REF!</definedName>
    <definedName name="Reactores">#REF!</definedName>
    <definedName name="REC">#REF!</definedName>
    <definedName name="RECALL">#N/A</definedName>
    <definedName name="Recall_2" localSheetId="11">#REF!</definedName>
    <definedName name="Recall_2" localSheetId="8">#REF!</definedName>
    <definedName name="Recall_2">#REF!</definedName>
    <definedName name="Recall_3" localSheetId="11">#REF!</definedName>
    <definedName name="Recall_3" localSheetId="8">#REF!</definedName>
    <definedName name="Recall_3">#REF!</definedName>
    <definedName name="recebo">#REF!</definedName>
    <definedName name="Recebo_común_afirmadoNOMBRE">#REF!</definedName>
    <definedName name="Recebocomúnprecioporm3_">#REF!</definedName>
    <definedName name="RECICLA">#REF!</definedName>
    <definedName name="Recorder" localSheetId="11">#REF!</definedName>
    <definedName name="Recorder" localSheetId="10">#REF!</definedName>
    <definedName name="Recorder" localSheetId="8">#REF!</definedName>
    <definedName name="Recorder">#REF!</definedName>
    <definedName name="RECOUT">#N/A</definedName>
    <definedName name="RECURSO_OBRA">#REF!</definedName>
    <definedName name="RECURSOS" localSheetId="11">#REF!</definedName>
    <definedName name="RECURSOS" localSheetId="8">#REF!</definedName>
    <definedName name="recursos">#REF!</definedName>
    <definedName name="RED">#REF!</definedName>
    <definedName name="red12x10jr">#REF!</definedName>
    <definedName name="red12x8el">#REF!</definedName>
    <definedName name="red6x3jr">#REF!</definedName>
    <definedName name="red8x3el">#REF!</definedName>
    <definedName name="red8x3jr">#REF!</definedName>
    <definedName name="red8x4el">#REF!</definedName>
    <definedName name="RED8X4JR">#REF!</definedName>
    <definedName name="red8x6el">#REF!</definedName>
    <definedName name="REDESALCANTARILLADOTABLA1.5">#REF!</definedName>
    <definedName name="REDUCCION_3__x_2">#REF!</definedName>
    <definedName name="REDUCCION_4__x_3">#REF!</definedName>
    <definedName name="REERE">#REF!</definedName>
    <definedName name="REF">#REF!</definedName>
    <definedName name="RefAdquisición">#REF!</definedName>
    <definedName name="RefCompañía">#REF!</definedName>
    <definedName name="refEntidades">#REF!</definedName>
    <definedName name="refgsdf">#REF!</definedName>
    <definedName name="reflectiva">#REF!</definedName>
    <definedName name="REFMAR">#REF!</definedName>
    <definedName name="refTipoOrdenes">#REF!</definedName>
    <definedName name="REG" localSheetId="11">#REF!&gt;2.5</definedName>
    <definedName name="REG" localSheetId="8">#REF!&gt;2.5</definedName>
    <definedName name="REG">#REF!&gt;2.5</definedName>
    <definedName name="REGBT">#N/A</definedName>
    <definedName name="rege" localSheetId="1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9">{"TAB1",#N/A,TRUE,"GENERAL";"TAB2",#N/A,TRUE,"GENERAL";"TAB3",#N/A,TRUE,"GENERAL";"TAB4",#N/A,TRUE,"GENERAL";"TAB5",#N/A,TRUE,"GENERAL"}</definedName>
    <definedName name="rege" localSheetId="10">{"TAB1",#N/A,TRUE,"GENERAL";"TAB2",#N/A,TRUE,"GENERAL";"TAB3",#N/A,TRUE,"GENERAL";"TAB4",#N/A,TRUE,"GENERAL";"TAB5",#N/A,TRUE,"GENERAL"}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MEN">#REF!</definedName>
    <definedName name="REGIMEN_CONTRAT" localSheetId="11">#REF!</definedName>
    <definedName name="REGIMEN_CONTRAT" localSheetId="8">#REF!</definedName>
    <definedName name="REGIMEN_CONTRAT">#REF!</definedName>
    <definedName name="regional" localSheetId="11">#REF!</definedName>
    <definedName name="regional" localSheetId="8">#REF!</definedName>
    <definedName name="REGIONAL">#REF!</definedName>
    <definedName name="regiones">#REF!</definedName>
    <definedName name="RegistroCoordinador">#REF!</definedName>
    <definedName name="regresd" localSheetId="1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9">{"TAB1",#N/A,TRUE,"GENERAL";"TAB2",#N/A,TRUE,"GENERAL";"TAB3",#N/A,TRUE,"GENERAL";"TAB4",#N/A,TRUE,"GENERAL";"TAB5",#N/A,TRUE,"GENERAL"}</definedName>
    <definedName name="regresd" localSheetId="10">{"TAB1",#N/A,TRUE,"GENERAL";"TAB2",#N/A,TRUE,"GENERAL";"TAB3",#N/A,TRUE,"GENERAL";"TAB4",#N/A,TRUE,"GENERAL";"TAB5",#N/A,TRUE,"GENERAL"}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9">{"TAB1",#N/A,TRUE,"GENERAL";"TAB2",#N/A,TRUE,"GENERAL";"TAB3",#N/A,TRUE,"GENERAL";"TAB4",#N/A,TRUE,"GENERAL";"TAB5",#N/A,TRUE,"GENERAL"}</definedName>
    <definedName name="regthio" localSheetId="10">{"TAB1",#N/A,TRUE,"GENERAL";"TAB2",#N/A,TRUE,"GENERAL";"TAB3",#N/A,TRUE,"GENERAL";"TAB4",#N/A,TRUE,"GENERAL";"TAB5",#N/A,TRUE,"GENERAL"}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GULAR" localSheetId="11">#REF!&gt;2.5</definedName>
    <definedName name="REGULAR" localSheetId="8">#REF!&gt;2.5</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1">'AIU1 '!err</definedName>
    <definedName name="REICIO" localSheetId="2">'CAP. 1'!ERR</definedName>
    <definedName name="REICIO" localSheetId="3">'CAP. 2'!ERR</definedName>
    <definedName name="REICIO" localSheetId="4">'CAP. 3'!ERR</definedName>
    <definedName name="REICIO" localSheetId="5">'CAP. 4'!ERR</definedName>
    <definedName name="REICIO" localSheetId="6">'CAP. 5'!ERR</definedName>
    <definedName name="REICIO" localSheetId="7">'CAP. 6'!ERR</definedName>
    <definedName name="REICIO" localSheetId="8">FP!err</definedName>
    <definedName name="REICIO">[0]!ERR</definedName>
    <definedName name="Reimbursement">"Reembolso"</definedName>
    <definedName name="reinicio" localSheetId="11">'AIU1 '!err</definedName>
    <definedName name="reinicio" localSheetId="2">'CAP. 1'!ERR</definedName>
    <definedName name="reinicio" localSheetId="3">'CAP. 2'!ERR</definedName>
    <definedName name="reinicio" localSheetId="4">'CAP. 3'!ERR</definedName>
    <definedName name="reinicio" localSheetId="5">'CAP. 4'!ERR</definedName>
    <definedName name="reinicio" localSheetId="6">'CAP. 5'!ERR</definedName>
    <definedName name="reinicio" localSheetId="7">'CAP. 6'!ERR</definedName>
    <definedName name="reinicio" localSheetId="8">FP!err</definedName>
    <definedName name="reinicio">[0]!ERR</definedName>
    <definedName name="REJHE" localSheetId="1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9">{"via1",#N/A,TRUE,"general";"via2",#N/A,TRUE,"general";"via3",#N/A,TRUE,"general"}</definedName>
    <definedName name="REJHE" localSheetId="10">{"via1",#N/A,TRUE,"general";"via2",#N/A,TRUE,"general";"via3",#N/A,TRUE,"general"}</definedName>
    <definedName name="REJHE" localSheetId="8" hidden="1">{"via1",#N/A,TRUE,"general";"via2",#N/A,TRUE,"general";"via3",#N/A,TRUE,"general"}</definedName>
    <definedName name="REJHE" hidden="1">{"via1",#N/A,TRUE,"general";"via2",#N/A,TRUE,"general";"via3",#N/A,TRUE,"general"}</definedName>
    <definedName name="REJILLA">#REF!</definedName>
    <definedName name="REL">#REF!</definedName>
    <definedName name="RELACION_GASTOS_A.O.M">#REF!</definedName>
    <definedName name="RELACION_GASTOS_A.O.M_TOTAL">#REF!</definedName>
    <definedName name="RELACUION">#REF!</definedName>
    <definedName name="relecon">#REF!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#REF!</definedName>
    <definedName name="relle">#REF!</definedName>
    <definedName name="relleno">#REF!</definedName>
    <definedName name="Relleno_arena_gravaNOMBRE">#REF!</definedName>
    <definedName name="Relleno_granular_tuberíasNOMBRE">#REF!</definedName>
    <definedName name="Relleno_seleccionadoNOMBRE">#REF!</definedName>
    <definedName name="Rellenoarenagravaprecioporm3_">#REF!</definedName>
    <definedName name="RellenoBase_granular_para_víasNOMBRE">#REF!</definedName>
    <definedName name="rellenobaseganularINVIASpreciom3_">#REF!</definedName>
    <definedName name="rellenogranulartuberíasprecioporm3_">#REF!</definedName>
    <definedName name="RellenoseleccionadoprecioM3">#REF!</definedName>
    <definedName name="RELLG">#REF!</definedName>
    <definedName name="remanentes" localSheetId="11">#REF!,#REF!,#REF!,#REF!</definedName>
    <definedName name="remanentes" localSheetId="8">#REF!,#REF!,#REF!,#REF!</definedName>
    <definedName name="remanentes">#REF!,#REF!,#REF!,#REF!</definedName>
    <definedName name="RENDIMIENTO" localSheetId="11">#REF!</definedName>
    <definedName name="RENDIMIENTO" localSheetId="8">#REF!</definedName>
    <definedName name="rendimiento">#REF!</definedName>
    <definedName name="RENDIMIENTO____CARGA">#REF!</definedName>
    <definedName name="RENTAL">#REF!</definedName>
    <definedName name="RENZO">#REF!</definedName>
    <definedName name="REP.PAV">#REF!</definedName>
    <definedName name="reparacion4">#REF!</definedName>
    <definedName name="REPDIV">#REF!</definedName>
    <definedName name="repello">#REF!</definedName>
    <definedName name="replanteo">#REF!</definedName>
    <definedName name="REPOCALC">#REF!</definedName>
    <definedName name="REPOPRO">#REF!</definedName>
    <definedName name="REPORTE">#REF!</definedName>
    <definedName name="Reprelegal" localSheetId="11">#REF!</definedName>
    <definedName name="Reprelegal" localSheetId="8">#REF!</definedName>
    <definedName name="Reprelegal">#REF!</definedName>
    <definedName name="REPRESENTANTE">#REF!</definedName>
    <definedName name="REPRESENTANTE_1">#REF!</definedName>
    <definedName name="REPRESENTANTE_2">#REF!</definedName>
    <definedName name="REPROGRAMACION">#REF!</definedName>
    <definedName name="REPSUB">#REF!</definedName>
    <definedName name="repuestos2" localSheetId="1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QUISITOS">#REF!</definedName>
    <definedName name="REQUISITOS_1">#REF!</definedName>
    <definedName name="REQUISITOS_2">#REF!</definedName>
    <definedName name="rer" localSheetId="1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9">{"via1",#N/A,TRUE,"general";"via2",#N/A,TRUE,"general";"via3",#N/A,TRUE,"general"}</definedName>
    <definedName name="rer" localSheetId="10">{"via1",#N/A,TRUE,"general";"via2",#N/A,TRUE,"general";"via3",#N/A,TRUE,"general"}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1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9">{"TAB1",#N/A,TRUE,"GENERAL";"TAB2",#N/A,TRUE,"GENERAL";"TAB3",#N/A,TRUE,"GENERAL";"TAB4",#N/A,TRUE,"GENERAL";"TAB5",#N/A,TRUE,"GENERAL"}</definedName>
    <definedName name="rererw" localSheetId="10">{"TAB1",#N/A,TRUE,"GENERAL";"TAB2",#N/A,TRUE,"GENERAL";"TAB3",#N/A,TRUE,"GENERAL";"TAB4",#N/A,TRUE,"GENERAL";"TAB5",#N/A,TRUE,"GENERAL"}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1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9">{"TAB1",#N/A,TRUE,"GENERAL";"TAB2",#N/A,TRUE,"GENERAL";"TAB3",#N/A,TRUE,"GENERAL";"TAB4",#N/A,TRUE,"GENERAL";"TAB5",#N/A,TRUE,"GENERAL"}</definedName>
    <definedName name="rerg" localSheetId="10">{"TAB1",#N/A,TRUE,"GENERAL";"TAB2",#N/A,TRUE,"GENERAL";"TAB3",#N/A,TRUE,"GENERAL";"TAB4",#N/A,TRUE,"GENERAL";"TAB5",#N/A,TRUE,"GENERAL"}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g3b">#REF!</definedName>
    <definedName name="rerrrrw" localSheetId="1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9">{"TAB1",#N/A,TRUE,"GENERAL";"TAB2",#N/A,TRUE,"GENERAL";"TAB3",#N/A,TRUE,"GENERAL";"TAB4",#N/A,TRUE,"GENERAL";"TAB5",#N/A,TRUE,"GENERAL"}</definedName>
    <definedName name="rerrrrw" localSheetId="10">{"TAB1",#N/A,TRUE,"GENERAL";"TAB2",#N/A,TRUE,"GENERAL";"TAB3",#N/A,TRUE,"GENERAL";"TAB4",#N/A,TRUE,"GENERAL";"TAB5",#N/A,TRUE,"GENERAL"}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BCE">#REF!</definedName>
    <definedName name="Reselects">#REF!</definedName>
    <definedName name="ResEquipo">#REF!</definedName>
    <definedName name="Reserva">#REF!</definedName>
    <definedName name="RESFYU">#REF!</definedName>
    <definedName name="residente" localSheetId="11">#REF!</definedName>
    <definedName name="residente" localSheetId="8">#REF!</definedName>
    <definedName name="residente">#REF!</definedName>
    <definedName name="RESIDUO">#REF!</definedName>
    <definedName name="resist_cond">#REF!</definedName>
    <definedName name="RESISTECIA">#REF!</definedName>
    <definedName name="RESISTENCIA">#REF!</definedName>
    <definedName name="Resistenciaconductor" localSheetId="11">#REF!</definedName>
    <definedName name="Resistenciaconductor" localSheetId="8">#REF!</definedName>
    <definedName name="Resistenciaconductor">#REF!</definedName>
    <definedName name="Resistividad">#REF!</definedName>
    <definedName name="ResMateriales">#REF!</definedName>
    <definedName name="ResMO">#REF!</definedName>
    <definedName name="ResOtros">#REF!</definedName>
    <definedName name="RESPYG">#REF!</definedName>
    <definedName name="RESREL">#REF!</definedName>
    <definedName name="resu" localSheetId="2">#REF!</definedName>
    <definedName name="resu" localSheetId="3">#REF!</definedName>
    <definedName name="resu" localSheetId="4">#REF!</definedName>
    <definedName name="resu" localSheetId="5">#REF!</definedName>
    <definedName name="resu" localSheetId="6">#REF!</definedName>
    <definedName name="resu" localSheetId="7">#REF!</definedName>
    <definedName name="RESU">#REF!</definedName>
    <definedName name="resu8" localSheetId="11">#REF!</definedName>
    <definedName name="resu8" localSheetId="3">#REF!</definedName>
    <definedName name="resu8" localSheetId="4">#REF!</definedName>
    <definedName name="resu8" localSheetId="5">#REF!</definedName>
    <definedName name="resu8" localSheetId="6">#REF!</definedName>
    <definedName name="resu8" localSheetId="7">#REF!</definedName>
    <definedName name="resu8" localSheetId="8">#REF!</definedName>
    <definedName name="resu8">#REF!</definedName>
    <definedName name="resufi">#REF!</definedName>
    <definedName name="resufi1">#REF!</definedName>
    <definedName name="resul">#REF!</definedName>
    <definedName name="RESUM">#REF!</definedName>
    <definedName name="resum2">#REF!</definedName>
    <definedName name="RESUMEN" localSheetId="11">#N/A</definedName>
    <definedName name="RESUMEN" localSheetId="8">#N/A</definedName>
    <definedName name="resumen">#REF!</definedName>
    <definedName name="resumen_final">#REF!</definedName>
    <definedName name="resumen_final1">#REF!</definedName>
    <definedName name="RESUMENALCANTARILLADO">#REF!</definedName>
    <definedName name="RESUMENMODELODEMANDA">#REF!</definedName>
    <definedName name="ResUnit_CD">#REF!</definedName>
    <definedName name="RET">#REF!</definedName>
    <definedName name="reten">#REF!</definedName>
    <definedName name="Retenc" localSheetId="11">#REF!</definedName>
    <definedName name="Retenc" localSheetId="8">#REF!</definedName>
    <definedName name="Retenc">#REF!</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#REF!</definedName>
    <definedName name="retiroarbol">#REF!</definedName>
    <definedName name="retirocorte">#REF!</definedName>
    <definedName name="RETIROV">#REF!</definedName>
    <definedName name="retr">#REF!</definedName>
    <definedName name="RETRASO">#REF!</definedName>
    <definedName name="RETRO">#REF!</definedName>
    <definedName name="Retroexcavadora_de_llantaNOMBRE">#REF!</definedName>
    <definedName name="retroeXcavadoradellantapreciohora">#REF!</definedName>
    <definedName name="retroexcavadoradeorugapreciohora">#REF!</definedName>
    <definedName name="RETROEXCAVADORAORUGACAT320_NOMBRE">#REF!</definedName>
    <definedName name="retromartillo">#REF!</definedName>
    <definedName name="RETTRE" localSheetId="1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9">{"via1",#N/A,TRUE,"general";"via2",#N/A,TRUE,"general";"via3",#N/A,TRUE,"general"}</definedName>
    <definedName name="RETTRE" localSheetId="10">{"via1",#N/A,TRUE,"general";"via2",#N/A,TRUE,"general";"via3",#N/A,TRUE,"general"}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1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9">{"TAB1",#N/A,TRUE,"GENERAL";"TAB2",#N/A,TRUE,"GENERAL";"TAB3",#N/A,TRUE,"GENERAL";"TAB4",#N/A,TRUE,"GENERAL";"TAB5",#N/A,TRUE,"GENERAL"}</definedName>
    <definedName name="rety" localSheetId="10">{"TAB1",#N/A,TRUE,"GENERAL";"TAB2",#N/A,TRUE,"GENERAL";"TAB3",#N/A,TRUE,"GENERAL";"TAB4",#N/A,TRUE,"GENERAL";"TAB5",#N/A,TRUE,"GENERAL"}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tyertyer">#REF!</definedName>
    <definedName name="retyertyeryre">#REF!</definedName>
    <definedName name="retyertyret">#REF!</definedName>
    <definedName name="retyeryrte">#REF!</definedName>
    <definedName name="retytreytre">#REF!</definedName>
    <definedName name="rev">#REF!</definedName>
    <definedName name="rewfreg" localSheetId="1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9">{"via1",#N/A,TRUE,"general";"via2",#N/A,TRUE,"general";"via3",#N/A,TRUE,"general"}</definedName>
    <definedName name="rewfreg" localSheetId="10">{"via1",#N/A,TRUE,"general";"via2",#N/A,TRUE,"general";"via3",#N/A,TRUE,"general"}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1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9">{"via1",#N/A,TRUE,"general";"via2",#N/A,TRUE,"general";"via3",#N/A,TRUE,"general"}</definedName>
    <definedName name="rewr" localSheetId="10">{"via1",#N/A,TRUE,"general";"via2",#N/A,TRUE,"general";"via3",#N/A,TRUE,"general"}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1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9">{"TAB1",#N/A,TRUE,"GENERAL";"TAB2",#N/A,TRUE,"GENERAL";"TAB3",#N/A,TRUE,"GENERAL";"TAB4",#N/A,TRUE,"GENERAL";"TAB5",#N/A,TRUE,"GENERAL"}</definedName>
    <definedName name="REWWER" localSheetId="10">{"TAB1",#N/A,TRUE,"GENERAL";"TAB2",#N/A,TRUE,"GENERAL";"TAB3",#N/A,TRUE,"GENERAL";"TAB4",#N/A,TRUE,"GENERAL";"TAB5",#N/A,TRUE,"GENERAL"}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1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9">{"TAB1",#N/A,TRUE,"GENERAL";"TAB2",#N/A,TRUE,"GENERAL";"TAB3",#N/A,TRUE,"GENERAL";"TAB4",#N/A,TRUE,"GENERAL";"TAB5",#N/A,TRUE,"GENERAL"}</definedName>
    <definedName name="reyepoi" localSheetId="10">{"TAB1",#N/A,TRUE,"GENERAL";"TAB2",#N/A,TRUE,"GENERAL";"TAB3",#N/A,TRUE,"GENERAL";"TAB4",#N/A,TRUE,"GENERAL";"TAB5",#N/A,TRUE,"GENERAL"}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rtye">#REF!</definedName>
    <definedName name="reyety" localSheetId="1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9">{"via1",#N/A,TRUE,"general";"via2",#N/A,TRUE,"general";"via3",#N/A,TRUE,"general"}</definedName>
    <definedName name="reyety" localSheetId="10">{"via1",#N/A,TRUE,"general";"via2",#N/A,TRUE,"general";"via3",#N/A,TRUE,"general"}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1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9">{"via1",#N/A,TRUE,"general";"via2",#N/A,TRUE,"general";"via3",#N/A,TRUE,"general"}</definedName>
    <definedName name="reyty" localSheetId="10">{"via1",#N/A,TRUE,"general";"via2",#N/A,TRUE,"general";"via3",#N/A,TRUE,"general"}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1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9">{"via1",#N/A,TRUE,"general";"via2",#N/A,TRUE,"general";"via3",#N/A,TRUE,"general"}</definedName>
    <definedName name="reyyt" localSheetId="10">{"via1",#N/A,TRUE,"general";"via2",#N/A,TRUE,"general";"via3",#N/A,TRUE,"general"}</definedName>
    <definedName name="reyyt" localSheetId="8" hidden="1">{"via1",#N/A,TRUE,"general";"via2",#N/A,TRUE,"general";"via3",#N/A,TRUE,"general"}</definedName>
    <definedName name="reyyt" hidden="1">{"via1",#N/A,TRUE,"general";"via2",#N/A,TRUE,"general";"via3",#N/A,TRUE,"general"}</definedName>
    <definedName name="REYYYY">#REF!</definedName>
    <definedName name="RF">#REF!</definedName>
    <definedName name="RFA">#REF!</definedName>
    <definedName name="RFB">#REF!</definedName>
    <definedName name="RFC">#REF!</definedName>
    <definedName name="RFD">#REF!</definedName>
    <definedName name="RFE">#REF!</definedName>
    <definedName name="RFEMER">#REF!</definedName>
    <definedName name="RFF">#REF!</definedName>
    <definedName name="RFG">#REF!</definedName>
    <definedName name="rfhnhjyu" localSheetId="1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9">{"TAB1",#N/A,TRUE,"GENERAL";"TAB2",#N/A,TRUE,"GENERAL";"TAB3",#N/A,TRUE,"GENERAL";"TAB4",#N/A,TRUE,"GENERAL";"TAB5",#N/A,TRUE,"GENERAL"}</definedName>
    <definedName name="rfhnhjyu" localSheetId="10">{"TAB1",#N/A,TRUE,"GENERAL";"TAB2",#N/A,TRUE,"GENERAL";"TAB3",#N/A,TRUE,"GENERAL";"TAB4",#N/A,TRUE,"GENERAL";"TAB5",#N/A,TRUE,"GENERAL"}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1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9">{"via1",#N/A,TRUE,"general";"via2",#N/A,TRUE,"general";"via3",#N/A,TRUE,"general"}</definedName>
    <definedName name="rfrf" localSheetId="10">{"via1",#N/A,TRUE,"general";"via2",#N/A,TRUE,"general";"via3",#N/A,TRUE,"general"}</definedName>
    <definedName name="rfrf" localSheetId="8" hidden="1">{"via1",#N/A,TRUE,"general";"via2",#N/A,TRUE,"general";"via3",#N/A,TRUE,"general"}</definedName>
    <definedName name="rfrf" hidden="1">{"via1",#N/A,TRUE,"general";"via2",#N/A,TRUE,"general";"via3",#N/A,TRUE,"general"}</definedName>
    <definedName name="RFTITLE">#REF!</definedName>
    <definedName name="RFV">#REF!</definedName>
    <definedName name="RG">#REF!</definedName>
    <definedName name="rgb4n4">#REF!</definedName>
    <definedName name="rge" localSheetId="1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9">{"via1",#N/A,TRUE,"general";"via2",#N/A,TRUE,"general";"via3",#N/A,TRUE,"general"}</definedName>
    <definedName name="rge" localSheetId="10">{"via1",#N/A,TRUE,"general";"via2",#N/A,TRUE,"general";"via3",#N/A,TRUE,"general"}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1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9">{"via1",#N/A,TRUE,"general";"via2",#N/A,TRUE,"general";"via3",#N/A,TRUE,"general"}</definedName>
    <definedName name="rgegg" localSheetId="10">{"via1",#N/A,TRUE,"general";"via2",#N/A,TRUE,"general";"via3",#N/A,TRUE,"general"}</definedName>
    <definedName name="rgegg" localSheetId="8" hidden="1">{"via1",#N/A,TRUE,"general";"via2",#N/A,TRUE,"general";"via3",#N/A,TRUE,"general"}</definedName>
    <definedName name="rgegg" hidden="1">{"via1",#N/A,TRUE,"general";"via2",#N/A,TRUE,"general";"via3",#N/A,TRUE,"general"}</definedName>
    <definedName name="Rgr" localSheetId="11" hidden="1">{"Acueducto",#N/A,FALSE,"Base"}</definedName>
    <definedName name="Rgr" localSheetId="8" hidden="1">{"Acueducto",#N/A,FALSE,"Base"}</definedName>
    <definedName name="Rgr" hidden="1">{"Acueducto",#N/A,FALSE,"Base"}</definedName>
    <definedName name="Rh">#REF!</definedName>
    <definedName name="rhh" localSheetId="1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9">{"TAB1",#N/A,TRUE,"GENERAL";"TAB2",#N/A,TRUE,"GENERAL";"TAB3",#N/A,TRUE,"GENERAL";"TAB4",#N/A,TRUE,"GENERAL";"TAB5",#N/A,TRUE,"GENERAL"}</definedName>
    <definedName name="rhh" localSheetId="10">{"TAB1",#N/A,TRUE,"GENERAL";"TAB2",#N/A,TRUE,"GENERAL";"TAB3",#N/A,TRUE,"GENERAL";"TAB4",#N/A,TRUE,"GENERAL";"TAB5",#N/A,TRUE,"GENERAL"}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9">{"TAB1",#N/A,TRUE,"GENERAL";"TAB2",#N/A,TRUE,"GENERAL";"TAB3",#N/A,TRUE,"GENERAL";"TAB4",#N/A,TRUE,"GENERAL";"TAB5",#N/A,TRUE,"GENERAL"}</definedName>
    <definedName name="rhrtd" localSheetId="10">{"TAB1",#N/A,TRUE,"GENERAL";"TAB2",#N/A,TRUE,"GENERAL";"TAB3",#N/A,TRUE,"GENERAL";"TAB4",#N/A,TRUE,"GENERAL";"TAB5",#N/A,TRUE,"GENERAL"}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9">{"TAB1",#N/A,TRUE,"GENERAL";"TAB2",#N/A,TRUE,"GENERAL";"TAB3",#N/A,TRUE,"GENERAL";"TAB4",#N/A,TRUE,"GENERAL";"TAB5",#N/A,TRUE,"GENERAL"}</definedName>
    <definedName name="rhtry" localSheetId="10">{"TAB1",#N/A,TRUE,"GENERAL";"TAB2",#N/A,TRUE,"GENERAL";"TAB3",#N/A,TRUE,"GENERAL";"TAB4",#N/A,TRUE,"GENERAL";"TAB5",#N/A,TRUE,"GENERAL"}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O">#N/A</definedName>
    <definedName name="RID" localSheetId="11">#REF!</definedName>
    <definedName name="RID" localSheetId="8">#REF!</definedName>
    <definedName name="RID">#REF!</definedName>
    <definedName name="rie">#REF!</definedName>
    <definedName name="RIGIDO">#REF!</definedName>
    <definedName name="RIIIIIIIIIIIC">#N/A</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1">#REF!</definedName>
    <definedName name="RISP" localSheetId="8">#REF!</definedName>
    <definedName name="RISP">#REF!</definedName>
    <definedName name="rj" localSheetId="1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9">{"TAB1",#N/A,TRUE,"GENERAL";"TAB2",#N/A,TRUE,"GENERAL";"TAB3",#N/A,TRUE,"GENERAL";"TAB4",#N/A,TRUE,"GENERAL";"TAB5",#N/A,TRUE,"GENERAL"}</definedName>
    <definedName name="rj" localSheetId="10">{"TAB1",#N/A,TRUE,"GENERAL";"TAB2",#N/A,TRUE,"GENERAL";"TAB3",#N/A,TRUE,"GENERAL";"TAB4",#N/A,TRUE,"GENERAL";"TAB5",#N/A,TRUE,"GENERAL"}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fgioer">#REF!</definedName>
    <definedName name="rjjth" localSheetId="1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9">{"TAB1",#N/A,TRUE,"GENERAL";"TAB2",#N/A,TRUE,"GENERAL";"TAB3",#N/A,TRUE,"GENERAL";"TAB4",#N/A,TRUE,"GENERAL";"TAB5",#N/A,TRUE,"GENERAL"}</definedName>
    <definedName name="rjjth" localSheetId="10">{"TAB1",#N/A,TRUE,"GENERAL";"TAB2",#N/A,TRUE,"GENERAL";"TAB3",#N/A,TRUE,"GENERAL";"TAB4",#N/A,TRUE,"GENERAL";"TAB5",#N/A,TRUE,"GENERAL"}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1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9">{"via1",#N/A,TRUE,"general";"via2",#N/A,TRUE,"general";"via3",#N/A,TRUE,"general"}</definedName>
    <definedName name="rjy" localSheetId="10">{"via1",#N/A,TRUE,"general";"via2",#N/A,TRUE,"general";"via3",#N/A,TRUE,"general"}</definedName>
    <definedName name="rjy" localSheetId="8" hidden="1">{"via1",#N/A,TRUE,"general";"via2",#N/A,TRUE,"general";"via3",#N/A,TRUE,"general"}</definedName>
    <definedName name="rjy" hidden="1">{"via1",#N/A,TRUE,"general";"via2",#N/A,TRUE,"general";"via3",#N/A,TRUE,"general"}</definedName>
    <definedName name="Rk">#REF!</definedName>
    <definedName name="rkjyk" localSheetId="1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9">{"TAB1",#N/A,TRUE,"GENERAL";"TAB2",#N/A,TRUE,"GENERAL";"TAB3",#N/A,TRUE,"GENERAL";"TAB4",#N/A,TRUE,"GENERAL";"TAB5",#N/A,TRUE,"GENERAL"}</definedName>
    <definedName name="rkjyk" localSheetId="10">{"TAB1",#N/A,TRUE,"GENERAL";"TAB2",#N/A,TRUE,"GENERAL";"TAB3",#N/A,TRUE,"GENERAL";"TAB4",#N/A,TRUE,"GENERAL";"TAB5",#N/A,TRUE,"GENERAL"}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1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9">{"via1",#N/A,TRUE,"general";"via2",#N/A,TRUE,"general";"via3",#N/A,TRUE,"general"}</definedName>
    <definedName name="rkru" localSheetId="10">{"via1",#N/A,TRUE,"general";"via2",#N/A,TRUE,"general";"via3",#N/A,TRUE,"general"}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1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9">{"TAB1",#N/A,TRUE,"GENERAL";"TAB2",#N/A,TRUE,"GENERAL";"TAB3",#N/A,TRUE,"GENERAL";"TAB4",#N/A,TRUE,"GENERAL";"TAB5",#N/A,TRUE,"GENERAL"}</definedName>
    <definedName name="rky" localSheetId="10">{"TAB1",#N/A,TRUE,"GENERAL";"TAB2",#N/A,TRUE,"GENERAL";"TAB3",#N/A,TRUE,"GENERAL";"TAB4",#N/A,TRUE,"GENERAL";"TAB5",#N/A,TRUE,"GENERAL"}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ostOutput">#REF!</definedName>
    <definedName name="Rmm">#REF!</definedName>
    <definedName name="Rn">#REF!</definedName>
    <definedName name="rnf" localSheetId="11">#REF!</definedName>
    <definedName name="rnf" localSheetId="8">#REF!</definedName>
    <definedName name="rnf">#REF!</definedName>
    <definedName name="rñ">#REF!</definedName>
    <definedName name="Ro">#REF!,#REF!,#REF!</definedName>
    <definedName name="RoA_N">#REF!</definedName>
    <definedName name="ROCA" localSheetId="11">#REF!</definedName>
    <definedName name="ROCA" localSheetId="8">#REF!</definedName>
    <definedName name="ROCA">#REF!</definedName>
    <definedName name="ROCIO">#REF!</definedName>
    <definedName name="rodaje">#REF!</definedName>
    <definedName name="RODILLO">#REF!</definedName>
    <definedName name="rolando">#REF!</definedName>
    <definedName name="rotucudodereo" localSheetId="11">#REF!</definedName>
    <definedName name="rotucudodereo" localSheetId="10">#REF!</definedName>
    <definedName name="rotucudodereo" localSheetId="8">#REF!</definedName>
    <definedName name="rotucudodereo">#REF!</definedName>
    <definedName name="Rows2Unhide">#REF!</definedName>
    <definedName name="Royalty_CDC_LLC">#REF!</definedName>
    <definedName name="Royalty_CZN_SA">#REF!</definedName>
    <definedName name="Royalty_total">#REF!</definedName>
    <definedName name="Rp">#REF!</definedName>
    <definedName name="Rq">#REF!</definedName>
    <definedName name="rr" localSheetId="11">#REF!</definedName>
    <definedName name="rr" localSheetId="2">'CAP. 1'!ERR</definedName>
    <definedName name="rr" localSheetId="3">'CAP. 2'!ERR</definedName>
    <definedName name="rr" localSheetId="4">'CAP. 3'!ERR</definedName>
    <definedName name="rr" localSheetId="5">'CAP. 4'!ERR</definedName>
    <definedName name="rr" localSheetId="6">'CAP. 5'!ERR</definedName>
    <definedName name="rr" localSheetId="7">'CAP. 6'!ERR</definedName>
    <definedName name="rr" localSheetId="8">#REF!</definedName>
    <definedName name="rr">[0]!ERR</definedName>
    <definedName name="rrffdsa">#REF!</definedName>
    <definedName name="RRJFMVK">#REF!</definedName>
    <definedName name="rrr" localSheetId="1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9">{"via1",#N/A,TRUE,"general";"via2",#N/A,TRUE,"general";"via3",#N/A,TRUE,"general"}</definedName>
    <definedName name="rrr" localSheetId="10">{"via1",#N/A,TRUE,"general";"via2",#N/A,TRUE,"general";"via3",#N/A,TRUE,"general"}</definedName>
    <definedName name="rrr" localSheetId="8" hidden="1">{"via1",#N/A,TRUE,"general";"via2",#N/A,TRUE,"general";"via3",#N/A,TRUE,"general"}</definedName>
    <definedName name="rrr" hidden="1">{"via1",#N/A,TRUE,"general";"via2",#N/A,TRUE,"general";"via3",#N/A,TRUE,"general"}</definedName>
    <definedName name="rrrr" localSheetId="11">#REF!</definedName>
    <definedName name="rrrr" localSheetId="8">#REF!</definedName>
    <definedName name="rrrr">#REF!</definedName>
    <definedName name="rrrrr" localSheetId="11">#REF!</definedName>
    <definedName name="rrrrr" localSheetId="10">#REF!</definedName>
    <definedName name="rrrrr" localSheetId="8">#REF!</definedName>
    <definedName name="rrrrr">#REF!</definedName>
    <definedName name="rrrrrb" localSheetId="1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9">{"via1",#N/A,TRUE,"general";"via2",#N/A,TRUE,"general";"via3",#N/A,TRUE,"general"}</definedName>
    <definedName name="rrrrrb" localSheetId="10">{"via1",#N/A,TRUE,"general";"via2",#N/A,TRUE,"general";"via3",#N/A,TRUE,"general"}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 localSheetId="11" hidden="1">{"'Sheet1'!$A$1:$G$85"}</definedName>
    <definedName name="RRRRRRR" localSheetId="8" hidden="1">{"'Sheet1'!$A$1:$G$85"}</definedName>
    <definedName name="RRRRRRR" hidden="1">{"'Sheet1'!$A$1:$G$85"}</definedName>
    <definedName name="rrrrrrre" localSheetId="1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9">{"TAB1",#N/A,TRUE,"GENERAL";"TAB2",#N/A,TRUE,"GENERAL";"TAB3",#N/A,TRUE,"GENERAL";"TAB4",#N/A,TRUE,"GENERAL";"TAB5",#N/A,TRUE,"GENERAL"}</definedName>
    <definedName name="rrrrrrre" localSheetId="10">{"TAB1",#N/A,TRUE,"GENERAL";"TAB2",#N/A,TRUE,"GENERAL";"TAB3",#N/A,TRUE,"GENERAL";"TAB4",#N/A,TRUE,"GENERAL";"TAB5",#N/A,TRUE,"GENERAL"}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rrrrrr">#REF!</definedName>
    <definedName name="rrrrrrrrrrrrrr">#REF!</definedName>
    <definedName name="RRRRRRRRRRRRRRRRRRR" localSheetId="11">#REF!</definedName>
    <definedName name="RRRRRRRRRRRRRRRRRRR" localSheetId="10">#REF!</definedName>
    <definedName name="RRRRRRRRRRRRRRRRRRR" localSheetId="8">#REF!</definedName>
    <definedName name="RRRRRRRRRRRRRRRRRRR">#REF!</definedName>
    <definedName name="rrrrrrrrrrrrrrrrrrrrrrrrrrrrrrrrrrr" localSheetId="11">#REF!</definedName>
    <definedName name="rrrrrrrrrrrrrrrrrrrrrrrrrrrrrrrrrrr" localSheetId="10">#REF!</definedName>
    <definedName name="rrrrrrrrrrrrrrrrrrrrrrrrrrrrrrrrrrr" localSheetId="8">#REF!</definedName>
    <definedName name="rrrrrrrrrrrrrrrrrrrrrrrrrrrrrrrrrrr">#REF!</definedName>
    <definedName name="rrrrt" localSheetId="1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9">{"via1",#N/A,TRUE,"general";"via2",#N/A,TRUE,"general";"via3",#N/A,TRUE,"general"}</definedName>
    <definedName name="rrrrt" localSheetId="10">{"via1",#N/A,TRUE,"general";"via2",#N/A,TRUE,"general";"via3",#N/A,TRUE,"general"}</definedName>
    <definedName name="rrrrt" localSheetId="8" hidden="1">{"via1",#N/A,TRUE,"general";"via2",#N/A,TRUE,"general";"via3",#N/A,TRUE,"general"}</definedName>
    <definedName name="rrrrt" hidden="1">{"via1",#N/A,TRUE,"general";"via2",#N/A,TRUE,"general";"via3",#N/A,TRUE,"general"}</definedName>
    <definedName name="Rs">#REF!</definedName>
    <definedName name="rsadf">#REF!</definedName>
    <definedName name="rsdgsd5" localSheetId="1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9">{"TAB1",#N/A,TRUE,"GENERAL";"TAB2",#N/A,TRUE,"GENERAL";"TAB3",#N/A,TRUE,"GENERAL";"TAB4",#N/A,TRUE,"GENERAL";"TAB5",#N/A,TRUE,"GENERAL"}</definedName>
    <definedName name="rsdgsd5" localSheetId="10">{"TAB1",#N/A,TRUE,"GENERAL";"TAB2",#N/A,TRUE,"GENERAL";"TAB3",#N/A,TRUE,"GENERAL";"TAB4",#N/A,TRUE,"GENERAL";"TAB5",#N/A,TRUE,"GENERAL"}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1">#REF!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#REF!</definedName>
    <definedName name="rt" hidden="1">{"TAB1",#N/A,TRUE,"GENERAL";"TAB2",#N/A,TRUE,"GENERAL";"TAB3",#N/A,TRUE,"GENERAL";"TAB4",#N/A,TRUE,"GENERAL";"TAB5",#N/A,TRUE,"GENERAL"}</definedName>
    <definedName name="rte" localSheetId="11">#REF!</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#REF!</definedName>
    <definedName name="rte" hidden="1">{"TAB1",#N/A,TRUE,"GENERAL";"TAB2",#N/A,TRUE,"GENERAL";"TAB3",#N/A,TRUE,"GENERAL";"TAB4",#N/A,TRUE,"GENERAL";"TAB5",#N/A,TRUE,"GENERAL"}</definedName>
    <definedName name="rteg" localSheetId="1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9">{"via1",#N/A,TRUE,"general";"via2",#N/A,TRUE,"general";"via3",#N/A,TRUE,"general"}</definedName>
    <definedName name="rteg" localSheetId="10">{"via1",#N/A,TRUE,"general";"via2",#N/A,TRUE,"general";"via3",#N/A,TRUE,"general"}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1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9">{"TAB1",#N/A,TRUE,"GENERAL";"TAB2",#N/A,TRUE,"GENERAL";"TAB3",#N/A,TRUE,"GENERAL";"TAB4",#N/A,TRUE,"GENERAL";"TAB5",#N/A,TRUE,"GENERAL"}</definedName>
    <definedName name="rtert" localSheetId="10">{"TAB1",#N/A,TRUE,"GENERAL";"TAB2",#N/A,TRUE,"GENERAL";"TAB3",#N/A,TRUE,"GENERAL";"TAB4",#N/A,TRUE,"GENERAL";"TAB5",#N/A,TRUE,"GENERAL"}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1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9">{"via1",#N/A,TRUE,"general";"via2",#N/A,TRUE,"general";"via3",#N/A,TRUE,"general"}</definedName>
    <definedName name="rtes" localSheetId="10">{"via1",#N/A,TRUE,"general";"via2",#N/A,TRUE,"general";"via3",#N/A,TRUE,"general"}</definedName>
    <definedName name="rtes" localSheetId="8" hidden="1">{"via1",#N/A,TRUE,"general";"via2",#N/A,TRUE,"general";"via3",#N/A,TRUE,"general"}</definedName>
    <definedName name="rtes" hidden="1">{"via1",#N/A,TRUE,"general";"via2",#N/A,TRUE,"general";"via3",#N/A,TRUE,"general"}</definedName>
    <definedName name="rtetyerty">#REF!</definedName>
    <definedName name="rtewth" localSheetId="1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9">{"TAB1",#N/A,TRUE,"GENERAL";"TAB2",#N/A,TRUE,"GENERAL";"TAB3",#N/A,TRUE,"GENERAL";"TAB4",#N/A,TRUE,"GENERAL";"TAB5",#N/A,TRUE,"GENERAL"}</definedName>
    <definedName name="rtewth" localSheetId="10">{"TAB1",#N/A,TRUE,"GENERAL";"TAB2",#N/A,TRUE,"GENERAL";"TAB3",#N/A,TRUE,"GENERAL";"TAB4",#N/A,TRUE,"GENERAL";"TAB5",#N/A,TRUE,"GENERAL"}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eyertyertyertyyy">#REF!</definedName>
    <definedName name="rteyetryrey">#REF!</definedName>
    <definedName name="RTGVVF">#REF!</definedName>
    <definedName name="rthbtuj">#REF!</definedName>
    <definedName name="rthjtj" localSheetId="1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9">{"TAB1",#N/A,TRUE,"GENERAL";"TAB2",#N/A,TRUE,"GENERAL";"TAB3",#N/A,TRUE,"GENERAL";"TAB4",#N/A,TRUE,"GENERAL";"TAB5",#N/A,TRUE,"GENERAL"}</definedName>
    <definedName name="rthjtj" localSheetId="10">{"TAB1",#N/A,TRUE,"GENERAL";"TAB2",#N/A,TRUE,"GENERAL";"TAB3",#N/A,TRUE,"GENERAL";"TAB4",#N/A,TRUE,"GENERAL";"TAB5",#N/A,TRUE,"GENERAL"}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1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9">{"via1",#N/A,TRUE,"general";"via2",#N/A,TRUE,"general";"via3",#N/A,TRUE,"general"}</definedName>
    <definedName name="rthrthg" localSheetId="10">{"via1",#N/A,TRUE,"general";"via2",#N/A,TRUE,"general";"via3",#N/A,TRUE,"general"}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1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9">{"via1",#N/A,TRUE,"general";"via2",#N/A,TRUE,"general";"via3",#N/A,TRUE,"general"}</definedName>
    <definedName name="rthtrh" localSheetId="10">{"via1",#N/A,TRUE,"general";"via2",#N/A,TRUE,"general";"via3",#N/A,TRUE,"general"}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1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9">{"via1",#N/A,TRUE,"general";"via2",#N/A,TRUE,"general";"via3",#N/A,TRUE,"general"}</definedName>
    <definedName name="rtkk" localSheetId="10">{"via1",#N/A,TRUE,"general";"via2",#N/A,TRUE,"general";"via3",#N/A,TRUE,"general"}</definedName>
    <definedName name="rtkk" localSheetId="8" hidden="1">{"via1",#N/A,TRUE,"general";"via2",#N/A,TRUE,"general";"via3",#N/A,TRUE,"general"}</definedName>
    <definedName name="rtkk" hidden="1">{"via1",#N/A,TRUE,"general";"via2",#N/A,TRUE,"general";"via3",#N/A,TRUE,"general"}</definedName>
    <definedName name="RTRR">#N/A</definedName>
    <definedName name="rtrtrwet">#REF!</definedName>
    <definedName name="rtrtwetewrter">#REF!</definedName>
    <definedName name="rttthy" localSheetId="1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9">{"via1",#N/A,TRUE,"general";"via2",#N/A,TRUE,"general";"via3",#N/A,TRUE,"general"}</definedName>
    <definedName name="rttthy" localSheetId="10">{"via1",#N/A,TRUE,"general";"via2",#N/A,TRUE,"general";"via3",#N/A,TRUE,"general"}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tysdrg">#REF!</definedName>
    <definedName name="rtu" localSheetId="1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9">{"via1",#N/A,TRUE,"general";"via2",#N/A,TRUE,"general";"via3",#N/A,TRUE,"general"}</definedName>
    <definedName name="rtu" localSheetId="10">{"via1",#N/A,TRUE,"general";"via2",#N/A,TRUE,"general";"via3",#N/A,TRUE,"general"}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1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9">{"TAB1",#N/A,TRUE,"GENERAL";"TAB2",#N/A,TRUE,"GENERAL";"TAB3",#N/A,TRUE,"GENERAL";"TAB4",#N/A,TRUE,"GENERAL";"TAB5",#N/A,TRUE,"GENERAL"}</definedName>
    <definedName name="rtug" localSheetId="10">{"TAB1",#N/A,TRUE,"GENERAL";"TAB2",#N/A,TRUE,"GENERAL";"TAB3",#N/A,TRUE,"GENERAL";"TAB4",#N/A,TRUE,"GENERAL";"TAB5",#N/A,TRUE,"GENERAL"}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9">{"TAB1",#N/A,TRUE,"GENERAL";"TAB2",#N/A,TRUE,"GENERAL";"TAB3",#N/A,TRUE,"GENERAL";"TAB4",#N/A,TRUE,"GENERAL";"TAB5",#N/A,TRUE,"GENERAL"}</definedName>
    <definedName name="rtugsd" localSheetId="10">{"TAB1",#N/A,TRUE,"GENERAL";"TAB2",#N/A,TRUE,"GENERAL";"TAB3",#N/A,TRUE,"GENERAL";"TAB4",#N/A,TRUE,"GENERAL";"TAB5",#N/A,TRUE,"GENERAL"}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1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9">{"via1",#N/A,TRUE,"general";"via2",#N/A,TRUE,"general";"via3",#N/A,TRUE,"general"}</definedName>
    <definedName name="rturtu" localSheetId="10">{"via1",#N/A,TRUE,"general";"via2",#N/A,TRUE,"general";"via3",#N/A,TRUE,"general"}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1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9">{"via1",#N/A,TRUE,"general";"via2",#N/A,TRUE,"general";"via3",#N/A,TRUE,"general"}</definedName>
    <definedName name="rturu" localSheetId="10">{"via1",#N/A,TRUE,"general";"via2",#N/A,TRUE,"general";"via3",#N/A,TRUE,"general"}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1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9">{"via1",#N/A,TRUE,"general";"via2",#N/A,TRUE,"general";"via3",#N/A,TRUE,"general"}</definedName>
    <definedName name="rtut" localSheetId="10">{"via1",#N/A,TRUE,"general";"via2",#N/A,TRUE,"general";"via3",#N/A,TRUE,"general"}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1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9">{"via1",#N/A,TRUE,"general";"via2",#N/A,TRUE,"general";"via3",#N/A,TRUE,"general"}</definedName>
    <definedName name="rtutru" localSheetId="10">{"via1",#N/A,TRUE,"general";"via2",#N/A,TRUE,"general";"via3",#N/A,TRUE,"general"}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1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9">{"via1",#N/A,TRUE,"general";"via2",#N/A,TRUE,"general";"via3",#N/A,TRUE,"general"}</definedName>
    <definedName name="rtuy" localSheetId="10">{"via1",#N/A,TRUE,"general";"via2",#N/A,TRUE,"general";"via3",#N/A,TRUE,"general"}</definedName>
    <definedName name="rtuy" localSheetId="8" hidden="1">{"via1",#N/A,TRUE,"general";"via2",#N/A,TRUE,"general";"via3",#N/A,TRUE,"general"}</definedName>
    <definedName name="rtuy" hidden="1">{"via1",#N/A,TRUE,"general";"via2",#N/A,TRUE,"general";"via3",#N/A,TRUE,"general"}</definedName>
    <definedName name="rty">#REF!</definedName>
    <definedName name="rtyenhh">#REF!</definedName>
    <definedName name="rtyertyery">#REF!</definedName>
    <definedName name="rtyeryte">#REF!</definedName>
    <definedName name="rtyeyrety">#REF!</definedName>
    <definedName name="RTYHJHERTH">#REF!</definedName>
    <definedName name="rtyhr" localSheetId="1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9">{"TAB1",#N/A,TRUE,"GENERAL";"TAB2",#N/A,TRUE,"GENERAL";"TAB3",#N/A,TRUE,"GENERAL";"TAB4",#N/A,TRUE,"GENERAL";"TAB5",#N/A,TRUE,"GENERAL"}</definedName>
    <definedName name="rtyhr" localSheetId="10">{"TAB1",#N/A,TRUE,"GENERAL";"TAB2",#N/A,TRUE,"GENERAL";"TAB3",#N/A,TRUE,"GENERAL";"TAB4",#N/A,TRUE,"GENERAL";"TAB5",#N/A,TRUE,"GENERAL"}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1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9">{"via1",#N/A,TRUE,"general";"via2",#N/A,TRUE,"general";"via3",#N/A,TRUE,"general"}</definedName>
    <definedName name="rtym" localSheetId="10">{"via1",#N/A,TRUE,"general";"via2",#N/A,TRUE,"general";"via3",#N/A,TRUE,"general"}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tyertyet">#REF!</definedName>
    <definedName name="rtyrey" localSheetId="1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9">{"TAB1",#N/A,TRUE,"GENERAL";"TAB2",#N/A,TRUE,"GENERAL";"TAB3",#N/A,TRUE,"GENERAL";"TAB4",#N/A,TRUE,"GENERAL";"TAB5",#N/A,TRUE,"GENERAL"}</definedName>
    <definedName name="rtyrey" localSheetId="10">{"TAB1",#N/A,TRUE,"GENERAL";"TAB2",#N/A,TRUE,"GENERAL";"TAB3",#N/A,TRUE,"GENERAL";"TAB4",#N/A,TRUE,"GENERAL";"TAB5",#N/A,TRUE,"GENERAL"}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1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9">{"via1",#N/A,TRUE,"general";"via2",#N/A,TRUE,"general";"via3",#N/A,TRUE,"general"}</definedName>
    <definedName name="rtyrh" localSheetId="10">{"via1",#N/A,TRUE,"general";"via2",#N/A,TRUE,"general";"via3",#N/A,TRUE,"general"}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1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9">{"via1",#N/A,TRUE,"general";"via2",#N/A,TRUE,"general";"via3",#N/A,TRUE,"general"}</definedName>
    <definedName name="RTYRTY" localSheetId="10">{"via1",#N/A,TRUE,"general";"via2",#N/A,TRUE,"general";"via3",#N/A,TRUE,"general"}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rtyerty">#REF!</definedName>
    <definedName name="rtyrytryry">#REF!</definedName>
    <definedName name="rtyt" localSheetId="1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9">{"TAB1",#N/A,TRUE,"GENERAL";"TAB2",#N/A,TRUE,"GENERAL";"TAB3",#N/A,TRUE,"GENERAL";"TAB4",#N/A,TRUE,"GENERAL";"TAB5",#N/A,TRUE,"GENERAL"}</definedName>
    <definedName name="rtyt" localSheetId="10">{"TAB1",#N/A,TRUE,"GENERAL";"TAB2",#N/A,TRUE,"GENERAL";"TAB3",#N/A,TRUE,"GENERAL";"TAB4",#N/A,TRUE,"GENERAL";"TAB5",#N/A,TRUE,"GENERAL"}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1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9">{"via1",#N/A,TRUE,"general";"via2",#N/A,TRUE,"general";"via3",#N/A,TRUE,"general"}</definedName>
    <definedName name="rtytry" localSheetId="10">{"via1",#N/A,TRUE,"general";"via2",#N/A,TRUE,"general";"via3",#N/A,TRUE,"general"}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eda">#REF!</definedName>
    <definedName name="rufgr">#REF!</definedName>
    <definedName name="ruir">#REF!</definedName>
    <definedName name="ruru" localSheetId="1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9">{"TAB1",#N/A,TRUE,"GENERAL";"TAB2",#N/A,TRUE,"GENERAL";"TAB3",#N/A,TRUE,"GENERAL";"TAB4",#N/A,TRUE,"GENERAL";"TAB5",#N/A,TRUE,"GENERAL"}</definedName>
    <definedName name="ruru" localSheetId="10">{"TAB1",#N/A,TRUE,"GENERAL";"TAB2",#N/A,TRUE,"GENERAL";"TAB3",#N/A,TRUE,"GENERAL";"TAB4",#N/A,TRUE,"GENERAL";"TAB5",#N/A,TRUE,"GENERAL"}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#N/A</definedName>
    <definedName name="rutu" localSheetId="1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9">{"via1",#N/A,TRUE,"general";"via2",#N/A,TRUE,"general";"via3",#N/A,TRUE,"general"}</definedName>
    <definedName name="rutu" localSheetId="10">{"via1",#N/A,TRUE,"general";"via2",#N/A,TRUE,"general";"via3",#N/A,TRUE,"general"}</definedName>
    <definedName name="rutu" localSheetId="8" hidden="1">{"via1",#N/A,TRUE,"general";"via2",#N/A,TRUE,"general";"via3",#N/A,TRUE,"general"}</definedName>
    <definedName name="rutu" hidden="1">{"via1",#N/A,TRUE,"general";"via2",#N/A,TRUE,"general";"via3",#N/A,TRUE,"general"}</definedName>
    <definedName name="Rv">#REF!</definedName>
    <definedName name="RW" localSheetId="11">#REF!</definedName>
    <definedName name="RW" localSheetId="8">#REF!</definedName>
    <definedName name="RW">#REF!</definedName>
    <definedName name="RWRW">#REF!</definedName>
    <definedName name="RWRWR">#REF!</definedName>
    <definedName name="rwt" localSheetId="1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9">{"via1",#N/A,TRUE,"general";"via2",#N/A,TRUE,"general";"via3",#N/A,TRUE,"general"}</definedName>
    <definedName name="rwt" localSheetId="10">{"via1",#N/A,TRUE,"general";"via2",#N/A,TRUE,"general";"via3",#N/A,TRUE,"general"}</definedName>
    <definedName name="rwt" localSheetId="8" hidden="1">{"via1",#N/A,TRUE,"general";"via2",#N/A,TRUE,"general";"via3",#N/A,TRUE,"general"}</definedName>
    <definedName name="rwt" hidden="1">{"via1",#N/A,TRUE,"general";"via2",#N/A,TRUE,"general";"via3",#N/A,TRUE,"general"}</definedName>
    <definedName name="Rx">#REF!</definedName>
    <definedName name="ry" localSheetId="11">#REF!</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#REF!</definedName>
    <definedName name="ry" hidden="1">{"via1",#N/A,TRUE,"general";"via2",#N/A,TRUE,"general";"via3",#N/A,TRUE,"general"}</definedName>
    <definedName name="ryeryb" localSheetId="1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9">{"TAB1",#N/A,TRUE,"GENERAL";"TAB2",#N/A,TRUE,"GENERAL";"TAB3",#N/A,TRUE,"GENERAL";"TAB4",#N/A,TRUE,"GENERAL";"TAB5",#N/A,TRUE,"GENERAL"}</definedName>
    <definedName name="ryeryb" localSheetId="10">{"TAB1",#N/A,TRUE,"GENERAL";"TAB2",#N/A,TRUE,"GENERAL";"TAB3",#N/A,TRUE,"GENERAL";"TAB4",#N/A,TRUE,"GENERAL";"TAB5",#N/A,TRUE,"GENERAL"}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hhfr">#REF!</definedName>
    <definedName name="ryteyertyrey">#REF!</definedName>
    <definedName name="ryteyreyrtyertyert">#REF!</definedName>
    <definedName name="rytrsdg" localSheetId="1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9">{"via1",#N/A,TRUE,"general";"via2",#N/A,TRUE,"general";"via3",#N/A,TRUE,"general"}</definedName>
    <definedName name="rytrsdg" localSheetId="10">{"via1",#N/A,TRUE,"general";"via2",#N/A,TRUE,"general";"via3",#N/A,TRUE,"general"}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ryty">#REF!</definedName>
    <definedName name="RYUKEDKYSTJR">#REF!</definedName>
    <definedName name="RYUKIRETYKIRTYU">#REF!</definedName>
    <definedName name="Rz">#REF!</definedName>
    <definedName name="s" localSheetId="11" hidden="1">{"TAB1",#N/A,TRUE,"GENERAL";"TAB2",#N/A,TRUE,"GENERAL";"TAB3",#N/A,TRUE,"GENERAL";"TAB4",#N/A,TRUE,"GENERAL";"TAB5",#N/A,TRUE,"GENERAL"}</definedName>
    <definedName name="s" localSheetId="2">'CAP. 1'!ERR</definedName>
    <definedName name="s" localSheetId="3">'CAP. 2'!ERR</definedName>
    <definedName name="s" localSheetId="4">'CAP. 3'!ERR</definedName>
    <definedName name="s" localSheetId="5">'CAP. 4'!ERR</definedName>
    <definedName name="s" localSheetId="6">'CAP. 5'!ERR</definedName>
    <definedName name="s" localSheetId="7">'CAP. 6'!ERR</definedName>
    <definedName name="s" localSheetId="8" hidden="1">{"TAB1",#N/A,TRUE,"GENERAL";"TAB2",#N/A,TRUE,"GENERAL";"TAB3",#N/A,TRUE,"GENERAL";"TAB4",#N/A,TRUE,"GENERAL";"TAB5",#N/A,TRUE,"GENERAL"}</definedName>
    <definedName name="s">[0]!ERR</definedName>
    <definedName name="S_M_D_S">#N/A</definedName>
    <definedName name="s220TT">#REF!</definedName>
    <definedName name="s60PR">#REF!</definedName>
    <definedName name="s60TT">#REF!</definedName>
    <definedName name="SA" localSheetId="11">#REF!</definedName>
    <definedName name="SA" localSheetId="8">#REF!</definedName>
    <definedName name="SA">#REF!</definedName>
    <definedName name="saa" localSheetId="1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9">{"via1",#N/A,TRUE,"general";"via2",#N/A,TRUE,"general";"via3",#N/A,TRUE,"general"}</definedName>
    <definedName name="saa" localSheetId="10">{"via1",#N/A,TRUE,"general";"via2",#N/A,TRUE,"general";"via3",#N/A,TRUE,"general"}</definedName>
    <definedName name="saa" localSheetId="8" hidden="1">{"via1",#N/A,TRUE,"general";"via2",#N/A,TRUE,"general";"via3",#N/A,TRUE,"general"}</definedName>
    <definedName name="saa" hidden="1">{"via1",#N/A,TRUE,"general";"via2",#N/A,TRUE,"general";"via3",#N/A,TRUE,"general"}</definedName>
    <definedName name="sabana2">#REF!</definedName>
    <definedName name="Sabaneta">#REF!</definedName>
    <definedName name="SAD" localSheetId="1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9">{"via1",#N/A,TRUE,"general";"via2",#N/A,TRUE,"general";"via3",#N/A,TRUE,"general"}</definedName>
    <definedName name="SAD" localSheetId="10">{"via1",#N/A,TRUE,"general";"via2",#N/A,TRUE,"general";"via3",#N/A,TRUE,"general"}</definedName>
    <definedName name="SAD" localSheetId="8" hidden="1">{"via1",#N/A,TRUE,"general";"via2",#N/A,TRUE,"general";"via3",#N/A,TRUE,"general"}</definedName>
    <definedName name="SAD" hidden="1">{"via1",#N/A,TRUE,"general";"via2",#N/A,TRUE,"general";"via3",#N/A,TRUE,"general"}</definedName>
    <definedName name="SADASDFSDF">#REF!</definedName>
    <definedName name="SADF" localSheetId="1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9">{"via1",#N/A,TRUE,"general";"via2",#N/A,TRUE,"general";"via3",#N/A,TRUE,"general"}</definedName>
    <definedName name="SADF" localSheetId="10">{"via1",#N/A,TRUE,"general";"via2",#N/A,TRUE,"general";"via3",#N/A,TRUE,"general"}</definedName>
    <definedName name="SADF" localSheetId="8" hidden="1">{"via1",#N/A,TRUE,"general";"via2",#N/A,TRUE,"general";"via3",#N/A,TRUE,"general"}</definedName>
    <definedName name="SADF" hidden="1">{"via1",#N/A,TRUE,"general";"via2",#N/A,TRUE,"general";"via3",#N/A,TRUE,"general"}</definedName>
    <definedName name="SADFDXVF">#REF!</definedName>
    <definedName name="sadff" localSheetId="1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9">{"TAB1",#N/A,TRUE,"GENERAL";"TAB2",#N/A,TRUE,"GENERAL";"TAB3",#N/A,TRUE,"GENERAL";"TAB4",#N/A,TRUE,"GENERAL";"TAB5",#N/A,TRUE,"GENERAL"}</definedName>
    <definedName name="sadff" localSheetId="10">{"TAB1",#N/A,TRUE,"GENERAL";"TAB2",#N/A,TRUE,"GENERAL";"TAB3",#N/A,TRUE,"GENERAL";"TAB4",#N/A,TRUE,"GENERAL";"TAB5",#N/A,TRUE,"GENERAL"}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1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9">{"via1",#N/A,TRUE,"general";"via2",#N/A,TRUE,"general";"via3",#N/A,TRUE,"general"}</definedName>
    <definedName name="sadfo" localSheetId="10">{"via1",#N/A,TRUE,"general";"via2",#N/A,TRUE,"general";"via3",#N/A,TRUE,"general"}</definedName>
    <definedName name="sadfo" localSheetId="8" hidden="1">{"via1",#N/A,TRUE,"general";"via2",#N/A,TRUE,"general";"via3",#N/A,TRUE,"general"}</definedName>
    <definedName name="sadfo" hidden="1">{"via1",#N/A,TRUE,"general";"via2",#N/A,TRUE,"general";"via3",#N/A,TRUE,"general"}</definedName>
    <definedName name="SADOEND">#REF!</definedName>
    <definedName name="SADSASDSADSA" localSheetId="11">#REF!</definedName>
    <definedName name="SADSASDSADSA" localSheetId="8">#REF!</definedName>
    <definedName name="SADSASDSADSA">#REF!</definedName>
    <definedName name="saf" localSheetId="11">{"Book1","my ddc.xls"}</definedName>
    <definedName name="saf" localSheetId="8">{"Book1","my ddc.xls"}</definedName>
    <definedName name="saf">{"Book1","my ddc.xls"}</definedName>
    <definedName name="safdp" localSheetId="1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9">{"TAB1",#N/A,TRUE,"GENERAL";"TAB2",#N/A,TRUE,"GENERAL";"TAB3",#N/A,TRUE,"GENERAL";"TAB4",#N/A,TRUE,"GENERAL";"TAB5",#N/A,TRUE,"GENERAL"}</definedName>
    <definedName name="safdp" localSheetId="10">{"TAB1",#N/A,TRUE,"GENERAL";"TAB2",#N/A,TRUE,"GENERAL";"TAB3",#N/A,TRUE,"GENERAL";"TAB4",#N/A,TRUE,"GENERAL";"TAB5",#N/A,TRUE,"GENERAL"}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fe">#REF!</definedName>
    <definedName name="SAL">#REF!</definedName>
    <definedName name="SALARIO">#REF!</definedName>
    <definedName name="Salarios" localSheetId="11">#REF!</definedName>
    <definedName name="salarios" localSheetId="2">'CAP. 1'!ERR</definedName>
    <definedName name="salarios" localSheetId="3">'CAP. 2'!ERR</definedName>
    <definedName name="salarios" localSheetId="4">'CAP. 3'!ERR</definedName>
    <definedName name="salarios" localSheetId="5">'CAP. 4'!ERR</definedName>
    <definedName name="salarios" localSheetId="6">'CAP. 5'!ERR</definedName>
    <definedName name="salarios" localSheetId="7">'CAP. 6'!ERR</definedName>
    <definedName name="Salarios" localSheetId="8">#REF!</definedName>
    <definedName name="salarios">[0]!ERR</definedName>
    <definedName name="SalConv" localSheetId="11">#REF!</definedName>
    <definedName name="SalConv" localSheetId="8">#REF!</definedName>
    <definedName name="SalConv">#REF!</definedName>
    <definedName name="Saldo_Capital">#REF!</definedName>
    <definedName name="SALESPLAN">#REF!</definedName>
    <definedName name="SALID1">#REF!</definedName>
    <definedName name="SalMinimo" localSheetId="11">#REF!</definedName>
    <definedName name="SalMinimo" localSheetId="8">#REF!</definedName>
    <definedName name="SalMinimo">#REF!</definedName>
    <definedName name="saltarin">#REF!</definedName>
    <definedName name="sandy">#REF!</definedName>
    <definedName name="sanitario">#REF!</definedName>
    <definedName name="SAOG7">#REF!</definedName>
    <definedName name="SAOG7OCTUBRE">#REF!</definedName>
    <definedName name="saopuhugughgs">#REF!</definedName>
    <definedName name="sap">#REF!</definedName>
    <definedName name="saqweqw">#REF!</definedName>
    <definedName name="SARDINELV">#REF!</definedName>
    <definedName name="sas">#REF!</definedName>
    <definedName name="sasa">#REF!</definedName>
    <definedName name="SB" localSheetId="11">#REF!</definedName>
    <definedName name="SB" localSheetId="8">#REF!</definedName>
    <definedName name="SB">#REF!</definedName>
    <definedName name="sbe">#REF!</definedName>
    <definedName name="sbg">#REF!</definedName>
    <definedName name="sbgfbgdr" localSheetId="1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9">{"via1",#N/A,TRUE,"general";"via2",#N/A,TRUE,"general";"via3",#N/A,TRUE,"general"}</definedName>
    <definedName name="sbgfbgdr" localSheetId="10">{"via1",#N/A,TRUE,"general";"via2",#N/A,TRUE,"general";"via3",#N/A,TRUE,"general"}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BS">#REF!</definedName>
    <definedName name="SBT.088">#REF!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REEN">#REF!</definedName>
    <definedName name="SCSF">#REF!</definedName>
    <definedName name="scT">#REF!</definedName>
    <definedName name="sd" localSheetId="11">#REF!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#REF!</definedName>
    <definedName name="sd" hidden="1">{"TAB1",#N/A,TRUE,"GENERAL";"TAB2",#N/A,TRUE,"GENERAL";"TAB3",#N/A,TRUE,"GENERAL";"TAB4",#N/A,TRUE,"GENERAL";"TAB5",#N/A,TRUE,"GENERAL"}</definedName>
    <definedName name="sda">#REF!</definedName>
    <definedName name="sdad">#REF!</definedName>
    <definedName name="SDADAD">#REF!</definedName>
    <definedName name="sdaf" localSheetId="1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9">{"via1",#N/A,TRUE,"general";"via2",#N/A,TRUE,"general";"via3",#N/A,TRUE,"general"}</definedName>
    <definedName name="sdaf" localSheetId="10">{"via1",#N/A,TRUE,"general";"via2",#N/A,TRUE,"general";"via3",#N/A,TRUE,"general"}</definedName>
    <definedName name="sdaf" localSheetId="8" hidden="1">{"via1",#N/A,TRUE,"general";"via2",#N/A,TRUE,"general";"via3",#N/A,TRUE,"general"}</definedName>
    <definedName name="sdaf" hidden="1">{"via1",#N/A,TRUE,"general";"via2",#N/A,TRUE,"general";"via3",#N/A,TRUE,"general"}</definedName>
    <definedName name="SDAFAS">#REF!</definedName>
    <definedName name="sdafasdfg">#REF!</definedName>
    <definedName name="sdas" localSheetId="1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9">{"via1",#N/A,TRUE,"general";"via2",#N/A,TRUE,"general";"via3",#N/A,TRUE,"general"}</definedName>
    <definedName name="sdas" localSheetId="10">{"via1",#N/A,TRUE,"general";"via2",#N/A,TRUE,"general";"via3",#N/A,TRUE,"general"}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#REF!</definedName>
    <definedName name="sdasdf" localSheetId="1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9">{"via1",#N/A,TRUE,"general";"via2",#N/A,TRUE,"general";"via3",#N/A,TRUE,"general"}</definedName>
    <definedName name="sdasdf" localSheetId="10">{"via1",#N/A,TRUE,"general";"via2",#N/A,TRUE,"general";"via3",#N/A,TRUE,"general"}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#N/A</definedName>
    <definedName name="SDCDSCT" localSheetId="1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9">{"TAB1",#N/A,TRUE,"GENERAL";"TAB2",#N/A,TRUE,"GENERAL";"TAB3",#N/A,TRUE,"GENERAL";"TAB4",#N/A,TRUE,"GENERAL";"TAB5",#N/A,TRUE,"GENERAL"}</definedName>
    <definedName name="SDCDSCT" localSheetId="10">{"TAB1",#N/A,TRUE,"GENERAL";"TAB2",#N/A,TRUE,"GENERAL";"TAB3",#N/A,TRUE,"GENERAL";"TAB4",#N/A,TRUE,"GENERAL";"TAB5",#N/A,TRUE,"GENERAL"}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csd">#REF!</definedName>
    <definedName name="sdcvdf">#REF!</definedName>
    <definedName name="SDCVEF">#REF!</definedName>
    <definedName name="SDDSAFF" localSheetId="11" hidden="1">{#N/A,#N/A,TRUE,"1842CWN0"}</definedName>
    <definedName name="SDDSAFF" localSheetId="7" hidden="1">{#N/A,#N/A,TRUE,"1842CWN0"}</definedName>
    <definedName name="SDDSAFF" localSheetId="8" hidden="1">{#N/A,#N/A,TRUE,"1842CWN0"}</definedName>
    <definedName name="SDDSAFF" hidden="1">{#N/A,#N/A,TRUE,"1842CWN0"}</definedName>
    <definedName name="SDE">#REF!</definedName>
    <definedName name="sdf">#REF!</definedName>
    <definedName name="SDFASDFDSDF">#REF!</definedName>
    <definedName name="SDFCE" localSheetId="1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9">{"TAB1",#N/A,TRUE,"GENERAL";"TAB2",#N/A,TRUE,"GENERAL";"TAB3",#N/A,TRUE,"GENERAL";"TAB4",#N/A,TRUE,"GENERAL";"TAB5",#N/A,TRUE,"GENERAL"}</definedName>
    <definedName name="SDFCE" localSheetId="10">{"TAB1",#N/A,TRUE,"GENERAL";"TAB2",#N/A,TRUE,"GENERAL";"TAB3",#N/A,TRUE,"GENERAL";"TAB4",#N/A,TRUE,"GENERAL";"TAB5",#N/A,TRUE,"GENERAL"}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1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9">{"via1",#N/A,TRUE,"general";"via2",#N/A,TRUE,"general";"via3",#N/A,TRUE,"general"}</definedName>
    <definedName name="sdfd" localSheetId="10">{"via1",#N/A,TRUE,"general";"via2",#N/A,TRUE,"general";"via3",#N/A,TRUE,"general"}</definedName>
    <definedName name="sdfd" localSheetId="8" hidden="1">{"via1",#N/A,TRUE,"general";"via2",#N/A,TRUE,"general";"via3",#N/A,TRUE,"general"}</definedName>
    <definedName name="sdfd" hidden="1">{"via1",#N/A,TRUE,"general";"via2",#N/A,TRUE,"general";"via3",#N/A,TRUE,"general"}</definedName>
    <definedName name="SDFDG" localSheetId="11" hidden="1">{#N/A,#N/A,TRUE,"1842CWN0"}</definedName>
    <definedName name="SDFDG" localSheetId="7" hidden="1">{#N/A,#N/A,TRUE,"1842CWN0"}</definedName>
    <definedName name="SDFDG" localSheetId="8" hidden="1">{#N/A,#N/A,TRUE,"1842CWN0"}</definedName>
    <definedName name="SDFDG" hidden="1">{#N/A,#N/A,TRUE,"1842CWN0"}</definedName>
    <definedName name="sdfds" localSheetId="1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9">{"via1",#N/A,TRUE,"general";"via2",#N/A,TRUE,"general";"via3",#N/A,TRUE,"general"}</definedName>
    <definedName name="sdfds" localSheetId="10">{"via1",#N/A,TRUE,"general";"via2",#N/A,TRUE,"general";"via3",#N/A,TRUE,"general"}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1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9">{"via1",#N/A,TRUE,"general";"via2",#N/A,TRUE,"general";"via3",#N/A,TRUE,"general"}</definedName>
    <definedName name="SDFDSO" localSheetId="10">{"via1",#N/A,TRUE,"general";"via2",#N/A,TRUE,"general";"via3",#N/A,TRUE,"general"}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1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9">{"TAB1",#N/A,TRUE,"GENERAL";"TAB2",#N/A,TRUE,"GENERAL";"TAB3",#N/A,TRUE,"GENERAL";"TAB4",#N/A,TRUE,"GENERAL";"TAB5",#N/A,TRUE,"GENERAL"}</definedName>
    <definedName name="sdfdstp" localSheetId="10">{"TAB1",#N/A,TRUE,"GENERAL";"TAB2",#N/A,TRUE,"GENERAL";"TAB3",#N/A,TRUE,"GENERAL";"TAB4",#N/A,TRUE,"GENERAL";"TAB5",#N/A,TRUE,"GENERAL"}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1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9">{"via1",#N/A,TRUE,"general";"via2",#N/A,TRUE,"general";"via3",#N/A,TRUE,"general"}</definedName>
    <definedName name="SDFEO" localSheetId="10">{"via1",#N/A,TRUE,"general";"via2",#N/A,TRUE,"general";"via3",#N/A,TRUE,"general"}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1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9">{"TAB1",#N/A,TRUE,"GENERAL";"TAB2",#N/A,TRUE,"GENERAL";"TAB3",#N/A,TRUE,"GENERAL";"TAB4",#N/A,TRUE,"GENERAL";"TAB5",#N/A,TRUE,"GENERAL"}</definedName>
    <definedName name="sdfg" localSheetId="10">{"TAB1",#N/A,TRUE,"GENERAL";"TAB2",#N/A,TRUE,"GENERAL";"TAB3",#N/A,TRUE,"GENERAL";"TAB4",#N/A,TRUE,"GENERAL";"TAB5",#N/A,TRUE,"GENERAL"}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1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9">{"via1",#N/A,TRUE,"general";"via2",#N/A,TRUE,"general";"via3",#N/A,TRUE,"general"}</definedName>
    <definedName name="sdfgdsfk" localSheetId="10">{"via1",#N/A,TRUE,"general";"via2",#N/A,TRUE,"general";"via3",#N/A,TRUE,"general"}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d">#REF!</definedName>
    <definedName name="sdfgsdfg">#REF!</definedName>
    <definedName name="sdfgsdfgsdfgsdfg">#REF!</definedName>
    <definedName name="sdfgserg">#REF!</definedName>
    <definedName name="sdfgsg" localSheetId="1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9">{"via1",#N/A,TRUE,"general";"via2",#N/A,TRUE,"general";"via3",#N/A,TRUE,"general"}</definedName>
    <definedName name="sdfgsg" localSheetId="10">{"via1",#N/A,TRUE,"general";"via2",#N/A,TRUE,"general";"via3",#N/A,TRUE,"general"}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1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9">{"TAB1",#N/A,TRUE,"GENERAL";"TAB2",#N/A,TRUE,"GENERAL";"TAB3",#N/A,TRUE,"GENERAL";"TAB4",#N/A,TRUE,"GENERAL";"TAB5",#N/A,TRUE,"GENERAL"}</definedName>
    <definedName name="SDFLJK" localSheetId="10">{"TAB1",#N/A,TRUE,"GENERAL";"TAB2",#N/A,TRUE,"GENERAL";"TAB3",#N/A,TRUE,"GENERAL";"TAB4",#N/A,TRUE,"GENERAL";"TAB5",#N/A,TRUE,"GENERAL"}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rgfs">#REF!</definedName>
    <definedName name="sdfsa">#REF!</definedName>
    <definedName name="sdfsd">#REF!</definedName>
    <definedName name="sdfsd4" localSheetId="1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9">{"via1",#N/A,TRUE,"general";"via2",#N/A,TRUE,"general";"via3",#N/A,TRUE,"general"}</definedName>
    <definedName name="sdfsd4" localSheetId="10">{"via1",#N/A,TRUE,"general";"via2",#N/A,TRUE,"general";"via3",#N/A,TRUE,"general"}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1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9">{"TAB1",#N/A,TRUE,"GENERAL";"TAB2",#N/A,TRUE,"GENERAL";"TAB3",#N/A,TRUE,"GENERAL";"TAB4",#N/A,TRUE,"GENERAL";"TAB5",#N/A,TRUE,"GENERAL"}</definedName>
    <definedName name="SDFSDF" localSheetId="10">{"TAB1",#N/A,TRUE,"GENERAL";"TAB2",#N/A,TRUE,"GENERAL";"TAB3",#N/A,TRUE,"GENERAL";"TAB4",#N/A,TRUE,"GENERAL";"TAB5",#N/A,TRUE,"GENERAL"}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1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9">{"via1",#N/A,TRUE,"general";"via2",#N/A,TRUE,"general";"via3",#N/A,TRUE,"general"}</definedName>
    <definedName name="sdfsdfb" localSheetId="10">{"via1",#N/A,TRUE,"general";"via2",#N/A,TRUE,"general";"via3",#N/A,TRUE,"general"}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dgg" localSheetId="11"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hidden="1">{#N/A,#N/A,TRUE,"INGENIERIA";#N/A,#N/A,TRUE,"COMPRAS";#N/A,#N/A,TRUE,"DIRECCION";#N/A,#N/A,TRUE,"RESUMEN"}</definedName>
    <definedName name="SDFSF" localSheetId="1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9">{"TAB1",#N/A,TRUE,"GENERAL";"TAB2",#N/A,TRUE,"GENERAL";"TAB3",#N/A,TRUE,"GENERAL";"TAB4",#N/A,TRUE,"GENERAL";"TAB5",#N/A,TRUE,"GENERAL"}</definedName>
    <definedName name="SDFSF" localSheetId="10">{"TAB1",#N/A,TRUE,"GENERAL";"TAB2",#N/A,TRUE,"GENERAL";"TAB3",#N/A,TRUE,"GENERAL";"TAB4",#N/A,TRUE,"GENERAL";"TAB5",#N/A,TRUE,"GENERAL"}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fs">#REF!</definedName>
    <definedName name="sdfsv" localSheetId="1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9">{"TAB1",#N/A,TRUE,"GENERAL";"TAB2",#N/A,TRUE,"GENERAL";"TAB3",#N/A,TRUE,"GENERAL";"TAB4",#N/A,TRUE,"GENERAL";"TAB5",#N/A,TRUE,"GENERAL"}</definedName>
    <definedName name="sdfsv" localSheetId="10">{"TAB1",#N/A,TRUE,"GENERAL";"TAB2",#N/A,TRUE,"GENERAL";"TAB3",#N/A,TRUE,"GENERAL";"TAB4",#N/A,TRUE,"GENERAL";"TAB5",#N/A,TRUE,"GENERAL"}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FTRRT">#REF!</definedName>
    <definedName name="sdfv">#REF!</definedName>
    <definedName name="SDFV4345">#REF!</definedName>
    <definedName name="SDFWE">#REF!</definedName>
    <definedName name="SDGDG">#REF!</definedName>
    <definedName name="sdgfd" localSheetId="1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9">{"TAB1",#N/A,TRUE,"GENERAL";"TAB2",#N/A,TRUE,"GENERAL";"TAB3",#N/A,TRUE,"GENERAL";"TAB4",#N/A,TRUE,"GENERAL";"TAB5",#N/A,TRUE,"GENERAL"}</definedName>
    <definedName name="sdgfd" localSheetId="10">{"TAB1",#N/A,TRUE,"GENERAL";"TAB2",#N/A,TRUE,"GENERAL";"TAB3",#N/A,TRUE,"GENERAL";"TAB4",#N/A,TRUE,"GENERAL";"TAB5",#N/A,TRUE,"GENERAL"}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1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9">{"via1",#N/A,TRUE,"general";"via2",#N/A,TRUE,"general";"via3",#N/A,TRUE,"general"}</definedName>
    <definedName name="sdgfgp" localSheetId="10">{"via1",#N/A,TRUE,"general";"via2",#N/A,TRUE,"general";"via3",#N/A,TRUE,"general"}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1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9">{"via1",#N/A,TRUE,"general";"via2",#N/A,TRUE,"general";"via3",#N/A,TRUE,"general"}</definedName>
    <definedName name="sdgfiu" localSheetId="10">{"via1",#N/A,TRUE,"general";"via2",#N/A,TRUE,"general";"via3",#N/A,TRUE,"general"}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1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9">{"TAB1",#N/A,TRUE,"GENERAL";"TAB2",#N/A,TRUE,"GENERAL";"TAB3",#N/A,TRUE,"GENERAL";"TAB4",#N/A,TRUE,"GENERAL";"TAB5",#N/A,TRUE,"GENERAL"}</definedName>
    <definedName name="sdgsd" localSheetId="10">{"TAB1",#N/A,TRUE,"GENERAL";"TAB2",#N/A,TRUE,"GENERAL";"TAB3",#N/A,TRUE,"GENERAL";"TAB4",#N/A,TRUE,"GENERAL";"TAB5",#N/A,TRUE,"GENERAL"}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1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9">{"via1",#N/A,TRUE,"general";"via2",#N/A,TRUE,"general";"via3",#N/A,TRUE,"general"}</definedName>
    <definedName name="sdgsg" localSheetId="10">{"via1",#N/A,TRUE,"general";"via2",#N/A,TRUE,"general";"via3",#N/A,TRUE,"general"}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1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9">{"TAB1",#N/A,TRUE,"GENERAL";"TAB2",#N/A,TRUE,"GENERAL";"TAB3",#N/A,TRUE,"GENERAL";"TAB4",#N/A,TRUE,"GENERAL";"TAB5",#N/A,TRUE,"GENERAL"}</definedName>
    <definedName name="SDIKOM" localSheetId="10">{"TAB1",#N/A,TRUE,"GENERAL";"TAB2",#N/A,TRUE,"GENERAL";"TAB3",#N/A,TRUE,"GENERAL";"TAB4",#N/A,TRUE,"GENERAL";"TAB5",#N/A,TRUE,"GENERAL"}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ivide">#REF!</definedName>
    <definedName name="sdqd">#REF!</definedName>
    <definedName name="sdsad">#REF!</definedName>
    <definedName name="sdsd">#REF!</definedName>
    <definedName name="sdsdfh" localSheetId="1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9">{"via1",#N/A,TRUE,"general";"via2",#N/A,TRUE,"general";"via3",#N/A,TRUE,"general"}</definedName>
    <definedName name="sdsdfh" localSheetId="10">{"via1",#N/A,TRUE,"general";"via2",#N/A,TRUE,"general";"via3",#N/A,TRUE,"general"}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dsdfsdff" localSheetId="11" hidden="1">{#N/A,#N/A,TRUE,"1842CWN0"}</definedName>
    <definedName name="sdsdfsdff" localSheetId="7" hidden="1">{#N/A,#N/A,TRUE,"1842CWN0"}</definedName>
    <definedName name="sdsdfsdff" localSheetId="8" hidden="1">{#N/A,#N/A,TRUE,"1842CWN0"}</definedName>
    <definedName name="sdsdfsdff" hidden="1">{#N/A,#N/A,TRUE,"1842CWN0"}</definedName>
    <definedName name="sdsds">#REF!</definedName>
    <definedName name="sdsdsd">#REF!</definedName>
    <definedName name="SE" localSheetId="11">#REF!</definedName>
    <definedName name="SE" localSheetId="8">#REF!</definedName>
    <definedName name="SE">#REF!</definedName>
    <definedName name="sec">#REF!</definedName>
    <definedName name="seccion1">#REF!</definedName>
    <definedName name="seccion2">#REF!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#REF!</definedName>
    <definedName name="seerhtt">#REF!</definedName>
    <definedName name="sefefe">#REF!</definedName>
    <definedName name="SEGUETA">#REF!</definedName>
    <definedName name="SEGUNDA" localSheetId="11">#REF!</definedName>
    <definedName name="SEGUNDA" localSheetId="8">#REF!</definedName>
    <definedName name="SEGUNDA">#REF!</definedName>
    <definedName name="segundo">#REF!</definedName>
    <definedName name="Segundos">#REF!</definedName>
    <definedName name="Seguro">#REF!</definedName>
    <definedName name="SeguroCostos">#REF!</definedName>
    <definedName name="selalternativas">#REF!</definedName>
    <definedName name="sem">#REF!</definedName>
    <definedName name="SEM_DEL_MES">#REF!</definedName>
    <definedName name="SEMANA_C3">#REF!</definedName>
    <definedName name="semanal">#REF!</definedName>
    <definedName name="Semanas_mes">#REF!</definedName>
    <definedName name="semilla">#REF!</definedName>
    <definedName name="sena" localSheetId="11">#REF!</definedName>
    <definedName name="sena" localSheetId="8">#REF!</definedName>
    <definedName name="sena">#REF!</definedName>
    <definedName name="sencount" hidden="1">1</definedName>
    <definedName name="SENSIBILIDADES">#REF!</definedName>
    <definedName name="SEÑALIZACION">#REF!</definedName>
    <definedName name="señv">#REF!</definedName>
    <definedName name="SEP">#REF!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#REF!</definedName>
    <definedName name="serf">#REF!</definedName>
    <definedName name="SERO" localSheetId="11">'AIU1 '!err</definedName>
    <definedName name="SERO" localSheetId="2">'CAP. 1'!ERR</definedName>
    <definedName name="SERO" localSheetId="3">'CAP. 2'!ERR</definedName>
    <definedName name="SERO" localSheetId="4">'CAP. 3'!ERR</definedName>
    <definedName name="SERO" localSheetId="5">'CAP. 4'!ERR</definedName>
    <definedName name="SERO" localSheetId="6">'CAP. 5'!ERR</definedName>
    <definedName name="SERO" localSheetId="7">'CAP. 6'!ERR</definedName>
    <definedName name="SERO" localSheetId="8">FP!err</definedName>
    <definedName name="SERO">[0]!ERR</definedName>
    <definedName name="serse">#REF!</definedName>
    <definedName name="ServerName">#REF!</definedName>
    <definedName name="servicio">#REF!</definedName>
    <definedName name="servicioingreso">#REF!</definedName>
    <definedName name="ServicioSurentingExpress">#REF!</definedName>
    <definedName name="servicioutilidad">#REF!</definedName>
    <definedName name="ServicioVehSustituto">#REF!</definedName>
    <definedName name="setgts">#REF!</definedName>
    <definedName name="setrj" localSheetId="1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9">{"via1",#N/A,TRUE,"general";"via2",#N/A,TRUE,"general";"via3",#N/A,TRUE,"general"}</definedName>
    <definedName name="setrj" localSheetId="10">{"via1",#N/A,TRUE,"general";"via2",#N/A,TRUE,"general";"via3",#N/A,TRUE,"general"}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1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9">{"via1",#N/A,TRUE,"general";"via2",#N/A,TRUE,"general";"via3",#N/A,TRUE,"general"}</definedName>
    <definedName name="sett" localSheetId="10">{"via1",#N/A,TRUE,"general";"via2",#N/A,TRUE,"general";"via3",#N/A,TRUE,"general"}</definedName>
    <definedName name="sett" localSheetId="8" hidden="1">{"via1",#N/A,TRUE,"general";"via2",#N/A,TRUE,"general";"via3",#N/A,TRUE,"general"}</definedName>
    <definedName name="sett" hidden="1">{"via1",#N/A,TRUE,"general";"via2",#N/A,TRUE,"general";"via3",#N/A,TRUE,"general"}</definedName>
    <definedName name="setzz4">#REF!</definedName>
    <definedName name="SF" localSheetId="11">#REF!</definedName>
    <definedName name="SF" localSheetId="8">#REF!</definedName>
    <definedName name="sf">#REF!</definedName>
    <definedName name="SFA">#REF!</definedName>
    <definedName name="sfasf" localSheetId="1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9">{"TAB1",#N/A,TRUE,"GENERAL";"TAB2",#N/A,TRUE,"GENERAL";"TAB3",#N/A,TRUE,"GENERAL";"TAB4",#N/A,TRUE,"GENERAL";"TAB5",#N/A,TRUE,"GENERAL"}</definedName>
    <definedName name="sfasf" localSheetId="10">{"TAB1",#N/A,TRUE,"GENERAL";"TAB2",#N/A,TRUE,"GENERAL";"TAB3",#N/A,TRUE,"GENERAL";"TAB4",#N/A,TRUE,"GENERAL";"TAB5",#N/A,TRUE,"GENERAL"}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c" hidden="1">#REF!</definedName>
    <definedName name="sfdf">#REF!</definedName>
    <definedName name="sffsaf">#REF!</definedName>
    <definedName name="SFGHSGH">#REF!</definedName>
    <definedName name="SFHSGFH" localSheetId="1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9">{"TAB1",#N/A,TRUE,"GENERAL";"TAB2",#N/A,TRUE,"GENERAL";"TAB3",#N/A,TRUE,"GENERAL";"TAB4",#N/A,TRUE,"GENERAL";"TAB5",#N/A,TRUE,"GENERAL"}</definedName>
    <definedName name="SFHSGFH" localSheetId="10">{"TAB1",#N/A,TRUE,"GENERAL";"TAB2",#N/A,TRUE,"GENERAL";"TAB3",#N/A,TRUE,"GENERAL";"TAB4",#N/A,TRUE,"GENERAL";"TAB5",#N/A,TRUE,"GENERAL"}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rg">#N/A</definedName>
    <definedName name="sfsd" localSheetId="1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9">{"via1",#N/A,TRUE,"general";"via2",#N/A,TRUE,"general";"via3",#N/A,TRUE,"general"}</definedName>
    <definedName name="sfsd" localSheetId="10">{"via1",#N/A,TRUE,"general";"via2",#N/A,TRUE,"general";"via3",#N/A,TRUE,"general"}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1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9">{"TAB1",#N/A,TRUE,"GENERAL";"TAB2",#N/A,TRUE,"GENERAL";"TAB3",#N/A,TRUE,"GENERAL";"TAB4",#N/A,TRUE,"GENERAL";"TAB5",#N/A,TRUE,"GENERAL"}</definedName>
    <definedName name="sfsdf" localSheetId="10">{"TAB1",#N/A,TRUE,"GENERAL";"TAB2",#N/A,TRUE,"GENERAL";"TAB3",#N/A,TRUE,"GENERAL";"TAB4",#N/A,TRUE,"GENERAL";"TAB5",#N/A,TRUE,"GENERAL"}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9">{"TAB1",#N/A,TRUE,"GENERAL";"TAB2",#N/A,TRUE,"GENERAL";"TAB3",#N/A,TRUE,"GENERAL";"TAB4",#N/A,TRUE,"GENERAL";"TAB5",#N/A,TRUE,"GENERAL"}</definedName>
    <definedName name="sfsdferg" localSheetId="10">{"TAB1",#N/A,TRUE,"GENERAL";"TAB2",#N/A,TRUE,"GENERAL";"TAB3",#N/A,TRUE,"GENERAL";"TAB4",#N/A,TRUE,"GENERAL";"TAB5",#N/A,TRUE,"GENERAL"}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9">{"TAB1",#N/A,TRUE,"GENERAL";"TAB2",#N/A,TRUE,"GENERAL";"TAB3",#N/A,TRUE,"GENERAL";"TAB4",#N/A,TRUE,"GENERAL";"TAB5",#N/A,TRUE,"GENERAL"}</definedName>
    <definedName name="sfsdfs" localSheetId="10">{"TAB1",#N/A,TRUE,"GENERAL";"TAB2",#N/A,TRUE,"GENERAL";"TAB3",#N/A,TRUE,"GENERAL";"TAB4",#N/A,TRUE,"GENERAL";"TAB5",#N/A,TRUE,"GENERAL"}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fsrrre">#REF!</definedName>
    <definedName name="SFYJDFCV">#REF!</definedName>
    <definedName name="Sg">#REF!</definedName>
    <definedName name="SGET">#REF!</definedName>
    <definedName name="SGI_V_INDICES_CIRCUITO_CAUSA">#REF!</definedName>
    <definedName name="SGLO">#REF!</definedName>
    <definedName name="Sh">#REF!</definedName>
    <definedName name="SHA">#REF!</definedName>
    <definedName name="Share">#REF!</definedName>
    <definedName name="SHARED_FORMULA_0">#N/A</definedName>
    <definedName name="SHARED_FORMULA_1">#N/A</definedName>
    <definedName name="SHARED_FORMULA_10___0">NA()</definedName>
    <definedName name="SHARED_FORMULA_12">#N/A</definedName>
    <definedName name="SHARED_FORMULA_14___0">NA()</definedName>
    <definedName name="SHARED_FORMULA_18___0">NA()</definedName>
    <definedName name="SHARED_FORMULA_19">#N/A</definedName>
    <definedName name="SHARED_FORMULA_2___0">1/13</definedName>
    <definedName name="SHARED_FORMULA_21">#N/A</definedName>
    <definedName name="SHARED_FORMULA_22___0">NA()</definedName>
    <definedName name="SHARED_FORMULA_24">#N/A</definedName>
    <definedName name="SHARED_FORMULA_26___0">NA()</definedName>
    <definedName name="SHARED_FORMULA_30___0">NA()</definedName>
    <definedName name="SHARED_FORMULA_34">NA()</definedName>
    <definedName name="SHARED_FORMULA_38">NA()</definedName>
    <definedName name="SHARED_FORMULA_4">#N/A</definedName>
    <definedName name="SHARED_FORMULA_6___0">NA()</definedName>
    <definedName name="SHEE_INT" localSheetId="11">#REF!</definedName>
    <definedName name="SHEE_INT" localSheetId="8">#REF!</definedName>
    <definedName name="SHEE_INT">#REF!</definedName>
    <definedName name="SHEET" localSheetId="11">#REF!</definedName>
    <definedName name="SHEET" localSheetId="8">#REF!</definedName>
    <definedName name="SHEET">#REF!</definedName>
    <definedName name="SHEET_KP" localSheetId="11">#REF!</definedName>
    <definedName name="SHEET_KP" localSheetId="8">#REF!</definedName>
    <definedName name="SHEET_KP">#REF!</definedName>
    <definedName name="SHEET_MR" localSheetId="11">#REF!</definedName>
    <definedName name="SHEET_MR" localSheetId="8">#REF!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11">#REF!</definedName>
    <definedName name="SI" localSheetId="2">'CAP. 1'!ERR</definedName>
    <definedName name="SI" localSheetId="3">'CAP. 2'!ERR</definedName>
    <definedName name="SI" localSheetId="4">'CAP. 3'!ERR</definedName>
    <definedName name="SI" localSheetId="5">'CAP. 4'!ERR</definedName>
    <definedName name="SI" localSheetId="6">'CAP. 5'!ERR</definedName>
    <definedName name="SI" localSheetId="7">'CAP. 6'!ERR</definedName>
    <definedName name="si" localSheetId="8">#REF!</definedName>
    <definedName name="SI">[0]!ERR</definedName>
    <definedName name="si60KV">#REF!</definedName>
    <definedName name="SIFON_180_2">#REF!</definedName>
    <definedName name="SIFONES" localSheetId="11">#REF!</definedName>
    <definedName name="SIFONES" localSheetId="8">#REF!</definedName>
    <definedName name="SIFONES">#REF!</definedName>
    <definedName name="SIKA">#REF!</definedName>
    <definedName name="SIKAD">#REF!</definedName>
    <definedName name="SIKADUR">#REF!</definedName>
    <definedName name="Sim_Model_Input_1">#REF!</definedName>
    <definedName name="Sim_Model_Input_4">#REF!</definedName>
    <definedName name="Sim_Model_Output_1">#REF!</definedName>
    <definedName name="SIMP" localSheetId="11">#REF!</definedName>
    <definedName name="SIMP" localSheetId="8">#REF!</definedName>
    <definedName name="SIMP">#REF!</definedName>
    <definedName name="SIMP1" localSheetId="11">#REF!</definedName>
    <definedName name="SIMP1" localSheetId="8">#REF!</definedName>
    <definedName name="SIMP1">#REF!</definedName>
    <definedName name="SIMP2" localSheetId="11">#REF!</definedName>
    <definedName name="SIMP2" localSheetId="8">#REF!</definedName>
    <definedName name="SIMP2">#REF!</definedName>
    <definedName name="sIN">#REF!</definedName>
    <definedName name="Sin_nombre">#REF!</definedName>
    <definedName name="sinFS">#REF!</definedName>
    <definedName name="SINGOLO" localSheetId="11">#REF!</definedName>
    <definedName name="SINGOLO" localSheetId="8">#REF!</definedName>
    <definedName name="SINGOLO">#REF!</definedName>
    <definedName name="Sinnombre">#REF!</definedName>
    <definedName name="SINO">#REF!</definedName>
    <definedName name="SISISIS" localSheetId="11">'AIU1 '!err</definedName>
    <definedName name="SISISIS" localSheetId="2">'CAP. 1'!ERR</definedName>
    <definedName name="SISISIS" localSheetId="3">'CAP. 2'!ERR</definedName>
    <definedName name="SISISIS" localSheetId="4">'CAP. 3'!ERR</definedName>
    <definedName name="SISISIS" localSheetId="5">'CAP. 4'!ERR</definedName>
    <definedName name="SISISIS" localSheetId="6">'CAP. 5'!ERR</definedName>
    <definedName name="SISISIS" localSheetId="7">'CAP. 6'!ERR</definedName>
    <definedName name="SISISIS" localSheetId="8">FP!err</definedName>
    <definedName name="SISISIS">[0]!ERR</definedName>
    <definedName name="SITIO">#REF!</definedName>
    <definedName name="SIZE">#REF!</definedName>
    <definedName name="SIZEC">#REF!</definedName>
    <definedName name="SJ" localSheetId="11">#REF!</definedName>
    <definedName name="SJ" localSheetId="8">#REF!</definedName>
    <definedName name="SJ">#REF!</definedName>
    <definedName name="sk">#REF!</definedName>
    <definedName name="SL" localSheetId="11">#REF!</definedName>
    <definedName name="SL" localSheetId="8">#REF!</definedName>
    <definedName name="SL">#REF!</definedName>
    <definedName name="SLPVC">#REF!</definedName>
    <definedName name="SLube">#REF!</definedName>
    <definedName name="SM">#REF!</definedName>
    <definedName name="SMLTOOLS">#REF!</definedName>
    <definedName name="Smlv" localSheetId="11">#REF!</definedName>
    <definedName name="Smlv" localSheetId="8">#REF!</definedName>
    <definedName name="Smlv">#REF!</definedName>
    <definedName name="smlv01" localSheetId="11">#REF!</definedName>
    <definedName name="smlv01" localSheetId="8">#REF!</definedName>
    <definedName name="smlv01">#REF!</definedName>
    <definedName name="smlv2001" localSheetId="11">#REF!</definedName>
    <definedName name="smlv2001" localSheetId="8">#REF!</definedName>
    <definedName name="smlv2001">#REF!</definedName>
    <definedName name="SMML" localSheetId="11">#REF!</definedName>
    <definedName name="SMML" localSheetId="8">#REF!</definedName>
    <definedName name="SMML">#REF!</definedName>
    <definedName name="SMMLV">#REF!</definedName>
    <definedName name="sn" localSheetId="11">#REF!</definedName>
    <definedName name="sn" localSheetId="8">#REF!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ANCHO">#REF!</definedName>
    <definedName name="sobrecimiento">#REF!</definedName>
    <definedName name="SOCIAL">#REF!</definedName>
    <definedName name="SOCIO">#REF!</definedName>
    <definedName name="SOFT">#REF!</definedName>
    <definedName name="SOHaul">#REF!</definedName>
    <definedName name="SOL">#REF!</definedName>
    <definedName name="solado">#REF!</definedName>
    <definedName name="soladov">#REF!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URA">#REF!</definedName>
    <definedName name="Soldadura_PVC_NOMBRE">#REF!</definedName>
    <definedName name="Soldadura_PVC_precioporGALON">#REF!</definedName>
    <definedName name="Solids.SG">#REF!</definedName>
    <definedName name="solo">#REF!</definedName>
    <definedName name="SOLPVC">#REF!</definedName>
    <definedName name="solver_adj" localSheetId="2" hidden="1">'CAP. 1'!#REF!</definedName>
    <definedName name="solver_adj" localSheetId="3" hidden="1">'CAP. 2'!#REF!</definedName>
    <definedName name="solver_adj" localSheetId="4" hidden="1">'CAP. 3'!#REF!</definedName>
    <definedName name="solver_adj" localSheetId="5" hidden="1">'CAP. 4'!#REF!</definedName>
    <definedName name="solver_adj" localSheetId="6" hidden="1">'CAP. 5'!#REF!</definedName>
    <definedName name="solver_adj" localSheetId="7" hidden="1">'CAP. 6'!#REF!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0" hidden="1">100</definedName>
    <definedName name="solver_itr" localSheetId="1" hidden="1">100</definedName>
    <definedName name="solver_lhs1" localSheetId="2" hidden="1">'CAP. 1'!#REF!</definedName>
    <definedName name="solver_lhs1" localSheetId="3" hidden="1">'CAP. 2'!#REF!</definedName>
    <definedName name="solver_lhs1" localSheetId="4" hidden="1">'CAP. 3'!#REF!</definedName>
    <definedName name="solver_lhs1" localSheetId="5" hidden="1">'CAP. 4'!#REF!</definedName>
    <definedName name="solver_lhs1" localSheetId="6" hidden="1">'CAP. 5'!#REF!</definedName>
    <definedName name="solver_lhs1" localSheetId="7" hidden="1">'CAP. 6'!#REF!</definedName>
    <definedName name="solver_lhs1" localSheetId="0" hidden="1">'PRESUPUESTO OFICIAL (Entidad)'!$K$82</definedName>
    <definedName name="solver_lhs1" localSheetId="1" hidden="1">'PROPUESTA ECONOMICA(Proponente)'!$K$84</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0" hidden="1">1</definedName>
    <definedName name="solver_nwt" localSheetId="1" hidden="1">1</definedName>
    <definedName name="solver_opt" localSheetId="2" hidden="1">'CAP. 1'!#REF!</definedName>
    <definedName name="solver_opt" localSheetId="3" hidden="1">'CAP. 2'!#REF!</definedName>
    <definedName name="solver_opt" localSheetId="4" hidden="1">'CAP. 3'!#REF!</definedName>
    <definedName name="solver_opt" localSheetId="5" hidden="1">'CAP. 4'!#REF!</definedName>
    <definedName name="solver_opt" localSheetId="6" hidden="1">'CAP. 5'!#REF!</definedName>
    <definedName name="solver_opt" localSheetId="7" hidden="1">'CAP. 6'!#REF!</definedName>
    <definedName name="solver_opt" localSheetId="0" hidden="1">'PRESUPUESTO OFICIAL (Entidad)'!$K$82</definedName>
    <definedName name="solver_opt" localSheetId="1" hidden="1">'PROPUESTA ECONOMICA(Proponente)'!$K$84</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0" hidden="1">2</definedName>
    <definedName name="solver_rel1" localSheetId="1" hidden="1">2</definedName>
    <definedName name="solver_rhs1" localSheetId="2" hidden="1">'CAP. 1'!#REF!</definedName>
    <definedName name="solver_rhs1" localSheetId="3" hidden="1">'CAP. 2'!#REF!</definedName>
    <definedName name="solver_rhs1" localSheetId="4" hidden="1">'CAP. 3'!#REF!</definedName>
    <definedName name="solver_rhs1" localSheetId="5" hidden="1">'CAP. 4'!#REF!</definedName>
    <definedName name="solver_rhs1" localSheetId="6" hidden="1">'CAP. 5'!#REF!</definedName>
    <definedName name="solver_rhs1" localSheetId="7" hidden="1">'CAP. 6'!#REF!</definedName>
    <definedName name="solver_rhs1" localSheetId="0" hidden="1">'PRESUPUESTO OFICIAL (Entidad)'!$K$83</definedName>
    <definedName name="solver_rhs1" localSheetId="1" hidden="1">'PROPUESTA ECONOMICA(Proponente)'!$K$85</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0" hidden="1">63899000000</definedName>
    <definedName name="solver_val" localSheetId="1" hidden="1">63899000000</definedName>
    <definedName name="soportecinta">#REF!</definedName>
    <definedName name="SOSO">#REF!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OR">#REF!</definedName>
    <definedName name="SPOR2">#REF!</definedName>
    <definedName name="sPOR3">#REF!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QLA">#REF!</definedName>
    <definedName name="SQPO">#REF!</definedName>
    <definedName name="sr">#REF!</definedName>
    <definedName name="SRandM">#REF!</definedName>
    <definedName name="srwrwr" localSheetId="1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9">{"TAB1",#N/A,TRUE,"GENERAL";"TAB2",#N/A,TRUE,"GENERAL";"TAB3",#N/A,TRUE,"GENERAL";"TAB4",#N/A,TRUE,"GENERAL";"TAB5",#N/A,TRUE,"GENERAL"}</definedName>
    <definedName name="srwrwr" localSheetId="10">{"TAB1",#N/A,TRUE,"GENERAL";"TAB2",#N/A,TRUE,"GENERAL";"TAB3",#N/A,TRUE,"GENERAL";"TAB4",#N/A,TRUE,"GENERAL";"TAB5",#N/A,TRUE,"GENERAL"}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60kv">#REF!</definedName>
    <definedName name="ssa" localSheetId="11">#REF!</definedName>
    <definedName name="ssa" localSheetId="8">#REF!</definedName>
    <definedName name="ssa">#REF!</definedName>
    <definedName name="SSDSD">#REF!</definedName>
    <definedName name="sSEC">#REF!</definedName>
    <definedName name="ssh" localSheetId="11">#REF!</definedName>
    <definedName name="ssh" localSheetId="8">#REF!</definedName>
    <definedName name="ssh">#REF!</definedName>
    <definedName name="SSIZE">#REF!</definedName>
    <definedName name="sss" localSheetId="11">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1">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11">'AIU1 '!err</definedName>
    <definedName name="SSSS" localSheetId="2">'CAP. 1'!ERR</definedName>
    <definedName name="SSSS" localSheetId="3">'CAP. 2'!ERR</definedName>
    <definedName name="SSSS" localSheetId="4">'CAP. 3'!ERR</definedName>
    <definedName name="SSSS" localSheetId="5">'CAP. 4'!ERR</definedName>
    <definedName name="SSSS" localSheetId="6">'CAP. 5'!ERR</definedName>
    <definedName name="SSSS" localSheetId="7">'CAP. 6'!ERR</definedName>
    <definedName name="SSSS" localSheetId="8">FP!err</definedName>
    <definedName name="SSSS">[0]!ERR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localSheetId="1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9">{"via1",#N/A,TRUE,"general";"via2",#N/A,TRUE,"general";"via3",#N/A,TRUE,"general"}</definedName>
    <definedName name="sssss7" localSheetId="10">{"via1",#N/A,TRUE,"general";"via2",#N/A,TRUE,"general";"via3",#N/A,TRUE,"general"}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1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9">{"TAB1",#N/A,TRUE,"GENERAL";"TAB2",#N/A,TRUE,"GENERAL";"TAB3",#N/A,TRUE,"GENERAL";"TAB4",#N/A,TRUE,"GENERAL";"TAB5",#N/A,TRUE,"GENERAL"}</definedName>
    <definedName name="sssssa" localSheetId="10">{"TAB1",#N/A,TRUE,"GENERAL";"TAB2",#N/A,TRUE,"GENERAL";"TAB3",#N/A,TRUE,"GENERAL";"TAB4",#N/A,TRUE,"GENERAL";"TAB5",#N/A,TRUE,"GENERAL"}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sssss">#REF!</definedName>
    <definedName name="sssssssssss">#REF!</definedName>
    <definedName name="ssssssssssssssssssss">#REF!</definedName>
    <definedName name="sssssy" localSheetId="1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9">{"via1",#N/A,TRUE,"general";"via2",#N/A,TRUE,"general";"via3",#N/A,TRUE,"general"}</definedName>
    <definedName name="sssssy" localSheetId="10">{"via1",#N/A,TRUE,"general";"via2",#N/A,TRUE,"general";"via3",#N/A,TRUE,"general"}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#REF!</definedName>
    <definedName name="ST_BLDG" localSheetId="11">#REF!</definedName>
    <definedName name="ST_BLDG" localSheetId="8">#REF!</definedName>
    <definedName name="ST_BLDG">#REF!</definedName>
    <definedName name="ST_CW" localSheetId="11">#REF!</definedName>
    <definedName name="ST_CW" localSheetId="8">#REF!</definedName>
    <definedName name="ST_CW">#REF!</definedName>
    <definedName name="STALO1" localSheetId="11">#REF!</definedName>
    <definedName name="STALO1" localSheetId="8">#REF!</definedName>
    <definedName name="STALO1">#REF!</definedName>
    <definedName name="STAMPA">#REF!</definedName>
    <definedName name="Standby">#REF!</definedName>
    <definedName name="StandbyCostos">#REF!</definedName>
    <definedName name="STANU" localSheetId="11">#REF!</definedName>
    <definedName name="STANU" localSheetId="8">#REF!</definedName>
    <definedName name="STANU">#REF!</definedName>
    <definedName name="START">#REF!</definedName>
    <definedName name="START1" localSheetId="11">#REF!</definedName>
    <definedName name="START1" localSheetId="8">#REF!</definedName>
    <definedName name="START1">#REF!</definedName>
    <definedName name="StartBid">#REF!</definedName>
    <definedName name="StartItems">#REF!</definedName>
    <definedName name="StartRates">#REF!</definedName>
    <definedName name="StartTags">#REF!</definedName>
    <definedName name="StartTime">#REF!</definedName>
    <definedName name="statusofexecution">#REF!</definedName>
    <definedName name="stbvc">#REF!</definedName>
    <definedName name="sTC">#REF!</definedName>
    <definedName name="steam_trap">#REF!</definedName>
    <definedName name="STENU" localSheetId="11">#REF!</definedName>
    <definedName name="STENU" localSheetId="8">#REF!</definedName>
    <definedName name="STENU">#REF!</definedName>
    <definedName name="STHK">#REF!</definedName>
    <definedName name="Stm">#REF!</definedName>
    <definedName name="Stock" localSheetId="11">#REF!</definedName>
    <definedName name="Stock" localSheetId="8">#REF!</definedName>
    <definedName name="Stock">#REF!</definedName>
    <definedName name="STOCK_CODE">#REF!</definedName>
    <definedName name="stock_oreganal">#REF!</definedName>
    <definedName name="STONU" localSheetId="11">#REF!</definedName>
    <definedName name="STONU" localSheetId="8">#REF!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 localSheetId="11">#REF!</definedName>
    <definedName name="STSUMM" localSheetId="8">#REF!</definedName>
    <definedName name="STSUMM">#REF!</definedName>
    <definedName name="stt" localSheetId="1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9">{"via1",#N/A,TRUE,"general";"via2",#N/A,TRUE,"general";"via3",#N/A,TRUE,"general"}</definedName>
    <definedName name="stt" localSheetId="10">{"via1",#N/A,TRUE,"general";"via2",#N/A,TRUE,"general";"via3",#N/A,TRUE,"general"}</definedName>
    <definedName name="stt" localSheetId="8" hidden="1">{"via1",#N/A,TRUE,"general";"via2",#N/A,TRUE,"general";"via3",#N/A,TRUE,"general"}</definedName>
    <definedName name="stt" hidden="1">{"via1",#N/A,TRUE,"general";"via2",#N/A,TRUE,"general";"via3",#N/A,TRUE,"general"}</definedName>
    <definedName name="sTTO">#REF!</definedName>
    <definedName name="Stub">#REF!</definedName>
    <definedName name="Stub_Header1">#REF!</definedName>
    <definedName name="Stub_Header2">#REF!</definedName>
    <definedName name="Stub_Header3">#REF!</definedName>
    <definedName name="STyre">#REF!</definedName>
    <definedName name="sTZ">#REF!</definedName>
    <definedName name="SU" localSheetId="11">#REF!</definedName>
    <definedName name="SU" localSheetId="8">#REF!</definedName>
    <definedName name="SU">#REF!</definedName>
    <definedName name="Sub_base_granular_para_víasNOMBRE">#REF!</definedName>
    <definedName name="SUBA" localSheetId="11">#REF!</definedName>
    <definedName name="SUBA" localSheetId="8">#REF!</definedName>
    <definedName name="SUBA">#REF!</definedName>
    <definedName name="SUBBASE">#REF!</definedName>
    <definedName name="Subbase2">#REF!</definedName>
    <definedName name="SUBBSASEGRANULARVIASPRECIOPORm3_">#REF!</definedName>
    <definedName name="SUBCAPALL">#REF!</definedName>
    <definedName name="SUBCAPITULO">#REF!</definedName>
    <definedName name="SUBCUENTA">#REF!</definedName>
    <definedName name="SUBESTACIONES" localSheetId="11">#REF!</definedName>
    <definedName name="SUBESTACIONES" localSheetId="8">#REF!</definedName>
    <definedName name="SUBESTACIONES">#REF!</definedName>
    <definedName name="SUBPRODUCTOS">#REF!</definedName>
    <definedName name="Subprograma">#REF!</definedName>
    <definedName name="Subprograma1">#REF!</definedName>
    <definedName name="Subprograma2">#REF!</definedName>
    <definedName name="Subprograma3">#REF!</definedName>
    <definedName name="SUBSUELO">#REF!</definedName>
    <definedName name="SUBTIPOACC">#REF!</definedName>
    <definedName name="SubtipoAccesorio">#REF!</definedName>
    <definedName name="Subtotal">#REF!</definedName>
    <definedName name="SUBTOTALMAT" localSheetId="11">#REF!</definedName>
    <definedName name="SUBTOTALMAT" localSheetId="8">#REF!</definedName>
    <definedName name="SUBTOTALMAT">#REF!</definedName>
    <definedName name="SUCIO">#REF!</definedName>
    <definedName name="SUELDO">#REF!</definedName>
    <definedName name="SUELDOS">#REF!</definedName>
    <definedName name="SUELO2">#REF!</definedName>
    <definedName name="SUM">#REF!</definedName>
    <definedName name="suma" localSheetId="11">#REF!</definedName>
    <definedName name="suma" localSheetId="8">#REF!</definedName>
    <definedName name="suma">#REF!</definedName>
    <definedName name="SUMARY">#REF!</definedName>
    <definedName name="SumideroVial_105x36x12_Traf_Pesado_R_96_27_MP_NOMBRE">#REF!</definedName>
    <definedName name="SumideroVial_105x36x12_Traf_Pesado_R_96_27_MP_PRECIOPORUN">#REF!</definedName>
    <definedName name="SumideroVial_83x45x14_Traf_Pesado_R_70_32_MP_NOMBRE">#REF!</definedName>
    <definedName name="SumideroVial_83x45x14_Traf_Pesado_R_70_32_MP_PRECIOPORUN">#REF!</definedName>
    <definedName name="SUMIN">#REF!</definedName>
    <definedName name="SUMINISTRO">#REF!</definedName>
    <definedName name="Suministro_e_instalacion_de_tubería__de_Φ8___en_acero_al_carbono__en_tramos_de_6_metros_roscada_con_uniones_del_mismo_material">#REF!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#REF!</definedName>
    <definedName name="SUMMARY2">#REF!</definedName>
    <definedName name="SUMMARY3">#REF!</definedName>
    <definedName name="summec">#REF!</definedName>
    <definedName name="sumtub">#REF!</definedName>
    <definedName name="SUP_ART" localSheetId="11">#REF!</definedName>
    <definedName name="SUP_ART" localSheetId="8">#REF!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11">#REF!</definedName>
    <definedName name="SUP_VPR_GTP" localSheetId="8">#REF!</definedName>
    <definedName name="SUP_VPR_GTP">#REF!</definedName>
    <definedName name="SUP_VPR_NA">#REF!</definedName>
    <definedName name="SUPER" localSheetId="11">#REF!</definedName>
    <definedName name="SUPER" localSheetId="8">#REF!</definedName>
    <definedName name="SUPER">#REF!</definedName>
    <definedName name="SUPERCEL">#REF!</definedName>
    <definedName name="SUPERFICIE">#REF!</definedName>
    <definedName name="Supervía" localSheetId="11" hidden="1">{#N/A,#N/A,TRUE,"0001";#N/A,#N/A,TRUE,"0002";#N/A,#N/A,TRUE,"0003";#N/A,#N/A,TRUE,"0004";#N/A,#N/A,TRUE,"0005";#N/A,#N/A,TRUE,"0006";#N/A,#N/A,TRUE,"0007";#N/A,#N/A,TRUE,"0008";#N/A,#N/A,TRUE,"0009";#N/A,#N/A,TRUE,"0010"}</definedName>
    <definedName name="Supervía" localSheetId="8" hidden="1">{#N/A,#N/A,TRUE,"0001";#N/A,#N/A,TRUE,"0002";#N/A,#N/A,TRUE,"0003";#N/A,#N/A,TRUE,"0004";#N/A,#N/A,TRUE,"0005";#N/A,#N/A,TRUE,"0006";#N/A,#N/A,TRUE,"0007";#N/A,#N/A,TRUE,"0008";#N/A,#N/A,TRUE,"0009";#N/A,#N/A,TRUE,"0010"}</definedName>
    <definedName name="Supervía">#REF!</definedName>
    <definedName name="supervision">#REF!</definedName>
    <definedName name="SupportFleet">#REF!</definedName>
    <definedName name="SupportOpCost">#REF!</definedName>
    <definedName name="SupportRepl">#REF!</definedName>
    <definedName name="supues">#REF!</definedName>
    <definedName name="SUR">#REF!</definedName>
    <definedName name="SUSHI">#REF!</definedName>
    <definedName name="sw" localSheetId="11">'AIU1 '!err</definedName>
    <definedName name="sw" localSheetId="2">'CAP. 1'!ERR</definedName>
    <definedName name="sw" localSheetId="3">'CAP. 2'!ERR</definedName>
    <definedName name="sw" localSheetId="4">'CAP. 3'!ERR</definedName>
    <definedName name="sw" localSheetId="5">'CAP. 4'!ERR</definedName>
    <definedName name="sw" localSheetId="6">'CAP. 5'!ERR</definedName>
    <definedName name="sw" localSheetId="7">'CAP. 6'!ERR</definedName>
    <definedName name="sw" localSheetId="8">FP!err</definedName>
    <definedName name="sw">[0]!ERR</definedName>
    <definedName name="swssdecs">#REF!</definedName>
    <definedName name="swsw" localSheetId="1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9">{"via1",#N/A,TRUE,"general";"via2",#N/A,TRUE,"general";"via3",#N/A,TRUE,"general"}</definedName>
    <definedName name="swsw" localSheetId="10">{"via1",#N/A,TRUE,"general";"via2",#N/A,TRUE,"general";"via3",#N/A,TRUE,"general"}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1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9">{"TAB1",#N/A,TRUE,"GENERAL";"TAB2",#N/A,TRUE,"GENERAL";"TAB3",#N/A,TRUE,"GENERAL";"TAB4",#N/A,TRUE,"GENERAL";"TAB5",#N/A,TRUE,"GENERAL"}</definedName>
    <definedName name="swsw3" localSheetId="10">{"TAB1",#N/A,TRUE,"GENERAL";"TAB2",#N/A,TRUE,"GENERAL";"TAB3",#N/A,TRUE,"GENERAL";"TAB4",#N/A,TRUE,"GENERAL";"TAB5",#N/A,TRUE,"GENERAL"}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GSRE">#REF!</definedName>
    <definedName name="SYS">#REF!</definedName>
    <definedName name="szev">#REF!</definedName>
    <definedName name="SZJHGTYFVASBHDJ">#REF!</definedName>
    <definedName name="t" localSheetId="11">#REF!</definedName>
    <definedName name="t" localSheetId="3">#REF!</definedName>
    <definedName name="t" localSheetId="4">#REF!</definedName>
    <definedName name="t" localSheetId="5">#REF!</definedName>
    <definedName name="t" localSheetId="6">#REF!</definedName>
    <definedName name="t" localSheetId="7">#REF!</definedName>
    <definedName name="t" localSheetId="8">#REF!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EQUIPOS">#REF!</definedName>
    <definedName name="T.MAT">#REF!</definedName>
    <definedName name="T.MO">#REF!</definedName>
    <definedName name="T.VIA">#REF!</definedName>
    <definedName name="T___2_.3_FC_2.2">#REF!</definedName>
    <definedName name="t_1" localSheetId="11">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1">Scheduled_Payment+Extra_Payment</definedName>
    <definedName name="t_1">Scheduled_Payment+Extra_Payment</definedName>
    <definedName name="T_2">#N/A</definedName>
    <definedName name="T_3">#N/A</definedName>
    <definedName name="T_4">#N/A</definedName>
    <definedName name="T_RMG">#REF!</definedName>
    <definedName name="T0BIOFGOPIS">#REF!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0TT">#REF!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1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9">{"TAB1",#N/A,TRUE,"GENERAL";"TAB2",#N/A,TRUE,"GENERAL";"TAB3",#N/A,TRUE,"GENERAL";"TAB4",#N/A,TRUE,"GENERAL";"TAB5",#N/A,TRUE,"GENERAL"}</definedName>
    <definedName name="t5t5" localSheetId="10">{"TAB1",#N/A,TRUE,"GENERAL";"TAB2",#N/A,TRUE,"GENERAL";"TAB3",#N/A,TRUE,"GENERAL";"TAB4",#N/A,TRUE,"GENERAL";"TAB5",#N/A,TRUE,"GENERAL"}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60PR">#REF!</definedName>
    <definedName name="T60TT">#REF!</definedName>
    <definedName name="T62JH">#REF!</definedName>
    <definedName name="T63JH">#REF!</definedName>
    <definedName name="T64JH">#REF!</definedName>
    <definedName name="T66JH">#REF!</definedName>
    <definedName name="t7uityu">#REF!</definedName>
    <definedName name="T82JH">#REF!</definedName>
    <definedName name="T83JH">#REF!</definedName>
    <definedName name="T84JH">#REF!</definedName>
    <definedName name="T88EB">#REF!</definedName>
    <definedName name="T88EL">#REF!</definedName>
    <definedName name="T88JH">#REF!</definedName>
    <definedName name="TA" localSheetId="11">#REF!</definedName>
    <definedName name="TA" localSheetId="8">#REF!</definedName>
    <definedName name="TA">#REF!</definedName>
    <definedName name="tab" localSheetId="11" hidden="1">{"CONCABL1.1",#N/A,FALSE,"1.1.1a1.1.3 ACSR";"AISL1.2",#N/A,FALSE,"1.1.1a1.1.3 ACSR";"torr1.1.3",#N/A,FALSE,"1.1.1a1.1.3 ACSR";"cm1.2",#N/A,FALSE,"1.2 ACSR";"cm2.2",#N/A,FALSE,"1.2 ACSR";#N/A,#N/A,FALSE,"1.3 ACSR";#N/A,#N/A,FALSE,"2.1.1A2.1.3 ACAR";"ac2.1",#N/A,FALSE,"1.2 ACAR";"ac2.2",#N/A,FALSE,"1.2 ACAR";#N/A,#N/A,FALSE,"2.3 ACAR"}</definedName>
    <definedName name="tab" localSheetId="8"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 localSheetId="11">#REF!</definedName>
    <definedName name="TAB_FECHA" localSheetId="8">#REF!</definedName>
    <definedName name="TAB_FECHA">#REF!</definedName>
    <definedName name="TabBL">#REF!</definedName>
    <definedName name="TabCIM">#REF!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#REF!</definedName>
    <definedName name="TABLA_DE_CARACOLI">#REF!</definedName>
    <definedName name="TABLA_DE_CONTENIDO__A1" comment="VOLVER A TABLA DE CONTENIDO">#REF!</definedName>
    <definedName name="tabla1" localSheetId="11">#REF!</definedName>
    <definedName name="tabla1" localSheetId="8">#REF!</definedName>
    <definedName name="tabla1">#REF!</definedName>
    <definedName name="TABLA1.2.2">#REF!</definedName>
    <definedName name="tabla2">#REF!</definedName>
    <definedName name="TABLA3">#REF!</definedName>
    <definedName name="tabla4">#REF!</definedName>
    <definedName name="tablablanca">#REF!</definedName>
    <definedName name="tablaDeDTFS">#REF!</definedName>
    <definedName name="TablaElDorado">#REF!</definedName>
    <definedName name="TablaIbague">#REF!</definedName>
    <definedName name="TablaR">#REF!</definedName>
    <definedName name="TablaStarosa">#REF!</definedName>
    <definedName name="Table">#REF!</definedName>
    <definedName name="Table1">#REF!</definedName>
    <definedName name="TABLEKP" localSheetId="11">#REF!</definedName>
    <definedName name="TABLEKP" localSheetId="8">#REF!</definedName>
    <definedName name="TABLEKP">#REF!</definedName>
    <definedName name="TABLEPRI">#REF!</definedName>
    <definedName name="Tablero_trifásico_12_circuitos">#REF!</definedName>
    <definedName name="TABLILLA">#REF!</definedName>
    <definedName name="tablon">#REF!</definedName>
    <definedName name="tablones">#REF!</definedName>
    <definedName name="TabPVC">#REF!</definedName>
    <definedName name="TAc">#REF!</definedName>
    <definedName name="tacha">#REF!</definedName>
    <definedName name="Taco_guadua_4m_NOMBRE">#REF!</definedName>
    <definedName name="Taco_guadua_4mPRECIOPORUN">#REF!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JO" localSheetId="11">#REF!</definedName>
    <definedName name="TAJO" localSheetId="8">#REF!</definedName>
    <definedName name="TAJO">#REF!</definedName>
    <definedName name="TAJO1" localSheetId="11">#REF!</definedName>
    <definedName name="TAJO1" localSheetId="8">#REF!</definedName>
    <definedName name="TAJO1">#REF!</definedName>
    <definedName name="Tambores">#REF!</definedName>
    <definedName name="Tanq">#REF!</definedName>
    <definedName name="TANQUE">#REF!</definedName>
    <definedName name="Tanques">#REF!</definedName>
    <definedName name="TANQUES4.1">#REF!</definedName>
    <definedName name="TAPA">#REF!</definedName>
    <definedName name="TAPA_HF">#REF!</definedName>
    <definedName name="tapaferroconcreto">#REF!</definedName>
    <definedName name="TAPAM">#REF!</definedName>
    <definedName name="tapatipo1">#REF!</definedName>
    <definedName name="TAPON_2__P.V.C">#REF!</definedName>
    <definedName name="tapon3hf">#REF!</definedName>
    <definedName name="tapon8hf">#REF!</definedName>
    <definedName name="TAREAS_INICIALES">#REF!</definedName>
    <definedName name="TARIFA">#REF!</definedName>
    <definedName name="TarifaPension" localSheetId="11">#REF!</definedName>
    <definedName name="TarifaPension" localSheetId="8">#REF!</definedName>
    <definedName name="TarifaPension">#REF!</definedName>
    <definedName name="TARIFAS" localSheetId="11">#REF!</definedName>
    <definedName name="TARIFAS" localSheetId="8">#REF!</definedName>
    <definedName name="TARIFAS">#REF!</definedName>
    <definedName name="TARIFAS_SUBSIDIOS">#REF!</definedName>
    <definedName name="TARIFAS1">#REF!</definedName>
    <definedName name="TarifaSalud" localSheetId="11">#REF!</definedName>
    <definedName name="TarifaSalud" localSheetId="8">#REF!</definedName>
    <definedName name="TarifaSalud">#REF!</definedName>
    <definedName name="Tasa">#REF!</definedName>
    <definedName name="Tasa_Cambio">#REF!</definedName>
    <definedName name="TASA_DE_CAMBIO">#REF!</definedName>
    <definedName name="Tasa_Efectiva_Mensual_Fondeo">#REF!</definedName>
    <definedName name="Tasa1" localSheetId="11">#REF!</definedName>
    <definedName name="Tasa1" localSheetId="8">#REF!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pb">#REF!</definedName>
    <definedName name="TB">#REF!</definedName>
    <definedName name="TB_EVENTOS_OTS_ANUAL">#REF!</definedName>
    <definedName name="tblUnidades">#REF!</definedName>
    <definedName name="TBMAYINT">#REF!</definedName>
    <definedName name="tbres">#REF!</definedName>
    <definedName name="tbt">#REF!</definedName>
    <definedName name="TBV1A">#REF!</definedName>
    <definedName name="TC" localSheetId="11">#REF!</definedName>
    <definedName name="TC" localSheetId="8">#REF!</definedName>
    <definedName name="tc">#REF!</definedName>
    <definedName name="TCR_D_24_I_NOMBRE">#REF!</definedName>
    <definedName name="TCR_D_24_I_PRECIOPORm">#REF!</definedName>
    <definedName name="TCR_D_24_II_NOMBRE">#REF!</definedName>
    <definedName name="TCR_D_24_II_PRECIOPORm">#REF!</definedName>
    <definedName name="TCR_D_24_III_NOMBRE">#REF!</definedName>
    <definedName name="TCR_D_24_III_PREIOPORm">#REF!</definedName>
    <definedName name="TCR_D_24_IV_NOMBRE">#REF!</definedName>
    <definedName name="TCR_D_24_IV_PRECIOPORm">#REF!</definedName>
    <definedName name="TCR_D_28_I_NOMBRE">#REF!</definedName>
    <definedName name="TCR_D_28_I_PRECIOPORm">#REF!</definedName>
    <definedName name="TCR_D_28_II_NOMBRE">#REF!</definedName>
    <definedName name="TCR_D_28_II_PRECIOPORm">#REF!</definedName>
    <definedName name="TCR_D_28_III_NOMBRE">#REF!</definedName>
    <definedName name="TCR_D_28_III_PRECIOPORm">#REF!</definedName>
    <definedName name="TCR_D_28_IV_NOMBRE">#REF!</definedName>
    <definedName name="TCR_D_28_IV_PRECIOPORm">#REF!</definedName>
    <definedName name="TCR_D_32_I_NOMBRE">#REF!</definedName>
    <definedName name="TCR_D_32_I_PRECIOPORm">#REF!</definedName>
    <definedName name="TCR_D_32_II_NOMBRE">#REF!</definedName>
    <definedName name="TCR_D_32_II_PRECIOPORm">#REF!</definedName>
    <definedName name="TCR_D_32_III_NOMBRE">#REF!</definedName>
    <definedName name="TCR_D_32_III_PRECIOPORm">#REF!</definedName>
    <definedName name="TCR_D_32_IV_NOMBRE">#REF!</definedName>
    <definedName name="TCR_D_32_IV_PRECIOPORm">#REF!</definedName>
    <definedName name="TCR_D_36__III_NOMBRE">#REF!</definedName>
    <definedName name="TCR_D_36__III_PRECIOPORm">#REF!</definedName>
    <definedName name="TCR_D_36_I_NOMBRE">#REF!</definedName>
    <definedName name="TCR_D_36_I_PRECIOPORm">#REF!</definedName>
    <definedName name="TCR_D_36_II_NOMBRE">#REF!</definedName>
    <definedName name="TCR_D_36_II_PRECIOPORm">#REF!</definedName>
    <definedName name="TCR_D_36_IV_NOMBRE">#REF!</definedName>
    <definedName name="TCR_D_36_IV_PRECIOPORm">#REF!</definedName>
    <definedName name="TCR_D_40_I_NOMBRE">#REF!</definedName>
    <definedName name="TCR_D_40_I_PRECIOPORm">#REF!</definedName>
    <definedName name="TCR_D_40_II_NOMBRE">#REF!</definedName>
    <definedName name="TCR_D_40_II_PRECIOPORm">#REF!</definedName>
    <definedName name="TCR_D_40_III_NOMBRE">#REF!</definedName>
    <definedName name="TCR_D_40_III_PRECIOPORm">#REF!</definedName>
    <definedName name="TCR_D_40_IV_NOMBRE">#REF!</definedName>
    <definedName name="TCR_D_40_IV_PRECIOPORm">#REF!</definedName>
    <definedName name="TCR_D_44_I_NOMBRE">#REF!</definedName>
    <definedName name="TCR_D_44_I_PRECIOPORm">#REF!</definedName>
    <definedName name="TCR_D_44_II_NOMBRE">#REF!</definedName>
    <definedName name="TCR_D_44_II_PRECIOPORm">#REF!</definedName>
    <definedName name="TCR_D_44_III_NOMBRE">#REF!</definedName>
    <definedName name="TCR_D_44_III_PRECIOPORm">#REF!</definedName>
    <definedName name="TCR_D_44_IV_NOMBRE">#REF!</definedName>
    <definedName name="TCR_D_44_IV_PRECIOPORm">#REF!</definedName>
    <definedName name="TCR_D_48_I_NOMBRE">#REF!</definedName>
    <definedName name="TCR_D_48_I_PRECIOPORm">#REF!</definedName>
    <definedName name="TCR_D_48_II_NOMBRE">#REF!</definedName>
    <definedName name="TCR_D_48_II_PRECIOPORm">#REF!</definedName>
    <definedName name="TCR_D_48_III_NOMBRE">#REF!</definedName>
    <definedName name="TCR_D_48_III_PRECIOPORm">#REF!</definedName>
    <definedName name="TCR_D_48_IV_NOMBRE">#REF!</definedName>
    <definedName name="TCR_D_48_IV_PRECIOPORm">#REF!</definedName>
    <definedName name="TCR_D_52_I_NOMBRE">#REF!</definedName>
    <definedName name="TCR_D_52_I_PRECIOPORm">#REF!</definedName>
    <definedName name="TCR_D_52_II_NOMBRE">#REF!</definedName>
    <definedName name="TCR_D_52_II_PRECIOPORm">#REF!</definedName>
    <definedName name="TCR_D_52_III_NOMBRE">#REF!</definedName>
    <definedName name="TCR_D_52_III_PRECIOPORm">#REF!</definedName>
    <definedName name="TCR_D_52_IV_NOMBRE">#REF!</definedName>
    <definedName name="TCR_D_52_IV_PRECIOPORm">#REF!</definedName>
    <definedName name="TCR_D_56_I_NOMBRE">#REF!</definedName>
    <definedName name="TCR_D_56_I_PRECIOPORm">#REF!</definedName>
    <definedName name="TCR_D_56_II_NOMBRE">#REF!</definedName>
    <definedName name="TCR_D_56_II_PRECIOPORm">#REF!</definedName>
    <definedName name="TCR_D_56_III_NOMBRE">#REF!</definedName>
    <definedName name="TCR_D_56_III_PRECIOPORm">#REF!</definedName>
    <definedName name="TCR_D_56_IV_NOMBRE">#REF!</definedName>
    <definedName name="TCR_D_56_IV_PRECIOPORm">#REF!</definedName>
    <definedName name="TCR_D_60_I_NOMBRE">#REF!</definedName>
    <definedName name="TCR_D_60_I_PRECIOPORm">#REF!</definedName>
    <definedName name="TCR_D_60_II_NOMBRE">#REF!</definedName>
    <definedName name="TCR_D_60_II_PRECIOPORm">#REF!</definedName>
    <definedName name="TCR_D_60_III_NOMBRE">#REF!</definedName>
    <definedName name="TCR_D_60_III_PRECIOPORm">#REF!</definedName>
    <definedName name="TCR_D_60_IV_NOMBRE">#REF!</definedName>
    <definedName name="TCR_D_60_IV_PRECIOPORm">#REF!</definedName>
    <definedName name="TCR_D_64_I_NOMBRE">#REF!</definedName>
    <definedName name="TCR_D_64_I_PRECIOPORm">#REF!</definedName>
    <definedName name="TCR_D_64_II_NOMBRE">#REF!</definedName>
    <definedName name="TCR_D_64_II_PRECIOPORm">#REF!</definedName>
    <definedName name="TCR_D_64_III_NOMBRE">#REF!</definedName>
    <definedName name="TCR_D_64_III_PRECIOPORm">#REF!</definedName>
    <definedName name="TCR_D_64_IV_NOMBRE">#REF!</definedName>
    <definedName name="TCR_D_64_IV_PRECIOPORm">#REF!</definedName>
    <definedName name="TCR_D_72_I_NOMBRE">#REF!</definedName>
    <definedName name="TCR_D_72_I_PRECIOPORm">#REF!</definedName>
    <definedName name="TCR_D_72_II_NOMBRE">#REF!</definedName>
    <definedName name="TCR_D_72_II_PRECIOPORm">#REF!</definedName>
    <definedName name="TCR_D_72_III_NOMBRE">#REF!</definedName>
    <definedName name="TCR_D_72_III_PRECIOPORm">#REF!</definedName>
    <definedName name="TCR_D_72_IV_NOMBRE">#REF!</definedName>
    <definedName name="TCR_D_72_IV_PRECIOPORm">#REF!</definedName>
    <definedName name="TCR_D_80_I_NOMBRE">#REF!</definedName>
    <definedName name="TCR_D_80_I_PRECIOPORm">#REF!</definedName>
    <definedName name="TCR_D_80_II_NOMBRE">#REF!</definedName>
    <definedName name="TCR_D_80_II_PRECIOPORm">#REF!</definedName>
    <definedName name="TCR_D_80_III_NOMBRE">#REF!</definedName>
    <definedName name="TCR_D_80_III_PRECIOPORm">#REF!</definedName>
    <definedName name="TCR_D_80_IV_NOMBRE">#REF!</definedName>
    <definedName name="TCR_D_80_IV_PRECIOPORm">#REF!</definedName>
    <definedName name="TCS_D_10_CS_II_NOMBRE">#REF!</definedName>
    <definedName name="TCS_D_10_CS_II_PRECIOPOm">#REF!</definedName>
    <definedName name="TCS_D_12_CS_I_NOMBRE">#REF!</definedName>
    <definedName name="TCS_D_12_CS_I_PRECIOPORm">#REF!</definedName>
    <definedName name="TCS_D_12_CS_II_NOMBRE">#REF!</definedName>
    <definedName name="TCS_D_12_CS_II_PRECIOPORm">#REF!</definedName>
    <definedName name="TCS_D_14_CS_I_NOMBRE">#REF!</definedName>
    <definedName name="TCS_D_14_CS_I_PRECIOPORm">#REF!</definedName>
    <definedName name="TCS_D_14_CS_II_NOMBRE">#REF!</definedName>
    <definedName name="TCS_D_14_CS_II_PRECIOPORm">#REF!</definedName>
    <definedName name="TCS_D_16_CS_I_NOMBRE">#REF!</definedName>
    <definedName name="TCS_D_16_CS_I_PRECIOPORm">#REF!</definedName>
    <definedName name="TCS_D_16_CS_II_NOMBRE">#REF!</definedName>
    <definedName name="TCS_D_16_CS_II_PRECIOPORm">#REF!</definedName>
    <definedName name="TCS_D_18_CS_I_NOMBRE">#REF!</definedName>
    <definedName name="TCS_D_18_CS_I_PRECIOPORm">#REF!</definedName>
    <definedName name="TCS_D_18_CS_II_NOMBRE">#REF!</definedName>
    <definedName name="TCS_D_18_CS_II_PRECIOPORm">#REF!</definedName>
    <definedName name="TCS_D_20_CS_I_NOMBRE">#REF!</definedName>
    <definedName name="TCS_D_20_CS_I_PRECIOPORm">#REF!</definedName>
    <definedName name="TCS_D_20_CS_II_NOMBRE">#REF!</definedName>
    <definedName name="TCS_D_20_CS_II_PRECIOPORm">#REF!</definedName>
    <definedName name="TCS_D_24_CS_I_NOMBRE">#REF!</definedName>
    <definedName name="TCS_D_24_CS_I_PRECIOPORm">#REF!</definedName>
    <definedName name="TCS_D_24_CS_II_NOMBRE">#REF!</definedName>
    <definedName name="TCS_D_24_CS_II_PRECIOPORm">#REF!</definedName>
    <definedName name="TCS_D_6_CS_I_NOMBRE">#REF!</definedName>
    <definedName name="TCS_D_6_CS_I_PRECIOPORm">#REF!</definedName>
    <definedName name="TCS_D_6_CS_II_NOMBRE">#REF!</definedName>
    <definedName name="TCS_D_6_CS_II_PRECIOPORm">#REF!</definedName>
    <definedName name="TCS_D_8_CS_I_NOMBRE">#REF!</definedName>
    <definedName name="TCS_D_8_CS_I_PRECIOPORm">#REF!</definedName>
    <definedName name="TCS_D_8_CS_II_NOMBRE">#REF!</definedName>
    <definedName name="TCS_D_8_CS_II_PRECIOPORm">#REF!</definedName>
    <definedName name="TCSD_10_CS_I_NOMBRE">#REF!</definedName>
    <definedName name="TCSD_10_CS_I_PRECIOPORm">#REF!</definedName>
    <definedName name="TD">#REF!</definedName>
    <definedName name="tdy" localSheetId="1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9">{"TAB1",#N/A,TRUE,"GENERAL";"TAB2",#N/A,TRUE,"GENERAL";"TAB3",#N/A,TRUE,"GENERAL";"TAB4",#N/A,TRUE,"GENERAL";"TAB5",#N/A,TRUE,"GENERAL"}</definedName>
    <definedName name="tdy" localSheetId="10">{"TAB1",#N/A,TRUE,"GENERAL";"TAB2",#N/A,TRUE,"GENERAL";"TAB3",#N/A,TRUE,"GENERAL";"TAB4",#N/A,TRUE,"GENERAL";"TAB5",#N/A,TRUE,"GENERAL"}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 localSheetId="11">#REF!</definedName>
    <definedName name="TE" localSheetId="8">#REF!</definedName>
    <definedName name="TE">#REF!</definedName>
    <definedName name="Tec_Adesivo">#REF!</definedName>
    <definedName name="TechAccept">#REF!</definedName>
    <definedName name="TECHINT_INTERNATIONAL_CONSTRUCTION">"CP03"</definedName>
    <definedName name="TECN">#N/A</definedName>
    <definedName name="Tecnico">#REF!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12x10el">#REF!</definedName>
    <definedName name="tee12x10jr">#REF!</definedName>
    <definedName name="tee12x6jr">#REF!</definedName>
    <definedName name="tee6x3jr">#REF!</definedName>
    <definedName name="tee6x6el">#REF!</definedName>
    <definedName name="tee6x6jr">#REF!</definedName>
    <definedName name="tee8x3el">#REF!</definedName>
    <definedName name="tee8x6jr">#REF!</definedName>
    <definedName name="tee8x8el">#REF!</definedName>
    <definedName name="tee8x8jr">#REF!</definedName>
    <definedName name="TEFLON">#REF!</definedName>
    <definedName name="Teja_en_fibrocemento_NOMBRE">#REF!</definedName>
    <definedName name="Teja_en_fibrocemento_PRECIOPORUN">#REF!</definedName>
    <definedName name="TEJAB">#REF!</definedName>
    <definedName name="TEJAJ">#REF!</definedName>
    <definedName name="TEJBAR">#REF!</definedName>
    <definedName name="TELAVERDESINTET">#REF!</definedName>
    <definedName name="telefono" localSheetId="11">#REF!</definedName>
    <definedName name="telefono" localSheetId="8">#REF!</definedName>
    <definedName name="telefono">#REF!</definedName>
    <definedName name="Teléfono" localSheetId="11">#REF!</definedName>
    <definedName name="Teléfono" localSheetId="8">#REF!</definedName>
    <definedName name="Telé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LL">#REF!</definedName>
    <definedName name="TEMPORAL">#REF!</definedName>
    <definedName name="TEMPS">#REF!</definedName>
    <definedName name="TENSO" localSheetId="11">#REF!</definedName>
    <definedName name="TENSO" localSheetId="8">#REF!</definedName>
    <definedName name="TENSO">#REF!</definedName>
    <definedName name="TER" localSheetId="11">'AIU1 '!err</definedName>
    <definedName name="TER" localSheetId="2">'CAP. 1'!ERR</definedName>
    <definedName name="TER" localSheetId="3">'CAP. 2'!ERR</definedName>
    <definedName name="TER" localSheetId="4">'CAP. 3'!ERR</definedName>
    <definedName name="TER" localSheetId="5">'CAP. 4'!ERR</definedName>
    <definedName name="TER" localSheetId="6">'CAP. 5'!ERR</definedName>
    <definedName name="TER" localSheetId="7">'CAP. 6'!ERR</definedName>
    <definedName name="TER" localSheetId="8">FP!err</definedName>
    <definedName name="TER">[0]!ERR</definedName>
    <definedName name="TERCERA" localSheetId="11">#REF!</definedName>
    <definedName name="TERCERA" localSheetId="8">#REF!</definedName>
    <definedName name="TERCERA">#REF!</definedName>
    <definedName name="TERM" localSheetId="11">'AIU1 '!err</definedName>
    <definedName name="TERM" localSheetId="2">'CAP. 1'!ERR</definedName>
    <definedName name="TERM" localSheetId="3">'CAP. 2'!ERR</definedName>
    <definedName name="TERM" localSheetId="4">'CAP. 3'!ERR</definedName>
    <definedName name="TERM" localSheetId="5">'CAP. 4'!ERR</definedName>
    <definedName name="TERM" localSheetId="6">'CAP. 5'!ERR</definedName>
    <definedName name="TERM" localSheetId="7">'CAP. 6'!ERR</definedName>
    <definedName name="TERM" localSheetId="8">FP!err</definedName>
    <definedName name="TERM">[0]!ERR</definedName>
    <definedName name="terminadora">#REF!</definedName>
    <definedName name="terminales">#REF!</definedName>
    <definedName name="TÉRMINOS" localSheetId="11">'AIU1 '!err</definedName>
    <definedName name="TÉRMINOS" localSheetId="2">'CAP. 1'!ERR</definedName>
    <definedName name="TÉRMINOS" localSheetId="3">'CAP. 2'!ERR</definedName>
    <definedName name="TÉRMINOS" localSheetId="4">'CAP. 3'!ERR</definedName>
    <definedName name="TÉRMINOS" localSheetId="5">'CAP. 4'!ERR</definedName>
    <definedName name="TÉRMINOS" localSheetId="6">'CAP. 5'!ERR</definedName>
    <definedName name="TÉRMINOS" localSheetId="7">'CAP. 6'!ERR</definedName>
    <definedName name="TÉRMINOS" localSheetId="8">FP!err</definedName>
    <definedName name="TÉRMINOS">[0]!ERR</definedName>
    <definedName name="TERR" localSheetId="11">#REF!</definedName>
    <definedName name="TERR" localSheetId="8">#REF!</definedName>
    <definedName name="TERR">#REF!</definedName>
    <definedName name="tert34">#REF!</definedName>
    <definedName name="terytryrtye">#REF!</definedName>
    <definedName name="TEST">#REF!</definedName>
    <definedName name="TEST0">#REF!</definedName>
    <definedName name="TEST1">#REF!</definedName>
    <definedName name="TESTHKEY">#REF!</definedName>
    <definedName name="TESTKEYS">#REF!</definedName>
    <definedName name="testtt">#REF!</definedName>
    <definedName name="TESTVKEY">#REF!</definedName>
    <definedName name="tewst" localSheetId="1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9">{"TAB1",#N/A,TRUE,"GENERAL";"TAB2",#N/A,TRUE,"GENERAL";"TAB3",#N/A,TRUE,"GENERAL";"TAB4",#N/A,TRUE,"GENERAL";"TAB5",#N/A,TRUE,"GENERAL"}</definedName>
    <definedName name="tewst" localSheetId="10">{"TAB1",#N/A,TRUE,"GENERAL";"TAB2",#N/A,TRUE,"GENERAL";"TAB3",#N/A,TRUE,"GENERAL";"TAB4",#N/A,TRUE,"GENERAL";"TAB5",#N/A,TRUE,"GENERAL"}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1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9">{"via1",#N/A,TRUE,"general";"via2",#N/A,TRUE,"general";"via3",#N/A,TRUE,"general"}</definedName>
    <definedName name="teytrh" localSheetId="10">{"via1",#N/A,TRUE,"general";"via2",#N/A,TRUE,"general";"via3",#N/A,TRUE,"general"}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f">#REF!</definedName>
    <definedName name="tfgjjktf">#REF!</definedName>
    <definedName name="tfhjjyfft">#REF!</definedName>
    <definedName name="tfjncn">#REF!</definedName>
    <definedName name="tfyh">#REF!</definedName>
    <definedName name="Tg">#REF!</definedName>
    <definedName name="tg.fdvdfv">#REF!</definedName>
    <definedName name="TGALV">#REF!</definedName>
    <definedName name="TGB">#REF!</definedName>
    <definedName name="TGGRFG">#REF!</definedName>
    <definedName name="tghdfg">#REF!</definedName>
    <definedName name="tgj">#REF!</definedName>
    <definedName name="TGRASA">#REF!</definedName>
    <definedName name="TGTGT">#N/A</definedName>
    <definedName name="TGTT">#N/A</definedName>
    <definedName name="TH">#REF!</definedName>
    <definedName name="TH10J">#REF!</definedName>
    <definedName name="THBDF">#REF!</definedName>
    <definedName name="thdh" localSheetId="1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9">{"TAB1",#N/A,TRUE,"GENERAL";"TAB2",#N/A,TRUE,"GENERAL";"TAB3",#N/A,TRUE,"GENERAL";"TAB4",#N/A,TRUE,"GENERAL";"TAB5",#N/A,TRUE,"GENERAL"}</definedName>
    <definedName name="thdh" localSheetId="10">{"TAB1",#N/A,TRUE,"GENERAL";"TAB2",#N/A,TRUE,"GENERAL";"TAB3",#N/A,TRUE,"GENERAL";"TAB4",#N/A,TRUE,"GENERAL";"TAB5",#N/A,TRUE,"GENERAL"}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K">#REF!</definedName>
    <definedName name="THP">#REF!</definedName>
    <definedName name="thtj" localSheetId="1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9">{"via1",#N/A,TRUE,"general";"via2",#N/A,TRUE,"general";"via3",#N/A,TRUE,"general"}</definedName>
    <definedName name="thtj" localSheetId="10">{"via1",#N/A,TRUE,"general";"via2",#N/A,TRUE,"general";"via3",#N/A,TRUE,"general"}</definedName>
    <definedName name="thtj" localSheetId="8" hidden="1">{"via1",#N/A,TRUE,"general";"via2",#N/A,TRUE,"general";"via3",#N/A,TRUE,"general"}</definedName>
    <definedName name="thtj" hidden="1">{"via1",#N/A,TRUE,"general";"via2",#N/A,TRUE,"general";"via3",#N/A,TRUE,"general"}</definedName>
    <definedName name="THTR">#REF!</definedName>
    <definedName name="thtxcfg">#REF!</definedName>
    <definedName name="THY">#REF!</definedName>
    <definedName name="TI">#REF!</definedName>
    <definedName name="TI60kv">#REF!</definedName>
    <definedName name="TIEMPO" localSheetId="11">#REF!</definedName>
    <definedName name="TIEMPO" localSheetId="8">#REF!</definedName>
    <definedName name="TIEMPO">#REF!</definedName>
    <definedName name="TIEMPO_EN_ITEM_CON_FACTOR_PROPORCIONAL">#REF!</definedName>
    <definedName name="TIME1">#REF!</definedName>
    <definedName name="TIME2">#REF!</definedName>
    <definedName name="TimeRange">#REF!</definedName>
    <definedName name="TIN">#REF!</definedName>
    <definedName name="TIPO" localSheetId="11">#REF!</definedName>
    <definedName name="TIPO" localSheetId="8">#REF!</definedName>
    <definedName name="TIPO">#REF!</definedName>
    <definedName name="TIPO_GRUPO">#REF!</definedName>
    <definedName name="tipo_pintura">#REF!</definedName>
    <definedName name="Tipocimentacion">#REF!</definedName>
    <definedName name="Tipoconst">#REF!</definedName>
    <definedName name="TipoCosteo">#REF!</definedName>
    <definedName name="TipoCosteoNivelRiesgo">#REF!</definedName>
    <definedName name="TipoGC" localSheetId="11">#REF!</definedName>
    <definedName name="TipoGC" localSheetId="8">#REF!</definedName>
    <definedName name="TipoGC">#REF!</definedName>
    <definedName name="TipoNeces" localSheetId="11">#REF!</definedName>
    <definedName name="TipoNeces" localSheetId="8">#REF!</definedName>
    <definedName name="TipoNeces">#REF!</definedName>
    <definedName name="TipoPro">#REF!</definedName>
    <definedName name="Tipoproceso">#REF!</definedName>
    <definedName name="TIPOS" localSheetId="11">#REF!</definedName>
    <definedName name="TIPOS" localSheetId="8">#REF!</definedName>
    <definedName name="TIPOS">#REF!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i">#N/A</definedName>
    <definedName name="TITLE">#REF!</definedName>
    <definedName name="TITLE1">#REF!</definedName>
    <definedName name="Titlepb">#REF!</definedName>
    <definedName name="TITO">#N/A</definedName>
    <definedName name="TITOF">#N/A</definedName>
    <definedName name="titt">#REF!</definedName>
    <definedName name="titu">#REF!</definedName>
    <definedName name="titu2">#REF!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#REF!</definedName>
    <definedName name="TÍTULOS_A_IMPRI">#REF!</definedName>
    <definedName name="Titulos_a_imprimir">#REF!</definedName>
    <definedName name="_xlnm.Print_Titles">#N/A</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#REF!</definedName>
    <definedName name="tj">#REF!</definedName>
    <definedName name="tjhtjtj">#REF!</definedName>
    <definedName name="TJK">#REF!</definedName>
    <definedName name="tjntjtj">#REF!</definedName>
    <definedName name="tjntm">#REF!</definedName>
    <definedName name="tjtyj">#REF!</definedName>
    <definedName name="tk" localSheetId="11">#REF!</definedName>
    <definedName name="tk" localSheetId="8">#REF!</definedName>
    <definedName name="tk">#REF!</definedName>
    <definedName name="TK_1" localSheetId="11" hidden="1">#REF!</definedName>
    <definedName name="TK_1" localSheetId="8" hidden="1">#REF!</definedName>
    <definedName name="TK_1" hidden="1">#REF!</definedName>
    <definedName name="TKSLCI07" localSheetId="11">#REF!</definedName>
    <definedName name="TKSLCI07" localSheetId="8">#REF!</definedName>
    <definedName name="TKSLCI07">#REF!</definedName>
    <definedName name="TL">#REF!</definedName>
    <definedName name="TLc">#REF!</definedName>
    <definedName name="tld" localSheetId="11">#REF!</definedName>
    <definedName name="tld" localSheetId="8">#REF!</definedName>
    <definedName name="tld">#REF!</definedName>
    <definedName name="Tll">#REF!</definedName>
    <definedName name="TM">#REF!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GVBR">#REF!</definedName>
    <definedName name="TOL">#REF!</definedName>
    <definedName name="TollEquipment">#REF!</definedName>
    <definedName name="TOMADO">#REF!</definedName>
    <definedName name="tonto">#REF!</definedName>
    <definedName name="topagrafia">#REF!</definedName>
    <definedName name="TopEncargado">#REF!</definedName>
    <definedName name="TOPGENER">#REF!</definedName>
    <definedName name="TOPGENER1">#REF!</definedName>
    <definedName name="TOPMENU">#REF!</definedName>
    <definedName name="TOPO">#REF!</definedName>
    <definedName name="topografia">#REF!</definedName>
    <definedName name="TOPOGRAFO" localSheetId="11">#REF!</definedName>
    <definedName name="TOPOGRAFO" localSheetId="8">#REF!</definedName>
    <definedName name="topografo">#REF!</definedName>
    <definedName name="topografocodMO12_">#REF!</definedName>
    <definedName name="Topografofactorprestacional">#REF!</definedName>
    <definedName name="topografosalariohora">#REF!</definedName>
    <definedName name="TORNI">#REF!</definedName>
    <definedName name="TORNILLO_3">#REF!</definedName>
    <definedName name="TORNILLOS_2.5">#REF!</definedName>
    <definedName name="Torres">#REF!</definedName>
    <definedName name="tortas" localSheetId="1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9">{"TAB1",#N/A,TRUE,"GENERAL";"TAB2",#N/A,TRUE,"GENERAL";"TAB3",#N/A,TRUE,"GENERAL";"TAB4",#N/A,TRUE,"GENERAL";"TAB5",#N/A,TRUE,"GENERAL"}</definedName>
    <definedName name="tortas" localSheetId="10">{"TAB1",#N/A,TRUE,"GENERAL";"TAB2",#N/A,TRUE,"GENERAL";"TAB3",#N/A,TRUE,"GENERAL";"TAB4",#N/A,TRUE,"GENERAL";"TAB5",#N/A,TRUE,"GENERAL"}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1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9">{"via1",#N/A,TRUE,"general";"via2",#N/A,TRUE,"general";"via3",#N/A,TRUE,"general"}</definedName>
    <definedName name="tortas2" localSheetId="10">{"via1",#N/A,TRUE,"general";"via2",#N/A,TRUE,"general";"via3",#N/A,TRUE,"general"}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#REF!</definedName>
    <definedName name="TOTAL_CIVIL">#REF!</definedName>
    <definedName name="TOTAL_ELECTRICO">#REF!</definedName>
    <definedName name="Total_Interest">#REF!</definedName>
    <definedName name="Total_Kilometro_típico_aereo_11.4_kV" localSheetId="11">#REF!</definedName>
    <definedName name="Total_Kilometro_típico_aereo_11.4_kV" localSheetId="8">#REF!</definedName>
    <definedName name="Total_Kilometro_típico_aereo_11.4_kV">#REF!</definedName>
    <definedName name="Total_Kilometro_típico_aereo_34.5_kV" localSheetId="11">#REF!</definedName>
    <definedName name="Total_Kilometro_típico_aereo_34.5_kV" localSheetId="8">#REF!</definedName>
    <definedName name="Total_Kilometro_típico_aereo_34.5_kV">#REF!</definedName>
    <definedName name="Total_Kilometro_típico_aereo_rural_11.4kV" localSheetId="11">#REF!</definedName>
    <definedName name="Total_Kilometro_típico_aereo_rural_11.4kV" localSheetId="8">#REF!</definedName>
    <definedName name="Total_Kilometro_típico_aereo_rural_11.4kV">#REF!</definedName>
    <definedName name="Total_Kilometro_típico_aereo_rural_34.5kV" localSheetId="11">#REF!</definedName>
    <definedName name="Total_Kilometro_típico_aereo_rural_34.5kV" localSheetId="8">#REF!</definedName>
    <definedName name="Total_Kilometro_típico_aereo_rural_34.5kV">#REF!</definedName>
    <definedName name="Total_Kilometro_típico_subterraneo_11.4_kV" localSheetId="11">#REF!</definedName>
    <definedName name="Total_Kilometro_típico_subterraneo_11.4_kV" localSheetId="8">#REF!</definedName>
    <definedName name="Total_Kilometro_típico_subterraneo_11.4_kV">#REF!</definedName>
    <definedName name="Total_Kilometro_típico_subterraneo_34.5_kV" localSheetId="11">#REF!</definedName>
    <definedName name="Total_Kilometro_típico_subterraneo_34.5_kV" localSheetId="8">#REF!</definedName>
    <definedName name="Total_Kilometro_típico_subterraneo_34.5_kV">#REF!</definedName>
    <definedName name="Total_Pay">#REF!</definedName>
    <definedName name="Total_Payment" localSheetId="11">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1">Scheduled_Payment+Extra_Payment</definedName>
    <definedName name="Total_Payment">Scheduled_Payment+Extra_Payment</definedName>
    <definedName name="Total_Payment_1">#N/A</definedName>
    <definedName name="Total_Payment_2">#N/A</definedName>
    <definedName name="Total_Payment1" localSheetId="11">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BidCost">#REF!</definedName>
    <definedName name="TotalCalidad">#REF!</definedName>
    <definedName name="TotalCam">#REF!</definedName>
    <definedName name="TotalCesantias" localSheetId="11">#REF!</definedName>
    <definedName name="TotalCesantias" localSheetId="8">#REF!</definedName>
    <definedName name="TotalCesantias">#REF!</definedName>
    <definedName name="TotalContratoConIva" localSheetId="11">#REF!</definedName>
    <definedName name="TotalContratoConIva" localSheetId="8">#REF!</definedName>
    <definedName name="TotalContratoConIva">#REF!</definedName>
    <definedName name="TotalContratoSinIVA" localSheetId="11">#REF!</definedName>
    <definedName name="TotalContratoSinIVA" localSheetId="8">#REF!</definedName>
    <definedName name="TotalContratoSinIVA">#REF!</definedName>
    <definedName name="TotalCost">#REF!</definedName>
    <definedName name="TotalCostosDirectos">#REF!</definedName>
    <definedName name="TotalEns">#REF!</definedName>
    <definedName name="TotalEqu">#REF!</definedName>
    <definedName name="TOTALES">#REF!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o">#REF!</definedName>
    <definedName name="TOTALREPOS">#REF!</definedName>
    <definedName name="TOTALREPOSICION">#REF!</definedName>
    <definedName name="TotalTec">#REF!</definedName>
    <definedName name="TotalTram">#REF!</definedName>
    <definedName name="TotalVacaciones" localSheetId="11">#REF!</definedName>
    <definedName name="TotalVacaciones" localSheetId="8">#REF!</definedName>
    <definedName name="TotalVacaciones">#REF!</definedName>
    <definedName name="TotalVia">#REF!</definedName>
    <definedName name="TotAuxAlim" localSheetId="11">#REF!</definedName>
    <definedName name="TotAuxAlim" localSheetId="8">#REF!</definedName>
    <definedName name="TotAuxAlim">#REF!</definedName>
    <definedName name="TotAuxAlimentacion" localSheetId="11">#REF!</definedName>
    <definedName name="TotAuxAlimentacion" localSheetId="8">#REF!</definedName>
    <definedName name="TotAuxAlimentacion">#REF!</definedName>
    <definedName name="TotAuxCom" localSheetId="11">#REF!</definedName>
    <definedName name="TotAuxCom" localSheetId="8">#REF!</definedName>
    <definedName name="TotAuxCom">#REF!</definedName>
    <definedName name="TotAuxComi" localSheetId="11">#REF!</definedName>
    <definedName name="TotAuxComi" localSheetId="8">#REF!</definedName>
    <definedName name="TotAuxComi">#REF!</definedName>
    <definedName name="TotAuxDotacion" localSheetId="11">#REF!</definedName>
    <definedName name="TotAuxDotacion" localSheetId="8">#REF!</definedName>
    <definedName name="TotAuxDotacion">#REF!</definedName>
    <definedName name="TotAuxHab" localSheetId="11">#REF!</definedName>
    <definedName name="TotAuxHab" localSheetId="8">#REF!</definedName>
    <definedName name="TotAuxHab">#REF!</definedName>
    <definedName name="TotAuxTransporte" localSheetId="11">#REF!</definedName>
    <definedName name="TotAuxTransporte" localSheetId="8">#REF!</definedName>
    <definedName name="TotAuxTransporte">#REF!</definedName>
    <definedName name="TotBasico" localSheetId="11">#REF!</definedName>
    <definedName name="TotBasico" localSheetId="8">#REF!</definedName>
    <definedName name="TotBasico">#REF!</definedName>
    <definedName name="TotCom" localSheetId="11">#REF!</definedName>
    <definedName name="TotCom" localSheetId="8">#REF!</definedName>
    <definedName name="TotCom">#REF!</definedName>
    <definedName name="TotComision" localSheetId="11">#REF!</definedName>
    <definedName name="TotComision" localSheetId="8">#REF!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 localSheetId="11">#REF!</definedName>
    <definedName name="TotExtras" localSheetId="8">#REF!</definedName>
    <definedName name="TotExtras">#REF!</definedName>
    <definedName name="TotIntercesantias" localSheetId="11">#REF!</definedName>
    <definedName name="TotIntercesantias" localSheetId="8">#REF!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 localSheetId="11">#REF!</definedName>
    <definedName name="TotPrimaServicios" localSheetId="8">#REF!</definedName>
    <definedName name="TotPrimaServicios">#REF!</definedName>
    <definedName name="TotPrimaServicos" localSheetId="11">#REF!</definedName>
    <definedName name="TotPrimaServicos" localSheetId="8">#REF!</definedName>
    <definedName name="TotPrimaServicos">#REF!</definedName>
    <definedName name="TotPrimaVacaciones" localSheetId="11">#REF!</definedName>
    <definedName name="TotPrimaVacaciones" localSheetId="8">#REF!</definedName>
    <definedName name="TotPrimaVacaciones">#REF!</definedName>
    <definedName name="TotPrimConv" localSheetId="11">#REF!</definedName>
    <definedName name="TotPrimConv" localSheetId="8">#REF!</definedName>
    <definedName name="TotPrimConv">#REF!</definedName>
    <definedName name="TotPrimConvencional" localSheetId="11">#REF!</definedName>
    <definedName name="TotPrimConvencional" localSheetId="8">#REF!</definedName>
    <definedName name="TotPrimConvencional">#REF!</definedName>
    <definedName name="TotPrimVac" localSheetId="11">#REF!</definedName>
    <definedName name="TotPrimVac" localSheetId="8">#REF!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 localSheetId="11">#REF!</definedName>
    <definedName name="TotVac" localSheetId="8">#REF!</definedName>
    <definedName name="TotVac">#REF!</definedName>
    <definedName name="TP">#REF!</definedName>
    <definedName name="TPOR">#REF!</definedName>
    <definedName name="TPOR2">#REF!</definedName>
    <definedName name="TPOR3">#REF!</definedName>
    <definedName name="TPTCON" localSheetId="11">#REF!</definedName>
    <definedName name="TPTCON" localSheetId="8">#REF!</definedName>
    <definedName name="TPTCON">#REF!</definedName>
    <definedName name="tpte">#REF!</definedName>
    <definedName name="tptee">#REF!</definedName>
    <definedName name="TPTUB" localSheetId="11">#REF!</definedName>
    <definedName name="TPTUB" localSheetId="8">#REF!</definedName>
    <definedName name="TPTUB">#REF!</definedName>
    <definedName name="TPVCME">#REF!</definedName>
    <definedName name="TPVCP1">#REF!</definedName>
    <definedName name="TPVCS3">#REF!</definedName>
    <definedName name="TPVCS4">#REF!</definedName>
    <definedName name="Tq">#REF!</definedName>
    <definedName name="tr" localSheetId="1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9">{"TAB1",#N/A,TRUE,"GENERAL";"TAB2",#N/A,TRUE,"GENERAL";"TAB3",#N/A,TRUE,"GENERAL";"TAB4",#N/A,TRUE,"GENERAL";"TAB5",#N/A,TRUE,"GENERAL"}</definedName>
    <definedName name="tr" localSheetId="10">{"TAB1",#N/A,TRUE,"GENERAL";"TAB2",#N/A,TRUE,"GENERAL";"TAB3",#N/A,TRUE,"GENERAL";"TAB4",#N/A,TRUE,"GENERAL";"TAB5",#N/A,TRUE,"GENERAL"}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#REF!</definedName>
    <definedName name="TRA_1">#REF!</definedName>
    <definedName name="TRA_2">#REF!</definedName>
    <definedName name="TRA_3">#REF!</definedName>
    <definedName name="TRAB" localSheetId="11">#REF!</definedName>
    <definedName name="TRAB" localSheetId="8">#REF!</definedName>
    <definedName name="TRAB">#REF!</definedName>
    <definedName name="TRAFO">#N/A</definedName>
    <definedName name="TrainSpec">#REF!</definedName>
    <definedName name="Tramite">#REF!</definedName>
    <definedName name="Tramites">#REF!</definedName>
    <definedName name="TramitesCostos">#REF!</definedName>
    <definedName name="TRAMO">#REF!</definedName>
    <definedName name="Tramo3">#REF!</definedName>
    <definedName name="Tramo4">#REF!</definedName>
    <definedName name="tramos">#REF!</definedName>
    <definedName name="TRANA">#REF!</definedName>
    <definedName name="TRANAG">#REF!</definedName>
    <definedName name="TRANAR">#REF!</definedName>
    <definedName name="TRANS">#REF!</definedName>
    <definedName name="TRANS_">#REF!</definedName>
    <definedName name="Transmisores">#REF!</definedName>
    <definedName name="TRANSP" localSheetId="11">#REF!</definedName>
    <definedName name="TRANSP" localSheetId="8">#REF!</definedName>
    <definedName name="TRANSP">#REF!</definedName>
    <definedName name="TRANSPORI" localSheetId="11" hidden="1">{#N/A,#N/A,TRUE,"INGENIERIA";#N/A,#N/A,TRUE,"COMPRAS";#N/A,#N/A,TRUE,"DIRECCION";#N/A,#N/A,TRUE,"RESUMEN"}</definedName>
    <definedName name="TRANSPORI" localSheetId="8" hidden="1">{#N/A,#N/A,TRUE,"INGENIERIA";#N/A,#N/A,TRUE,"COMPRAS";#N/A,#N/A,TRUE,"DIRECCION";#N/A,#N/A,TRUE,"RESUMEN"}</definedName>
    <definedName name="TRANSPORI">#REF!</definedName>
    <definedName name="TRANSPORT" localSheetId="11">#REF!</definedName>
    <definedName name="TRANSPORT" localSheetId="8">#REF!</definedName>
    <definedName name="TRANSPORT">#REF!</definedName>
    <definedName name="Transporte" localSheetId="11">#REF!</definedName>
    <definedName name="transporte" localSheetId="10">#REF!</definedName>
    <definedName name="Transporte" localSheetId="8">#REF!</definedName>
    <definedName name="Transporte">#REF!</definedName>
    <definedName name="Transporte_materiales_normal">#REF!</definedName>
    <definedName name="Transporte_tuberíaNOMBRE">#REF!</definedName>
    <definedName name="TRANSPORTE1">#REF!</definedName>
    <definedName name="TRANSPORTE2">#REF!</definedName>
    <definedName name="transportematerialesprecioKg_km">#REF!</definedName>
    <definedName name="TRANSPORTES" localSheetId="11">#REF!</definedName>
    <definedName name="TRANSPORTES" localSheetId="8">#REF!</definedName>
    <definedName name="TRANSPORTES">#REF!</definedName>
    <definedName name="transportetuberiaKGhora">#REF!</definedName>
    <definedName name="trasporte">#REF!</definedName>
    <definedName name="TRAT" localSheetId="11">#REF!</definedName>
    <definedName name="TRAT" localSheetId="2">#REF!</definedName>
    <definedName name="TRAT" localSheetId="3">#REF!</definedName>
    <definedName name="TRAT" localSheetId="4">#REF!</definedName>
    <definedName name="TRAT" localSheetId="5">#REF!</definedName>
    <definedName name="TRAT" localSheetId="6">#REF!</definedName>
    <definedName name="TRAT" localSheetId="7">#REF!</definedName>
    <definedName name="TRAT" localSheetId="8">#REF!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t" localSheetId="1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9">{"TAB1",#N/A,TRUE,"GENERAL";"TAB2",#N/A,TRUE,"GENERAL";"TAB3",#N/A,TRUE,"GENERAL";"TAB4",#N/A,TRUE,"GENERAL";"TAB5",#N/A,TRUE,"GENERAL"}</definedName>
    <definedName name="trest" localSheetId="10">{"TAB1",#N/A,TRUE,"GENERAL";"TAB2",#N/A,TRUE,"GENERAL";"TAB3",#N/A,TRUE,"GENERAL";"TAB4",#N/A,TRUE,"GENERAL";"TAB5",#N/A,TRUE,"GENERAL"}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1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9">{"TAB1",#N/A,TRUE,"GENERAL";"TAB2",#N/A,TRUE,"GENERAL";"TAB3",#N/A,TRUE,"GENERAL";"TAB4",#N/A,TRUE,"GENERAL";"TAB5",#N/A,TRUE,"GENERAL"}</definedName>
    <definedName name="tret" localSheetId="10">{"TAB1",#N/A,TRUE,"GENERAL";"TAB2",#N/A,TRUE,"GENERAL";"TAB3",#N/A,TRUE,"GENERAL";"TAB4",#N/A,TRUE,"GENERAL";"TAB5",#N/A,TRUE,"GENERAL"}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eyertyetr">#REF!</definedName>
    <definedName name="treyrtyertyertyrteytyy">#REF!</definedName>
    <definedName name="trh" localSheetId="1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9">{"via1",#N/A,TRUE,"general";"via2",#N/A,TRUE,"general";"via3",#N/A,TRUE,"general"}</definedName>
    <definedName name="trh" localSheetId="10">{"via1",#N/A,TRUE,"general";"via2",#N/A,TRUE,"general";"via3",#N/A,TRUE,"general"}</definedName>
    <definedName name="trh" localSheetId="8" hidden="1">{"via1",#N/A,TRUE,"general";"via2",#N/A,TRUE,"general";"via3",#N/A,TRUE,"general"}</definedName>
    <definedName name="trh" hidden="1">{"via1",#N/A,TRUE,"general";"via2",#N/A,TRUE,"general";"via3",#N/A,TRUE,"general"}</definedName>
    <definedName name="trhd">#REF!</definedName>
    <definedName name="trhdhrtd">#REF!</definedName>
    <definedName name="trhfh" localSheetId="1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9">{"via1",#N/A,TRUE,"general";"via2",#N/A,TRUE,"general";"via3",#N/A,TRUE,"general"}</definedName>
    <definedName name="trhfh" localSheetId="10">{"via1",#N/A,TRUE,"general";"via2",#N/A,TRUE,"general";"via3",#N/A,TRUE,"general"}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#REF!</definedName>
    <definedName name="Triturado_1_2_NOMBRE">#REF!</definedName>
    <definedName name="Triturado_1_2_PRECIOPORM3">#REF!</definedName>
    <definedName name="Triturado_3_4_NOMBRE">#REF!</definedName>
    <definedName name="Triturado_3_4_PRECIOPORm3">#REF!</definedName>
    <definedName name="trjfgjh" localSheetId="1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9">{"via1",#N/A,TRUE,"general";"via2",#N/A,TRUE,"general";"via3",#N/A,TRUE,"general"}</definedName>
    <definedName name="trjfgjh" localSheetId="10">{"via1",#N/A,TRUE,"general";"via2",#N/A,TRUE,"general";"via3",#N/A,TRUE,"general"}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M" localSheetId="11">#REF!</definedName>
    <definedName name="TRM" localSheetId="8">#REF!</definedName>
    <definedName name="TRM">#REF!</definedName>
    <definedName name="TRM25sep97">#REF!</definedName>
    <definedName name="TROCH" localSheetId="11">#REF!</definedName>
    <definedName name="TROCH" localSheetId="8">#REF!</definedName>
    <definedName name="TROCH">#REF!</definedName>
    <definedName name="trompo">#REF!</definedName>
    <definedName name="trshfdg">#REF!</definedName>
    <definedName name="trtyrtty">#REF!</definedName>
    <definedName name="tru" localSheetId="1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9">{"via1",#N/A,TRUE,"general";"via2",#N/A,TRUE,"general";"via3",#N/A,TRUE,"general"}</definedName>
    <definedName name="tru" localSheetId="10">{"via1",#N/A,TRUE,"general";"via2",#N/A,TRUE,"general";"via3",#N/A,TRUE,"general"}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1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9">{"via1",#N/A,TRUE,"general";"via2",#N/A,TRUE,"general";"via3",#N/A,TRUE,"general"}</definedName>
    <definedName name="truds" localSheetId="10">{"via1",#N/A,TRUE,"general";"via2",#N/A,TRUE,"general";"via3",#N/A,TRUE,"general"}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1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9">{"via1",#N/A,TRUE,"general";"via2",#N/A,TRUE,"general";"via3",#N/A,TRUE,"general"}</definedName>
    <definedName name="trutu" localSheetId="10">{"via1",#N/A,TRUE,"general";"via2",#N/A,TRUE,"general";"via3",#N/A,TRUE,"general"}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1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9">{"via1",#N/A,TRUE,"general";"via2",#N/A,TRUE,"general";"via3",#N/A,TRUE,"general"}</definedName>
    <definedName name="trydfg" localSheetId="10">{"via1",#N/A,TRUE,"general";"via2",#N/A,TRUE,"general";"via3",#N/A,TRUE,"general"}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1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9">{"via1",#N/A,TRUE,"general";"via2",#N/A,TRUE,"general";"via3",#N/A,TRUE,"general"}</definedName>
    <definedName name="trydtrygf" localSheetId="10">{"via1",#N/A,TRUE,"general";"via2",#N/A,TRUE,"general";"via3",#N/A,TRUE,"general"}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tytr">#REF!</definedName>
    <definedName name="tryery" localSheetId="1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9">{"TAB1",#N/A,TRUE,"GENERAL";"TAB2",#N/A,TRUE,"GENERAL";"TAB3",#N/A,TRUE,"GENERAL";"TAB4",#N/A,TRUE,"GENERAL";"TAB5",#N/A,TRUE,"GENERAL"}</definedName>
    <definedName name="tryery" localSheetId="10">{"TAB1",#N/A,TRUE,"GENERAL";"TAB2",#N/A,TRUE,"GENERAL";"TAB3",#N/A,TRUE,"GENERAL";"TAB4",#N/A,TRUE,"GENERAL";"TAB5",#N/A,TRUE,"GENERAL"}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etyrye">#REF!</definedName>
    <definedName name="tryi6" localSheetId="1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9">{"TAB1",#N/A,TRUE,"GENERAL";"TAB2",#N/A,TRUE,"GENERAL";"TAB3",#N/A,TRUE,"GENERAL";"TAB4",#N/A,TRUE,"GENERAL";"TAB5",#N/A,TRUE,"GENERAL"}</definedName>
    <definedName name="tryi6" localSheetId="10">{"TAB1",#N/A,TRUE,"GENERAL";"TAB2",#N/A,TRUE,"GENERAL";"TAB3",#N/A,TRUE,"GENERAL";"TAB4",#N/A,TRUE,"GENERAL";"TAB5",#N/A,TRUE,"GENERAL"}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eytrye">#REF!</definedName>
    <definedName name="tryrth" localSheetId="1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9">{"via1",#N/A,TRUE,"general";"via2",#N/A,TRUE,"general";"via3",#N/A,TRUE,"general"}</definedName>
    <definedName name="tryrth" localSheetId="10">{"via1",#N/A,TRUE,"general";"via2",#N/A,TRUE,"general";"via3",#N/A,TRUE,"general"}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rytryertyert">#REF!</definedName>
    <definedName name="TS">#REF!</definedName>
    <definedName name="TS60kv">#REF!</definedName>
    <definedName name="TSEC">#REF!</definedName>
    <definedName name="tsert" localSheetId="1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9">{"TAB1",#N/A,TRUE,"GENERAL";"TAB2",#N/A,TRUE,"GENERAL";"TAB3",#N/A,TRUE,"GENERAL";"TAB4",#N/A,TRUE,"GENERAL";"TAB5",#N/A,TRUE,"GENERAL"}</definedName>
    <definedName name="tsert" localSheetId="10">{"TAB1",#N/A,TRUE,"GENERAL";"TAB2",#N/A,TRUE,"GENERAL";"TAB3",#N/A,TRUE,"GENERAL";"TAB4",#N/A,TRUE,"GENERAL";"TAB5",#N/A,TRUE,"GENERAL"}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SFR2">#REF!</definedName>
    <definedName name="TSFR3">#REF!</definedName>
    <definedName name="tt">#REF!</definedName>
    <definedName name="TTA" localSheetId="11">#REF!</definedName>
    <definedName name="TTA" localSheetId="8">#REF!</definedName>
    <definedName name="TTA">#REF!</definedName>
    <definedName name="TTB" localSheetId="11">#REF!</definedName>
    <definedName name="TTB" localSheetId="8">#REF!</definedName>
    <definedName name="TTB">#REF!</definedName>
    <definedName name="TTC" localSheetId="11">#REF!</definedName>
    <definedName name="TTC" localSheetId="8">#REF!</definedName>
    <definedName name="TTC">#REF!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#REF!</definedName>
    <definedName name="TTCostOutput">#REF!</definedName>
    <definedName name="TTE" localSheetId="11">#REF!</definedName>
    <definedName name="TTE" localSheetId="8">#REF!</definedName>
    <definedName name="TTE">#REF!</definedName>
    <definedName name="TTL" localSheetId="11">#REF!</definedName>
    <definedName name="TTL" localSheetId="8">#REF!</definedName>
    <definedName name="TTL">#REF!</definedName>
    <definedName name="TtlCD" localSheetId="11">#REF!</definedName>
    <definedName name="TtlCD" localSheetId="10">#REF!</definedName>
    <definedName name="TtlCD" localSheetId="8">#REF!</definedName>
    <definedName name="TtlCD">#REF!</definedName>
    <definedName name="TtlCDCronog">#REF!</definedName>
    <definedName name="TTO">#REF!</definedName>
    <definedName name="TTP">#REF!</definedName>
    <definedName name="TTR" localSheetId="1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9">{"via1",#N/A,TRUE,"general";"via2",#N/A,TRUE,"general";"via3",#N/A,TRUE,"general"}</definedName>
    <definedName name="TTR" localSheetId="10">{"via1",#N/A,TRUE,"general";"via2",#N/A,TRUE,"general";"via3",#N/A,TRUE,"general"}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1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9">{"via1",#N/A,TRUE,"general";"via2",#N/A,TRUE,"general";"via3",#N/A,TRUE,"general"}</definedName>
    <definedName name="ttrff" localSheetId="10">{"via1",#N/A,TRUE,"general";"via2",#N/A,TRUE,"general";"via3",#N/A,TRUE,"general"}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11">#REF!</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9">{"TAB1",#N/A,TRUE,"GENERAL";"TAB2",#N/A,TRUE,"GENERAL";"TAB3",#N/A,TRUE,"GENERAL";"TAB4",#N/A,TRUE,"GENERAL";"TAB5",#N/A,TRUE,"GENERAL"}</definedName>
    <definedName name="ttt" localSheetId="10">{"TAB1",#N/A,TRUE,"GENERAL";"TAB2",#N/A,TRUE,"GENERAL";"TAB3",#N/A,TRUE,"GENERAL";"TAB4",#N/A,TRUE,"GENERAL";"TAB5",#N/A,TRUE,"GENERAL"}</definedName>
    <definedName name="TTT" localSheetId="8">#REF!</definedName>
    <definedName name="ttt" hidden="1">{"TAB1",#N/A,TRUE,"GENERAL";"TAB2",#N/A,TRUE,"GENERAL";"TAB3",#N/A,TRUE,"GENERAL";"TAB4",#N/A,TRUE,"GENERAL";"TAB5",#N/A,TRUE,"GENERAL"}</definedName>
    <definedName name="tttt">#REF!</definedName>
    <definedName name="tttt7" localSheetId="1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9">{"via1",#N/A,TRUE,"general";"via2",#N/A,TRUE,"general";"via3",#N/A,TRUE,"general"}</definedName>
    <definedName name="tttt7" localSheetId="10">{"via1",#N/A,TRUE,"general";"via2",#N/A,TRUE,"general";"via3",#N/A,TRUE,"general"}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1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9">{"TAB1",#N/A,TRUE,"GENERAL";"TAB2",#N/A,TRUE,"GENERAL";"TAB3",#N/A,TRUE,"GENERAL";"TAB4",#N/A,TRUE,"GENERAL";"TAB5",#N/A,TRUE,"GENERAL"}</definedName>
    <definedName name="tttthy" localSheetId="10">{"TAB1",#N/A,TRUE,"GENERAL";"TAB2",#N/A,TRUE,"GENERAL";"TAB3",#N/A,TRUE,"GENERAL";"TAB4",#N/A,TRUE,"GENERAL";"TAB5",#N/A,TRUE,"GENERAL"}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1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9">{"via1",#N/A,TRUE,"general";"via2",#N/A,TRUE,"general";"via3",#N/A,TRUE,"general"}</definedName>
    <definedName name="ttttr" localSheetId="10">{"via1",#N/A,TRUE,"general";"via2",#N/A,TRUE,"general";"via3",#N/A,TRUE,"general"}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1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9">{"TAB1",#N/A,TRUE,"GENERAL";"TAB2",#N/A,TRUE,"GENERAL";"TAB3",#N/A,TRUE,"GENERAL";"TAB4",#N/A,TRUE,"GENERAL";"TAB5",#N/A,TRUE,"GENERAL"}</definedName>
    <definedName name="ttttt" localSheetId="10">{"TAB1",#N/A,TRUE,"GENERAL";"TAB2",#N/A,TRUE,"GENERAL";"TAB3",#N/A,TRUE,"GENERAL";"TAB4",#N/A,TRUE,"GENERAL";"TAB5",#N/A,TRUE,"GENERAL"}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TTTTT" localSheetId="11">#REF!</definedName>
    <definedName name="TTTTTT" localSheetId="8">#REF!</definedName>
    <definedName name="TTTTTT">#REF!</definedName>
    <definedName name="TTTTTTTT">#REF!</definedName>
    <definedName name="ttttttttttttttttttttttt" localSheetId="11">#REF!</definedName>
    <definedName name="ttttttttttttttttttttttt" localSheetId="8">#REF!</definedName>
    <definedName name="ttttttttttttttttttttttt">#REF!</definedName>
    <definedName name="ttttttttttuy">#REF!</definedName>
    <definedName name="TU" localSheetId="11">#REF!</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9">{"via1",#N/A,TRUE,"general";"via2",#N/A,TRUE,"general";"via3",#N/A,TRUE,"general"}</definedName>
    <definedName name="tu" localSheetId="10">{"via1",#N/A,TRUE,"general";"via2",#N/A,TRUE,"general";"via3",#N/A,TRUE,"general"}</definedName>
    <definedName name="TU" localSheetId="8">#REF!</definedName>
    <definedName name="tu" hidden="1">{"via1",#N/A,TRUE,"general";"via2",#N/A,TRUE,"general";"via3",#N/A,TRUE,"general"}</definedName>
    <definedName name="TUAC10">#REF!</definedName>
    <definedName name="TUAC12">#REF!</definedName>
    <definedName name="TUAC16">#REF!</definedName>
    <definedName name="TUB._ACC_3__Bx_B_SCH_40">#REF!</definedName>
    <definedName name="TUB8AC">#REF!</definedName>
    <definedName name="TUBCORRUGADA_D_100mm_Con_Filtro_NOMBRE">#REF!</definedName>
    <definedName name="TUBCORRUGADA_D_100mm_Con_Filtro_PRECIOPORm">#REF!</definedName>
    <definedName name="TUBCORRUGADA_D_100mm_Sin_Filtro_NOMBRE">#REF!</definedName>
    <definedName name="TUBCORRUGADA_D_100mm_Sin_Filtro_PRECIOPORm">#REF!</definedName>
    <definedName name="TUBCORRUGADA_D_160mm_Con_Filtro_NOMBRE">#REF!</definedName>
    <definedName name="TUBCORRUGADA_D_160mm_Con_Filtro_PRECIOPORm">#REF!</definedName>
    <definedName name="TUBCORRUGADA_D_160mm_Sin_Filtro_NOMBRE">#REF!</definedName>
    <definedName name="TUBCORRUGADA_D_160mm_Sin_Filtro_PRECIOPORm">#REF!</definedName>
    <definedName name="TUBCORRUGADA_D_200mm_Con_Filtro_NOMBRE">#REF!</definedName>
    <definedName name="TUBCORRUGADA_D_200mm_Con_Filtro_PRECIOPORm">#REF!</definedName>
    <definedName name="TUBCORRUGADA_D_200mm_Sin_Filtro_NOMBRE">#REF!</definedName>
    <definedName name="TUBCORRUGADA_D_200mm_Sin_Filtro_PRECIOPORm">#REF!</definedName>
    <definedName name="TUBCORRUGADA_D_65mm_Con_Filtro_NOMBRE">#REF!</definedName>
    <definedName name="TUBCORRUGADA_D_65mm_Con_Filtro_PRECIOPORm">#REF!</definedName>
    <definedName name="TUBCORRUGADA_D_65mm_Sin_Filtro_NOMBRE">#REF!</definedName>
    <definedName name="TUBCORRUGADA_D_65mm_Sin_Filtro_PRECIOPORm">#REF!</definedName>
    <definedName name="TUBERIA" hidden="1">#REF!</definedName>
    <definedName name="Tubería">#REF!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eria36">#REF!</definedName>
    <definedName name="tuberia45">#REF!</definedName>
    <definedName name="tuberiadomic">#REF!</definedName>
    <definedName name="TUBNE">#REF!</definedName>
    <definedName name="TUBO">#REF!</definedName>
    <definedName name="TUBO_1_2">#REF!</definedName>
    <definedName name="TUBO_1_2__HG">#REF!</definedName>
    <definedName name="tubo24">#REF!</definedName>
    <definedName name="TUBO6">#REF!</definedName>
    <definedName name="TUBO8">#REF!</definedName>
    <definedName name="tubogrp12">#REF!</definedName>
    <definedName name="tubogrp14">#REF!</definedName>
    <definedName name="tubogrp16">#REF!</definedName>
    <definedName name="tubogrp18">#REF!</definedName>
    <definedName name="tubogrp20">#REF!</definedName>
    <definedName name="tubogrp24">#REF!</definedName>
    <definedName name="tubogrp28">#REF!</definedName>
    <definedName name="tubogrp36">#REF!</definedName>
    <definedName name="tubohg2">#REF!</definedName>
    <definedName name="tubonova6">#REF!</definedName>
    <definedName name="tubor24">#REF!</definedName>
    <definedName name="tuboum12">#REF!</definedName>
    <definedName name="tuboum3rde325">#REF!</definedName>
    <definedName name="tuboum3rde41">#REF!</definedName>
    <definedName name="tuboum4rde41">#REF!</definedName>
    <definedName name="tuboum6rde325">#REF!</definedName>
    <definedName name="tuboum6rde41">#REF!</definedName>
    <definedName name="tuboum8">#REF!</definedName>
    <definedName name="tubpvcalcant_D_110mm_Nv_4_NOMBRE">#REF!</definedName>
    <definedName name="tubpvcalcant_D_110mm_Nv_4_PRECIOPORm">#REF!</definedName>
    <definedName name="tubpvcalcant_D_160mm_Nv_6_NOMBRE">#REF!</definedName>
    <definedName name="tubpvcalcant_D_160mm_Nv_6_PRECIOPORm">#REF!</definedName>
    <definedName name="tubpvcalcant_D_200mm_Nv_8_NOMBRE">#REF!</definedName>
    <definedName name="tubpvcalcant_D_200mm_Nv_8_PRECIOPORm">#REF!</definedName>
    <definedName name="tubpvcalcant_D_250mm_Nv_10_NOMBRE">#REF!</definedName>
    <definedName name="tubpvcalcant_D_250mm_Nv_10_PRECIOPORm">#REF!</definedName>
    <definedName name="tubpvcalcant_D_315mm_Nv_12_NOMBRE">#REF!</definedName>
    <definedName name="tubpvcalcant_D_315mm_Nv_12_PRECIOPORm">#REF!</definedName>
    <definedName name="tubpvcalcant_D_355mm_Nv_14_NOMBRE">#REF!</definedName>
    <definedName name="tubpvcalcant_D_355mm_Nv_14_PRECIOPORm">#REF!</definedName>
    <definedName name="tubpvcalcant_D_400mm_Nv_16_NOMBRE">#REF!</definedName>
    <definedName name="tubpvcalcant_D_400mm_Nv_16_PRECIOPORm">#REF!</definedName>
    <definedName name="tubpvcalcant_D_500mm_Nv_20_NOMBRE">#REF!</definedName>
    <definedName name="tubpvcalcant_D_500mm_Nv_20_PRECIOPORm">#REF!</definedName>
    <definedName name="tubpvcalcant_D_600mm_Nv_24_NOMBRE">#REF!</definedName>
    <definedName name="tubpvcalcant_D_600mm_Nv_24_PRECIOPORm">#REF!</definedName>
    <definedName name="tubpvcalcant_D_700mm_Nv_27_NOMBRE">#REF!</definedName>
    <definedName name="tubpvcalcant_D_700mm_Nv_27_PRECIOPORm">#REF!</definedName>
    <definedName name="tubpvcalcant_D_800mm_Nv_30_NOMBRE">#REF!</definedName>
    <definedName name="tubpvcalcant_D_800mm_Nv_30_PRECIOPORm">#REF!</definedName>
    <definedName name="tubpvcalcant_D_900mm_Nv_33_NOMBRE">#REF!</definedName>
    <definedName name="tubpvcalcant_D_900mm_Nv_33_PRECIOPORm">#REF!</definedName>
    <definedName name="tubpvcsanitariaD_1_1_2NOMBRE">#REF!</definedName>
    <definedName name="tubpvcsanitariaD_1_1_2PRECIOPORm">#REF!</definedName>
    <definedName name="tubpvcsanitariaD_2_NOMBRE">#REF!</definedName>
    <definedName name="tubpvcsanitariaD_2_PRECIOPORm">#REF!</definedName>
    <definedName name="tubpvcsanitariaD_3_NOMBRE">#REF!</definedName>
    <definedName name="tubpvcsanitariaD_3_PRECIOPORm">#REF!</definedName>
    <definedName name="tubpvcsanitariaD_4_NOMBRE">#REF!</definedName>
    <definedName name="tubpvcsanitariaD_4_PRECIOPORm">#REF!</definedName>
    <definedName name="tubpvcsanitariaD_6_NOMBRE">#REF!</definedName>
    <definedName name="tubpvcsanitariaD_6_PRECIOPORm">#REF!</definedName>
    <definedName name="TUBS2">#REF!</definedName>
    <definedName name="TUBS3">#REF!</definedName>
    <definedName name="TUBS4">#REF!</definedName>
    <definedName name="TUBS6">#REF!</definedName>
    <definedName name="TUHD10">#REF!</definedName>
    <definedName name="TUHD16">#REF!</definedName>
    <definedName name="TUKYRLTU.IR">#REF!</definedName>
    <definedName name="TUPI" localSheetId="11">MATCH(0.01,[0]!_____________ORO19,-1)+1</definedName>
    <definedName name="TUPI">MATCH(0.01,[0]!_____________ORO19,-1)+1</definedName>
    <definedName name="tur" localSheetId="1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9">{"TAB1",#N/A,TRUE,"GENERAL";"TAB2",#N/A,TRUE,"GENERAL";"TAB3",#N/A,TRUE,"GENERAL";"TAB4",#N/A,TRUE,"GENERAL";"TAB5",#N/A,TRUE,"GENERAL"}</definedName>
    <definedName name="tur" localSheetId="10">{"TAB1",#N/A,TRUE,"GENERAL";"TAB2",#N/A,TRUE,"GENERAL";"TAB3",#N/A,TRUE,"GENERAL";"TAB4",#N/A,TRUE,"GENERAL";"TAB5",#N/A,TRUE,"GENERAL"}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1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9">{"TAB1",#N/A,TRUE,"GENERAL";"TAB2",#N/A,TRUE,"GENERAL";"TAB3",#N/A,TRUE,"GENERAL";"TAB4",#N/A,TRUE,"GENERAL";"TAB5",#N/A,TRUE,"GENERAL"}</definedName>
    <definedName name="turu" localSheetId="10">{"TAB1",#N/A,TRUE,"GENERAL";"TAB2",#N/A,TRUE,"GENERAL";"TAB3",#N/A,TRUE,"GENERAL";"TAB4",#N/A,TRUE,"GENERAL";"TAB5",#N/A,TRUE,"GENERAL"}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UTBNVTDWERFGFGFGFGFGFGFGFGFGFGFGFGFGFGFG">#REF!</definedName>
    <definedName name="TV">#REF!</definedName>
    <definedName name="tvmenor90min" localSheetId="11">#REF!</definedName>
    <definedName name="tvmenor90min" localSheetId="8">#REF!</definedName>
    <definedName name="tvmenor90min">#REF!</definedName>
    <definedName name="Tw">#REF!</definedName>
    <definedName name="twer" localSheetId="1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9">{"TAB1",#N/A,TRUE,"GENERAL";"TAB2",#N/A,TRUE,"GENERAL";"TAB3",#N/A,TRUE,"GENERAL";"TAB4",#N/A,TRUE,"GENERAL";"TAB5",#N/A,TRUE,"GENERAL"}</definedName>
    <definedName name="twer" localSheetId="10">{"TAB1",#N/A,TRUE,"GENERAL";"TAB2",#N/A,TRUE,"GENERAL";"TAB3",#N/A,TRUE,"GENERAL";"TAB4",#N/A,TRUE,"GENERAL";"TAB5",#N/A,TRUE,"GENERAL"}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1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9">{"TAB1",#N/A,TRUE,"GENERAL";"TAB2",#N/A,TRUE,"GENERAL";"TAB3",#N/A,TRUE,"GENERAL";"TAB4",#N/A,TRUE,"GENERAL";"TAB5",#N/A,TRUE,"GENERAL"}</definedName>
    <definedName name="twet" localSheetId="10">{"TAB1",#N/A,TRUE,"GENERAL";"TAB2",#N/A,TRUE,"GENERAL";"TAB3",#N/A,TRUE,"GENERAL";"TAB4",#N/A,TRUE,"GENERAL";"TAB5",#N/A,TRUE,"GENERAL"}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11">#REF!</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#REF!</definedName>
    <definedName name="ty" hidden="1">{"via1",#N/A,TRUE,"general";"via2",#N/A,TRUE,"general";"via3",#N/A,TRUE,"general"}</definedName>
    <definedName name="TYEDAD">#REF!</definedName>
    <definedName name="tyer">#REF!</definedName>
    <definedName name="tyery" localSheetId="1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9">{"via1",#N/A,TRUE,"general";"via2",#N/A,TRUE,"general";"via3",#N/A,TRUE,"general"}</definedName>
    <definedName name="tyery" localSheetId="10">{"via1",#N/A,TRUE,"general";"via2",#N/A,TRUE,"general";"via3",#N/A,TRUE,"general"}</definedName>
    <definedName name="tyery" localSheetId="8" hidden="1">{"via1",#N/A,TRUE,"general";"via2",#N/A,TRUE,"general";"via3",#N/A,TRUE,"general"}</definedName>
    <definedName name="tyery" hidden="1">{"via1",#N/A,TRUE,"general";"via2",#N/A,TRUE,"general";"via3",#N/A,TRUE,"general"}</definedName>
    <definedName name="tyhdf">#REF!</definedName>
    <definedName name="tyj" localSheetId="1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9">{"TAB1",#N/A,TRUE,"GENERAL";"TAB2",#N/A,TRUE,"GENERAL";"TAB3",#N/A,TRUE,"GENERAL";"TAB4",#N/A,TRUE,"GENERAL";"TAB5",#N/A,TRUE,"GENERAL"}</definedName>
    <definedName name="tyj" localSheetId="10">{"TAB1",#N/A,TRUE,"GENERAL";"TAB2",#N/A,TRUE,"GENERAL";"TAB3",#N/A,TRUE,"GENERAL";"TAB4",#N/A,TRUE,"GENERAL";"TAB5",#N/A,TRUE,"GENERAL"}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9">{"TAB1",#N/A,TRUE,"GENERAL";"TAB2",#N/A,TRUE,"GENERAL";"TAB3",#N/A,TRUE,"GENERAL";"TAB4",#N/A,TRUE,"GENERAL";"TAB5",#N/A,TRUE,"GENERAL"}</definedName>
    <definedName name="tyjtyj" localSheetId="10">{"TAB1",#N/A,TRUE,"GENERAL";"TAB2",#N/A,TRUE,"GENERAL";"TAB3",#N/A,TRUE,"GENERAL";"TAB4",#N/A,TRUE,"GENERAL";"TAB5",#N/A,TRUE,"GENERAL"}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9">{"TAB1",#N/A,TRUE,"GENERAL";"TAB2",#N/A,TRUE,"GENERAL";"TAB3",#N/A,TRUE,"GENERAL";"TAB4",#N/A,TRUE,"GENERAL";"TAB5",#N/A,TRUE,"GENERAL"}</definedName>
    <definedName name="tyjytjuyjuy" localSheetId="10">{"TAB1",#N/A,TRUE,"GENERAL";"TAB2",#N/A,TRUE,"GENERAL";"TAB3",#N/A,TRUE,"GENERAL";"TAB4",#N/A,TRUE,"GENERAL";"TAB5",#N/A,TRUE,"GENERAL"}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1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9">{"via1",#N/A,TRUE,"general";"via2",#N/A,TRUE,"general";"via3",#N/A,TRUE,"general"}</definedName>
    <definedName name="tyk" localSheetId="10">{"via1",#N/A,TRUE,"general";"via2",#N/A,TRUE,"general";"via3",#N/A,TRUE,"general"}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1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9">{"via1",#N/A,TRUE,"general";"via2",#N/A,TRUE,"general";"via3",#N/A,TRUE,"general"}</definedName>
    <definedName name="tym" localSheetId="10">{"via1",#N/A,TRUE,"general";"via2",#N/A,TRUE,"general";"via3",#N/A,TRUE,"general"}</definedName>
    <definedName name="tym" localSheetId="8" hidden="1">{"via1",#N/A,TRUE,"general";"via2",#N/A,TRUE,"general";"via3",#N/A,TRUE,"general"}</definedName>
    <definedName name="tym" hidden="1">{"via1",#N/A,TRUE,"general";"via2",#N/A,TRUE,"general";"via3",#N/A,TRUE,"general"}</definedName>
    <definedName name="TYPE">#REF!</definedName>
    <definedName name="typeofcommittment">#REF!</definedName>
    <definedName name="tyr" localSheetId="1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9">{"via1",#N/A,TRUE,"general";"via2",#N/A,TRUE,"general";"via3",#N/A,TRUE,"general"}</definedName>
    <definedName name="tyr" localSheetId="10">{"via1",#N/A,TRUE,"general";"via2",#N/A,TRUE,"general";"via3",#N/A,TRUE,"general"}</definedName>
    <definedName name="tyr" localSheetId="8" hidden="1">{"via1",#N/A,TRUE,"general";"via2",#N/A,TRUE,"general";"via3",#N/A,TRUE,"general"}</definedName>
    <definedName name="tyr" hidden="1">{"via1",#N/A,TRUE,"general";"via2",#N/A,TRUE,"general";"via3",#N/A,TRUE,"general"}</definedName>
    <definedName name="tyreyrtye">#REF!</definedName>
    <definedName name="tyrty4y4">#REF!</definedName>
    <definedName name="tyryetyer">#REF!</definedName>
    <definedName name="tys">#REF!</definedName>
    <definedName name="tytfy">#REF!</definedName>
    <definedName name="tytgfhgfh" localSheetId="1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9">{"TAB1",#N/A,TRUE,"GENERAL";"TAB2",#N/A,TRUE,"GENERAL";"TAB3",#N/A,TRUE,"GENERAL";"TAB4",#N/A,TRUE,"GENERAL";"TAB5",#N/A,TRUE,"GENERAL"}</definedName>
    <definedName name="tytgfhgfh" localSheetId="10">{"TAB1",#N/A,TRUE,"GENERAL";"TAB2",#N/A,TRUE,"GENERAL";"TAB3",#N/A,TRUE,"GENERAL";"TAB4",#N/A,TRUE,"GENERAL";"TAB5",#N/A,TRUE,"GENERAL"}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1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9">{"TAB1",#N/A,TRUE,"GENERAL";"TAB2",#N/A,TRUE,"GENERAL";"TAB3",#N/A,TRUE,"GENERAL";"TAB4",#N/A,TRUE,"GENERAL";"TAB5",#N/A,TRUE,"GENERAL"}</definedName>
    <definedName name="tyty" localSheetId="10">{"TAB1",#N/A,TRUE,"GENERAL";"TAB2",#N/A,TRUE,"GENERAL";"TAB3",#N/A,TRUE,"GENERAL";"TAB4",#N/A,TRUE,"GENERAL";"TAB5",#N/A,TRUE,"GENERAL"}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9">{"TAB1",#N/A,TRUE,"GENERAL";"TAB2",#N/A,TRUE,"GENERAL";"TAB3",#N/A,TRUE,"GENERAL";"TAB4",#N/A,TRUE,"GENERAL";"TAB5",#N/A,TRUE,"GENERAL"}</definedName>
    <definedName name="TYUIYI" localSheetId="10">{"TAB1",#N/A,TRUE,"GENERAL";"TAB2",#N/A,TRUE,"GENERAL";"TAB3",#N/A,TRUE,"GENERAL";"TAB4",#N/A,TRUE,"GENERAL";"TAB5",#N/A,TRUE,"GENERAL"}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9">{"TAB1",#N/A,TRUE,"GENERAL";"TAB2",#N/A,TRUE,"GENERAL";"TAB3",#N/A,TRUE,"GENERAL";"TAB4",#N/A,TRUE,"GENERAL";"TAB5",#N/A,TRUE,"GENERAL"}</definedName>
    <definedName name="tyujh" localSheetId="10">{"TAB1",#N/A,TRUE,"GENERAL";"TAB2",#N/A,TRUE,"GENERAL";"TAB3",#N/A,TRUE,"GENERAL";"TAB4",#N/A,TRUE,"GENERAL";"TAB5",#N/A,TRUE,"GENERAL"}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9">{"TAB1",#N/A,TRUE,"GENERAL";"TAB2",#N/A,TRUE,"GENERAL";"TAB3",#N/A,TRUE,"GENERAL";"TAB4",#N/A,TRUE,"GENERAL";"TAB5",#N/A,TRUE,"GENERAL"}</definedName>
    <definedName name="tyuty" localSheetId="10">{"TAB1",#N/A,TRUE,"GENERAL";"TAB2",#N/A,TRUE,"GENERAL";"TAB3",#N/A,TRUE,"GENERAL";"TAB4",#N/A,TRUE,"GENERAL";"TAB5",#N/A,TRUE,"GENERAL"}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1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9">{"via1",#N/A,TRUE,"general";"via2",#N/A,TRUE,"general";"via3",#N/A,TRUE,"general"}</definedName>
    <definedName name="tyutyu" localSheetId="10">{"via1",#N/A,TRUE,"general";"via2",#N/A,TRUE,"general";"via3",#N/A,TRUE,"general"}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uyutyut">#REF!</definedName>
    <definedName name="tyxg" localSheetId="1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9">{"via1",#N/A,TRUE,"general";"via2",#N/A,TRUE,"general";"via3",#N/A,TRUE,"general"}</definedName>
    <definedName name="tyxg" localSheetId="10">{"via1",#N/A,TRUE,"general";"via2",#N/A,TRUE,"general";"via3",#N/A,TRUE,"general"}</definedName>
    <definedName name="tyxg" localSheetId="8" hidden="1">{"via1",#N/A,TRUE,"general";"via2",#N/A,TRUE,"general";"via3",#N/A,TRUE,"general"}</definedName>
    <definedName name="tyxg" hidden="1">{"via1",#N/A,TRUE,"general";"via2",#N/A,TRUE,"general";"via3",#N/A,TRUE,"general"}</definedName>
    <definedName name="Tz">#REF!</definedName>
    <definedName name="tz214_">#REF!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#REF!</definedName>
    <definedName name="U_Z">#REF!</definedName>
    <definedName name="u3u" localSheetId="1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9">{"TAB1",#N/A,TRUE,"GENERAL";"TAB2",#N/A,TRUE,"GENERAL";"TAB3",#N/A,TRUE,"GENERAL";"TAB4",#N/A,TRUE,"GENERAL";"TAB5",#N/A,TRUE,"GENERAL"}</definedName>
    <definedName name="u3u" localSheetId="10">{"TAB1",#N/A,TRUE,"GENERAL";"TAB2",#N/A,TRUE,"GENERAL";"TAB3",#N/A,TRUE,"GENERAL";"TAB4",#N/A,TRUE,"GENERAL";"TAB5",#N/A,TRUE,"GENERAL"}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1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9">{"TAB1",#N/A,TRUE,"GENERAL";"TAB2",#N/A,TRUE,"GENERAL";"TAB3",#N/A,TRUE,"GENERAL";"TAB4",#N/A,TRUE,"GENERAL";"TAB5",#N/A,TRUE,"GENERAL"}</definedName>
    <definedName name="u7u7" localSheetId="10">{"TAB1",#N/A,TRUE,"GENERAL";"TAB2",#N/A,TRUE,"GENERAL";"TAB3",#N/A,TRUE,"GENERAL";"TAB4",#N/A,TRUE,"GENERAL";"TAB5",#N/A,TRUE,"GENERAL"}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#REF!</definedName>
    <definedName name="uat">#REF!</definedName>
    <definedName name="Ub">#REF!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ehfuse">#REF!</definedName>
    <definedName name="uencat">#REF!</definedName>
    <definedName name="Uf">#REF!</definedName>
    <definedName name="UFGRTVEU">#REF!</definedName>
    <definedName name="UFrm2InUse">1</definedName>
    <definedName name="Ug">#REF!</definedName>
    <definedName name="UGEquipData">#REF!</definedName>
    <definedName name="Uh">#REF!</definedName>
    <definedName name="UHJKH">#REF!</definedName>
    <definedName name="uhvuisd">#REF!</definedName>
    <definedName name="ui" localSheetId="11">#REF!</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#REF!</definedName>
    <definedName name="UI" hidden="1">{"via1",#N/A,TRUE,"general";"via2",#N/A,TRUE,"general";"via3",#N/A,TRUE,"general"}</definedName>
    <definedName name="UIC" localSheetId="11">#REF!</definedName>
    <definedName name="UIC" localSheetId="8">#REF!</definedName>
    <definedName name="UIC">#REF!</definedName>
    <definedName name="uiev">#REF!</definedName>
    <definedName name="uijhj" localSheetId="1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9">{"via1",#N/A,TRUE,"general";"via2",#N/A,TRUE,"general";"via3",#N/A,TRUE,"general"}</definedName>
    <definedName name="uijhj" localSheetId="10">{"via1",#N/A,TRUE,"general";"via2",#N/A,TRUE,"general";"via3",#N/A,TRUE,"general"}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1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9">{"TAB1",#N/A,TRUE,"GENERAL";"TAB2",#N/A,TRUE,"GENERAL";"TAB3",#N/A,TRUE,"GENERAL";"TAB4",#N/A,TRUE,"GENERAL";"TAB5",#N/A,TRUE,"GENERAL"}</definedName>
    <definedName name="uio" localSheetId="10">{"TAB1",#N/A,TRUE,"GENERAL";"TAB2",#N/A,TRUE,"GENERAL";"TAB3",#N/A,TRUE,"GENERAL";"TAB4",#N/A,TRUE,"GENERAL";"TAB5",#N/A,TRUE,"GENERAL"}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jty">#REF!</definedName>
    <definedName name="uiou" localSheetId="1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9">{"TAB1",#N/A,TRUE,"GENERAL";"TAB2",#N/A,TRUE,"GENERAL";"TAB3",#N/A,TRUE,"GENERAL";"TAB4",#N/A,TRUE,"GENERAL";"TAB5",#N/A,TRUE,"GENERAL"}</definedName>
    <definedName name="uiou" localSheetId="10">{"TAB1",#N/A,TRUE,"GENERAL";"TAB2",#N/A,TRUE,"GENERAL";"TAB3",#N/A,TRUE,"GENERAL";"TAB4",#N/A,TRUE,"GENERAL";"TAB5",#N/A,TRUE,"GENERAL"}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1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9">{"via1",#N/A,TRUE,"general";"via2",#N/A,TRUE,"general";"via3",#N/A,TRUE,"general"}</definedName>
    <definedName name="uir" localSheetId="10">{"via1",#N/A,TRUE,"general";"via2",#N/A,TRUE,"general";"via3",#N/A,TRUE,"general"}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1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9">{"TAB1",#N/A,TRUE,"GENERAL";"TAB2",#N/A,TRUE,"GENERAL";"TAB3",#N/A,TRUE,"GENERAL";"TAB4",#N/A,TRUE,"GENERAL";"TAB5",#N/A,TRUE,"GENERAL"}</definedName>
    <definedName name="uituii" localSheetId="10">{"TAB1",#N/A,TRUE,"GENERAL";"TAB2",#N/A,TRUE,"GENERAL";"TAB3",#N/A,TRUE,"GENERAL";"TAB4",#N/A,TRUE,"GENERAL";"TAB5",#N/A,TRUE,"GENERAL"}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1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9">{"via1",#N/A,TRUE,"general";"via2",#N/A,TRUE,"general";"via3",#N/A,TRUE,"general"}</definedName>
    <definedName name="uityjj" localSheetId="10">{"via1",#N/A,TRUE,"general";"via2",#N/A,TRUE,"general";"via3",#N/A,TRUE,"general"}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1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9">{"TAB1",#N/A,TRUE,"GENERAL";"TAB2",#N/A,TRUE,"GENERAL";"TAB3",#N/A,TRUE,"GENERAL";"TAB4",#N/A,TRUE,"GENERAL";"TAB5",#N/A,TRUE,"GENERAL"}</definedName>
    <definedName name="uiufgj" localSheetId="10">{"TAB1",#N/A,TRUE,"GENERAL";"TAB2",#N/A,TRUE,"GENERAL";"TAB3",#N/A,TRUE,"GENERAL";"TAB4",#N/A,TRUE,"GENERAL";"TAB5",#N/A,TRUE,"GENERAL"}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#REF!</definedName>
    <definedName name="UIUYI" localSheetId="1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9">{"TAB1",#N/A,TRUE,"GENERAL";"TAB2",#N/A,TRUE,"GENERAL";"TAB3",#N/A,TRUE,"GENERAL";"TAB4",#N/A,TRUE,"GENERAL";"TAB5",#N/A,TRUE,"GENERAL"}</definedName>
    <definedName name="UIUYI" localSheetId="10">{"TAB1",#N/A,TRUE,"GENERAL";"TAB2",#N/A,TRUE,"GENERAL";"TAB3",#N/A,TRUE,"GENERAL";"TAB4",#N/A,TRUE,"GENERAL";"TAB5",#N/A,TRUE,"GENERAL"}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#REF!</definedName>
    <definedName name="uler">#REF!</definedName>
    <definedName name="Ull">#REF!</definedName>
    <definedName name="ultima">#REF!</definedName>
    <definedName name="UM" localSheetId="11">#REF!</definedName>
    <definedName name="UM" localSheetId="8">#REF!</definedName>
    <definedName name="UM">#REF!</definedName>
    <definedName name="UMO">#REF!</definedName>
    <definedName name="UN">#REF!</definedName>
    <definedName name="UN_APU" localSheetId="11">IF(LEN(#REF!)=2,"",IF(#REF!="","",IF(ISERROR(SEARCH("-",#REF!,3)),VLOOKUP(#REF!,#REF!,3,0),VLOOKUP(#REF!,#REF!,3,FALSE))))</definedName>
    <definedName name="UN_APU" localSheetId="8">IF(LEN(#REF!)=2,"",IF(#REF!="","",IF(ISERROR(SEARCH("-",#REF!,3)),VLOOKUP(#REF!,#REF!,3,0),VLOOKUP(#REF!,#REF!,3,FALSE))))</definedName>
    <definedName name="UN_APU">IF(LEN(#REF!)=2,"",IF(#REF!="","",IF(ISERROR(SEARCH("-",#REF!,3)),VLOOKUP(#REF!,#REF!,3,0),VLOOKUP(#REF!,#REF!,3,FALSE))))</definedName>
    <definedName name="UN_AUX" localSheetId="11">IF(#REF!="","",VLOOKUP(#REF!,#REF!,3,FALSE))</definedName>
    <definedName name="UN_AUX" localSheetId="8">IF(#REF!="","",VLOOKUP(#REF!,#REF!,3,FALSE))</definedName>
    <definedName name="UN_AUX">IF(#REF!="","",VLOOKUP(#REF!,#REF!,3,FALSE))</definedName>
    <definedName name="UN_PRI">#REF!</definedName>
    <definedName name="UNICO" localSheetId="11">#REF!</definedName>
    <definedName name="UNICO" localSheetId="8">#REF!</definedName>
    <definedName name="UNICO">#REF!</definedName>
    <definedName name="Unidad">#REF!</definedName>
    <definedName name="UNIDAD1" localSheetId="11">#REF!</definedName>
    <definedName name="UNIDAD1" localSheetId="8">#REF!</definedName>
    <definedName name="UNIDAD1">#REF!</definedName>
    <definedName name="UNIDAD521" localSheetId="11">#REF!</definedName>
    <definedName name="UNIDAD521" localSheetId="8">#REF!</definedName>
    <definedName name="UNIDAD521">#REF!</definedName>
    <definedName name="Unidades" localSheetId="11">#REF!</definedName>
    <definedName name="Unidades" localSheetId="8">#REF!</definedName>
    <definedName name="Unidades">#REF!</definedName>
    <definedName name="unidades_24">#REF!</definedName>
    <definedName name="unidades_26">#REF!</definedName>
    <definedName name="unidades_27">#REF!</definedName>
    <definedName name="unidades_5">#REF!</definedName>
    <definedName name="unidades_6">#REF!</definedName>
    <definedName name="unidades_7">#REF!</definedName>
    <definedName name="UNION" localSheetId="11">#REF!</definedName>
    <definedName name="UNION" localSheetId="8">#REF!</definedName>
    <definedName name="UNION">#REF!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onmaxi4">#REF!</definedName>
    <definedName name="unionmaxi6">#REF!</definedName>
    <definedName name="unionmaxi8">#REF!</definedName>
    <definedName name="unionrapida10">#REF!</definedName>
    <definedName name="unionrapida12">#REF!</definedName>
    <definedName name="unionrapida3">#REF!</definedName>
    <definedName name="unionrapida6">#REF!</definedName>
    <definedName name="unionrapida8">#REF!</definedName>
    <definedName name="UNIT" localSheetId="11">#REF!</definedName>
    <definedName name="UNIT" localSheetId="8">#REF!</definedName>
    <definedName name="UNIT">#REF!</definedName>
    <definedName name="UNITARIO" localSheetId="11">#REF!</definedName>
    <definedName name="UNITARIO" localSheetId="8">#REF!</definedName>
    <definedName name="UNITARIO">#REF!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#REF!</definedName>
    <definedName name="unj" localSheetId="11" hidden="1">#REF!</definedName>
    <definedName name="unj" localSheetId="8" hidden="1">#REF!</definedName>
    <definedName name="unj" hidden="1">#REF!</definedName>
    <definedName name="UNO" localSheetId="11">#REF!</definedName>
    <definedName name="uno" localSheetId="2">'CAP. 1'!ERR</definedName>
    <definedName name="uno" localSheetId="3">'CAP. 2'!ERR</definedName>
    <definedName name="uno" localSheetId="4">'CAP. 3'!ERR</definedName>
    <definedName name="uno" localSheetId="5">'CAP. 4'!ERR</definedName>
    <definedName name="uno" localSheetId="6">'CAP. 5'!ERR</definedName>
    <definedName name="uno" localSheetId="7">'CAP. 6'!ERR</definedName>
    <definedName name="UNO" localSheetId="8">#REF!</definedName>
    <definedName name="uno">[0]!ERR</definedName>
    <definedName name="UNO_1">#REF!</definedName>
    <definedName name="UNO_2">#REF!</definedName>
    <definedName name="Uñ">#REF!</definedName>
    <definedName name="Uo">#REF!</definedName>
    <definedName name="UOUIV" localSheetId="1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9">{"TAB1",#N/A,TRUE,"GENERAL";"TAB2",#N/A,TRUE,"GENERAL";"TAB3",#N/A,TRUE,"GENERAL";"TAB4",#N/A,TRUE,"GENERAL";"TAB5",#N/A,TRUE,"GENERAL"}</definedName>
    <definedName name="UOUIV" localSheetId="10">{"TAB1",#N/A,TRUE,"GENERAL";"TAB2",#N/A,TRUE,"GENERAL";"TAB3",#N/A,TRUE,"GENERAL";"TAB4",#N/A,TRUE,"GENERAL";"TAB5",#N/A,TRUE,"GENERAL"}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1">'AIU1 '!err</definedName>
    <definedName name="uriel" localSheetId="2">'CAP. 1'!ERR</definedName>
    <definedName name="uriel" localSheetId="3">'CAP. 2'!ERR</definedName>
    <definedName name="uriel" localSheetId="4">'CAP. 3'!ERR</definedName>
    <definedName name="uriel" localSheetId="5">'CAP. 4'!ERR</definedName>
    <definedName name="uriel" localSheetId="6">'CAP. 5'!ERR</definedName>
    <definedName name="uriel" localSheetId="7">'CAP. 6'!ERR</definedName>
    <definedName name="uriel" localSheetId="8">FP!err</definedName>
    <definedName name="uriel">[0]!ERR</definedName>
    <definedName name="URUGUAY">#REF!</definedName>
    <definedName name="uryur" localSheetId="1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9">{"TAB1",#N/A,TRUE,"GENERAL";"TAB2",#N/A,TRUE,"GENERAL";"TAB3",#N/A,TRUE,"GENERAL";"TAB4",#N/A,TRUE,"GENERAL";"TAB5",#N/A,TRUE,"GENERAL"}</definedName>
    <definedName name="uryur" localSheetId="10">{"TAB1",#N/A,TRUE,"GENERAL";"TAB2",#N/A,TRUE,"GENERAL";"TAB3",#N/A,TRUE,"GENERAL";"TAB4",#N/A,TRUE,"GENERAL";"TAB5",#N/A,TRUE,"GENERAL"}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 localSheetId="11">#REF!</definedName>
    <definedName name="US" localSheetId="8">#REF!</definedName>
    <definedName name="US">#REF!</definedName>
    <definedName name="USD">#REF!</definedName>
    <definedName name="USxCOL">#REF!</definedName>
    <definedName name="ut" localSheetId="11">#REF!</definedName>
    <definedName name="ut" localSheetId="8">#REF!</definedName>
    <definedName name="ut">#REF!</definedName>
    <definedName name="Ut_Un">#REF!</definedName>
    <definedName name="uti">#REF!</definedName>
    <definedName name="UTIL" localSheetId="11">#REF!</definedName>
    <definedName name="UTIL" localSheetId="8">#REF!</definedName>
    <definedName name="UTIL">8%</definedName>
    <definedName name="Utilidad" localSheetId="11">#REF!</definedName>
    <definedName name="Utilidad" localSheetId="10">#REF!</definedName>
    <definedName name="Utilidad" localSheetId="8">#REF!</definedName>
    <definedName name="Utilidad">#REF!</definedName>
    <definedName name="UtilidadMensual">#REF!</definedName>
    <definedName name="UtilidadObra">#REF!</definedName>
    <definedName name="Utilidadrev">#REF!</definedName>
    <definedName name="UTL" localSheetId="11">#REF!</definedName>
    <definedName name="UTL" localSheetId="8">#REF!</definedName>
    <definedName name="UTL">#REF!</definedName>
    <definedName name="UTMAR">#REF!</definedName>
    <definedName name="UTYU">#REF!</definedName>
    <definedName name="utyy">#REF!</definedName>
    <definedName name="uu" localSheetId="11">#REF!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#REF!</definedName>
    <definedName name="uu" hidden="1">{"TAB1",#N/A,TRUE,"GENERAL";"TAB2",#N/A,TRUE,"GENERAL";"TAB3",#N/A,TRUE,"GENERAL";"TAB4",#N/A,TRUE,"GENERAL";"TAB5",#N/A,TRUE,"GENERAL"}</definedName>
    <definedName name="uuu" localSheetId="1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9">{"TAB1",#N/A,TRUE,"GENERAL";"TAB2",#N/A,TRUE,"GENERAL";"TAB3",#N/A,TRUE,"GENERAL";"TAB4",#N/A,TRUE,"GENERAL";"TAB5",#N/A,TRUE,"GENERAL"}</definedName>
    <definedName name="uuu" localSheetId="10">{"TAB1",#N/A,TRUE,"GENERAL";"TAB2",#N/A,TRUE,"GENERAL";"TAB3",#N/A,TRUE,"GENERAL";"TAB4",#N/A,TRUE,"GENERAL";"TAB5",#N/A,TRUE,"GENERAL"}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9">{"TAB1",#N/A,TRUE,"GENERAL";"TAB2",#N/A,TRUE,"GENERAL";"TAB3",#N/A,TRUE,"GENERAL";"TAB4",#N/A,TRUE,"GENERAL";"TAB5",#N/A,TRUE,"GENERAL"}</definedName>
    <definedName name="uuuuo" localSheetId="10">{"TAB1",#N/A,TRUE,"GENERAL";"TAB2",#N/A,TRUE,"GENERAL";"TAB3",#N/A,TRUE,"GENERAL";"TAB4",#N/A,TRUE,"GENERAL";"TAB5",#N/A,TRUE,"GENERAL"}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1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9">{"via1",#N/A,TRUE,"general";"via2",#N/A,TRUE,"general";"via3",#N/A,TRUE,"general"}</definedName>
    <definedName name="uuuuuj" localSheetId="10">{"via1",#N/A,TRUE,"general";"via2",#N/A,TRUE,"general";"via3",#N/A,TRUE,"general"}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uuuutiyt">#REF!</definedName>
    <definedName name="uuuuuu">#REF!</definedName>
    <definedName name="uuuuuuuuuu">#REF!</definedName>
    <definedName name="uv">375000</definedName>
    <definedName name="Uw">#REF!</definedName>
    <definedName name="uwkap" localSheetId="1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9">{"TAB1",#N/A,TRUE,"GENERAL";"TAB2",#N/A,TRUE,"GENERAL";"TAB3",#N/A,TRUE,"GENERAL";"TAB4",#N/A,TRUE,"GENERAL";"TAB5",#N/A,TRUE,"GENERAL"}</definedName>
    <definedName name="uwkap" localSheetId="10">{"TAB1",#N/A,TRUE,"GENERAL";"TAB2",#N/A,TRUE,"GENERAL";"TAB3",#N/A,TRUE,"GENERAL";"TAB4",#N/A,TRUE,"GENERAL";"TAB5",#N/A,TRUE,"GENERAL"}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WT">#REF!</definedName>
    <definedName name="uxd">#REF!</definedName>
    <definedName name="uy">#REF!</definedName>
    <definedName name="uyft">#REF!</definedName>
    <definedName name="uyiky">#REF!</definedName>
    <definedName name="uyioti">#REF!</definedName>
    <definedName name="uyiudrt">#REF!</definedName>
    <definedName name="uyiyiy" localSheetId="1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9">{"TAB1",#N/A,TRUE,"GENERAL";"TAB2",#N/A,TRUE,"GENERAL";"TAB3",#N/A,TRUE,"GENERAL";"TAB4",#N/A,TRUE,"GENERAL";"TAB5",#N/A,TRUE,"GENERAL"}</definedName>
    <definedName name="uyiyiy" localSheetId="10">{"TAB1",#N/A,TRUE,"GENERAL";"TAB2",#N/A,TRUE,"GENERAL";"TAB3",#N/A,TRUE,"GENERAL";"TAB4",#N/A,TRUE,"GENERAL";"TAB5",#N/A,TRUE,"GENERAL"}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jfdh">#REF!</definedName>
    <definedName name="uyk">#REF!</definedName>
    <definedName name="UYT6TG5">#REF!</definedName>
    <definedName name="uytu" localSheetId="1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9">{"TAB1",#N/A,TRUE,"GENERAL";"TAB2",#N/A,TRUE,"GENERAL";"TAB3",#N/A,TRUE,"GENERAL";"TAB4",#N/A,TRUE,"GENERAL";"TAB5",#N/A,TRUE,"GENERAL"}</definedName>
    <definedName name="uytu" localSheetId="10">{"TAB1",#N/A,TRUE,"GENERAL";"TAB2",#N/A,TRUE,"GENERAL";"TAB3",#N/A,TRUE,"GENERAL";"TAB4",#N/A,TRUE,"GENERAL";"TAB5",#N/A,TRUE,"GENERAL"}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1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9">{"via1",#N/A,TRUE,"general";"via2",#N/A,TRUE,"general";"via3",#N/A,TRUE,"general"}</definedName>
    <definedName name="uyur" localSheetId="10">{"via1",#N/A,TRUE,"general";"via2",#N/A,TRUE,"general";"via3",#N/A,TRUE,"general"}</definedName>
    <definedName name="uyur" localSheetId="8" hidden="1">{"via1",#N/A,TRUE,"general";"via2",#N/A,TRUE,"general";"via3",#N/A,TRUE,"general"}</definedName>
    <definedName name="uyur" hidden="1">{"via1",#N/A,TRUE,"general";"via2",#N/A,TRUE,"general";"via3",#N/A,TRUE,"general"}</definedName>
    <definedName name="Uz">#REF!</definedName>
    <definedName name="v" localSheetId="11">#REF!</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9">{"TAB1",#N/A,TRUE,"GENERAL";"TAB2",#N/A,TRUE,"GENERAL";"TAB3",#N/A,TRUE,"GENERAL";"TAB4",#N/A,TRUE,"GENERAL";"TAB5",#N/A,TRUE,"GENERAL"}</definedName>
    <definedName name="v" localSheetId="10">{"TAB1",#N/A,TRUE,"GENERAL";"TAB2",#N/A,TRUE,"GENERAL";"TAB3",#N/A,TRUE,"GENERAL";"TAB4",#N/A,TRUE,"GENERAL";"TAB5",#N/A,TRUE,"GENERAL"}</definedName>
    <definedName name="v" localSheetId="8">#REF!</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CA">#REF!</definedName>
    <definedName name="vacio">#REF!</definedName>
    <definedName name="VACIO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 localSheetId="11">#REF!</definedName>
    <definedName name="VALLA" localSheetId="8">#REF!</definedName>
    <definedName name="VALLA">#REF!</definedName>
    <definedName name="VALLA_2_3_MTS_CON_3_CERCHAS">#REF!</definedName>
    <definedName name="Valla_tipo_1_A_FINDETERNOMBRE">#REF!</definedName>
    <definedName name="Valla_tipo_1_B_FINDETERNOMBRE">#REF!</definedName>
    <definedName name="Valla_tipo_1_C_FINDETERNOMBRE">#REF!</definedName>
    <definedName name="Valla_tipo_1_CDMBNOMBRE">#REF!</definedName>
    <definedName name="Valla_tipo_1_Plan_IntegralNOMBRE">#REF!</definedName>
    <definedName name="Valla_tipo_2NOMBRE">#REF!</definedName>
    <definedName name="Valla_tipo_3NOMBRE">#REF!</definedName>
    <definedName name="Vallas_de_tránsitoNOMBRE">#REF!</definedName>
    <definedName name="Vallasdetransitopreioporunidad">#REF!</definedName>
    <definedName name="Vallatipo1afindeterprecioporunidad">#REF!</definedName>
    <definedName name="Vallatipo1Bprecioporunidad">#REF!</definedName>
    <definedName name="Vallatipo1CDMBpreciounidad">#REF!</definedName>
    <definedName name="Vallatipo1Cfindeterprecioporunidad">#REF!</definedName>
    <definedName name="Vallatipo1planintegralprecioporunidad">#REF!</definedName>
    <definedName name="Vallatipo2precioporunidad">#REF!</definedName>
    <definedName name="Vallatipo3precioporunidad">#REF!</definedName>
    <definedName name="VALMA3">#REF!</definedName>
    <definedName name="VALMA4">#REF!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_TOTAL">#REF!</definedName>
    <definedName name="VALOR_TOTAL_AIU">#REF!</definedName>
    <definedName name="VALOR_TOTAL_DEL_CAPITULO">#REF!</definedName>
    <definedName name="VALOR_TOTAL_DEL_ITEM">#REF!</definedName>
    <definedName name="VALOR_TOTAL_DEL_SUBCAPITULO">#REF!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#REF!</definedName>
    <definedName name="Valoracion">#REF!</definedName>
    <definedName name="VALORACIÓN">#REF!</definedName>
    <definedName name="valorcal">#REF!</definedName>
    <definedName name="ValorCto" localSheetId="11">#REF!</definedName>
    <definedName name="ValorCto" localSheetId="8">#REF!</definedName>
    <definedName name="ValorCto">#REF!</definedName>
    <definedName name="ValorEjecutado">#REF!</definedName>
    <definedName name="Valorepm1" localSheetId="11">#REF!,#REF!,#REF!</definedName>
    <definedName name="Valorepm1" localSheetId="8">#REF!,#REF!,#REF!</definedName>
    <definedName name="Valorepm1">#REF!,#REF!,#REF!</definedName>
    <definedName name="VALORESAA">#REF!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Consultoria">#REF!</definedName>
    <definedName name="valparaiso">#REF!</definedName>
    <definedName name="Values_Entered" localSheetId="11">IF(Loan_Amount*Interest_Rate*Loan_Years*Loan_Start&gt;0,1,0)</definedName>
    <definedName name="Values_Entered" localSheetId="7">IF(Loan_Amount*Interest_Rate*Loan_Years*Loan_Start&gt;0,1,0)</definedName>
    <definedName name="Values_Entered" localSheetId="8">IF(Loan_Amount*Interest_Rate*Loan_Years*Loan_Start&gt;0,1,0)</definedName>
    <definedName name="Values_Entered">IF(Loan_Amount*Interest_Rate*Loan_Years*Loan_Start&gt;0,1,0)</definedName>
    <definedName name="Values_Entered_1">#N/A</definedName>
    <definedName name="Values_Entered_2">#N/A</definedName>
    <definedName name="valve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10">#REF!</definedName>
    <definedName name="valvula12">#REF!</definedName>
    <definedName name="valvula16">#REF!</definedName>
    <definedName name="valvula3">#REF!</definedName>
    <definedName name="valvula4">#REF!</definedName>
    <definedName name="valvula6">#REF!</definedName>
    <definedName name="valvula8">#REF!</definedName>
    <definedName name="Válvulas">#REF!</definedName>
    <definedName name="vaquita" localSheetId="11" hidden="1">{"PRES REHAB ARM-PER POR ITEMS  KM A KM",#N/A,TRUE,"Rehabilitacion Arm-Per"}</definedName>
    <definedName name="vaquita" localSheetId="8" hidden="1">{"PRES REHAB ARM-PER POR ITEMS  KM A KM",#N/A,TRUE,"Rehabilitacion Arm-Per"}</definedName>
    <definedName name="vaquita" hidden="1">{"PRES REHAB ARM-PER POR ITEMS  KM A KM",#N/A,TRUE,"Rehabilitacion Arm-Per"}</definedName>
    <definedName name="Var" localSheetId="11">#REF!</definedName>
    <definedName name="Var" localSheetId="8">#REF!</definedName>
    <definedName name="Var">#REF!</definedName>
    <definedName name="VarEquip">#REF!</definedName>
    <definedName name="vareta">#REF!</definedName>
    <definedName name="variacion" localSheetId="11">#REF!</definedName>
    <definedName name="variacion" localSheetId="8">#REF!</definedName>
    <definedName name="variacion">#REF!</definedName>
    <definedName name="VARIACION1">#REF!</definedName>
    <definedName name="Varios">#REF!</definedName>
    <definedName name="Varios2">#REF!</definedName>
    <definedName name="VarRange">#REF!</definedName>
    <definedName name="varsdf">#REF!</definedName>
    <definedName name="VAT">#REF!</definedName>
    <definedName name="vaton">#REF!</definedName>
    <definedName name="VB">#REF!</definedName>
    <definedName name="vbdfsv">#REF!</definedName>
    <definedName name="VBTR">#REF!</definedName>
    <definedName name="VBV">#REF!</definedName>
    <definedName name="VBV.1">#REF!</definedName>
    <definedName name="VBV_1">#N/A</definedName>
    <definedName name="vbvbvbvb" localSheetId="1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9">{"TAB1",#N/A,TRUE,"GENERAL";"TAB2",#N/A,TRUE,"GENERAL";"TAB3",#N/A,TRUE,"GENERAL";"TAB4",#N/A,TRUE,"GENERAL";"TAB5",#N/A,TRUE,"GENERAL"}</definedName>
    <definedName name="vbvbvbvb" localSheetId="10">{"TAB1",#N/A,TRUE,"GENERAL";"TAB2",#N/A,TRUE,"GENERAL";"TAB3",#N/A,TRUE,"GENERAL";"TAB4",#N/A,TRUE,"GENERAL";"TAB5",#N/A,TRUE,"GENERAL"}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gd">#REF!</definedName>
    <definedName name="vdfvuio" localSheetId="1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9">{"via1",#N/A,TRUE,"general";"via2",#N/A,TRUE,"general";"via3",#N/A,TRUE,"general"}</definedName>
    <definedName name="vdfvuio" localSheetId="10">{"via1",#N/A,TRUE,"general";"via2",#N/A,TRUE,"general";"via3",#N/A,TRUE,"general"}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df">#REF!</definedName>
    <definedName name="vdsvnj" localSheetId="1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9">{"via1",#N/A,TRUE,"general";"via2",#N/A,TRUE,"general";"via3",#N/A,TRUE,"general"}</definedName>
    <definedName name="vdsvnj" localSheetId="10">{"via1",#N/A,TRUE,"general";"via2",#N/A,TRUE,"general";"via3",#N/A,TRUE,"general"}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 localSheetId="11">#REF!</definedName>
    <definedName name="VE" localSheetId="8">#REF!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#REF!</definedName>
    <definedName name="VENTI">#REF!</definedName>
    <definedName name="VENTOSAS_PARA_INSTALACION_EN_TUBERIA_DE_3">#REF!</definedName>
    <definedName name="VEREDALAFALD2">#REF!</definedName>
    <definedName name="Verifier">#REF!</definedName>
    <definedName name="VERSION">#REF!</definedName>
    <definedName name="Version4OK" localSheetId="11" hidden="1">{"Datos de las Curvas",#N/A,TRUE,"TABLA-CALCULOS"}</definedName>
    <definedName name="Version4OK" localSheetId="8" hidden="1">{"Datos de las Curvas",#N/A,TRUE,"TABLA-CALCULOS"}</definedName>
    <definedName name="Version4OK" hidden="1">{"Datos de las Curvas",#N/A,TRUE,"TABLA-CALCULOS"}</definedName>
    <definedName name="VEX" localSheetId="11">#REF!</definedName>
    <definedName name="VEX" localSheetId="8">#REF!</definedName>
    <definedName name="VEX">#REF!</definedName>
    <definedName name="VEX_ON">#REF!</definedName>
    <definedName name="VEX1_1" localSheetId="11">#REF!</definedName>
    <definedName name="VEX1_1" localSheetId="8">#REF!</definedName>
    <definedName name="VEX1_1">#REF!</definedName>
    <definedName name="VEX1_1_1" localSheetId="11">#REF!</definedName>
    <definedName name="VEX1_1_1" localSheetId="8">#REF!</definedName>
    <definedName name="VEX1_1_1">#REF!</definedName>
    <definedName name="VEX1_1_2" localSheetId="11">#REF!</definedName>
    <definedName name="VEX1_1_2" localSheetId="8">#REF!</definedName>
    <definedName name="VEX1_1_2">#REF!</definedName>
    <definedName name="VEX1_1_3" localSheetId="11">#REF!</definedName>
    <definedName name="VEX1_1_3" localSheetId="8">#REF!</definedName>
    <definedName name="VEX1_1_3">#REF!</definedName>
    <definedName name="VEX1_1_4" localSheetId="11">#REF!</definedName>
    <definedName name="VEX1_1_4" localSheetId="8">#REF!</definedName>
    <definedName name="VEX1_1_4">#REF!</definedName>
    <definedName name="VEX1_2" localSheetId="11">#REF!</definedName>
    <definedName name="VEX1_2" localSheetId="8">#REF!</definedName>
    <definedName name="VEX1_2">#REF!</definedName>
    <definedName name="VEX1_3" localSheetId="11">#REF!</definedName>
    <definedName name="VEX1_3" localSheetId="8">#REF!</definedName>
    <definedName name="VEX1_3">#REF!</definedName>
    <definedName name="Vf">#REF!</definedName>
    <definedName name="VFA" localSheetId="11">#REF!</definedName>
    <definedName name="VFA" localSheetId="8">#REF!</definedName>
    <definedName name="VFA">#REF!</definedName>
    <definedName name="VFA1_1" localSheetId="11">#REF!</definedName>
    <definedName name="VFA1_1" localSheetId="8">#REF!</definedName>
    <definedName name="VFA1_1">#REF!</definedName>
    <definedName name="VFA1_1_1" localSheetId="11">#REF!</definedName>
    <definedName name="VFA1_1_1" localSheetId="8">#REF!</definedName>
    <definedName name="VFA1_1_1">#REF!</definedName>
    <definedName name="VFA1_1_2" localSheetId="11">#REF!</definedName>
    <definedName name="VFA1_1_2" localSheetId="8">#REF!</definedName>
    <definedName name="VFA1_1_2">#REF!</definedName>
    <definedName name="VFA1_1_3" localSheetId="11">#REF!</definedName>
    <definedName name="VFA1_1_3" localSheetId="8">#REF!</definedName>
    <definedName name="VFA1_1_3">#REF!</definedName>
    <definedName name="VFA1_1_4" localSheetId="11">#REF!</definedName>
    <definedName name="VFA1_1_4" localSheetId="8">#REF!</definedName>
    <definedName name="VFA1_1_4">#REF!</definedName>
    <definedName name="VFA1_1_5" localSheetId="11">#REF!</definedName>
    <definedName name="VFA1_1_5" localSheetId="8">#REF!</definedName>
    <definedName name="VFA1_1_5">#REF!</definedName>
    <definedName name="VFA1_1_6" localSheetId="11">#REF!</definedName>
    <definedName name="VFA1_1_6" localSheetId="8">#REF!</definedName>
    <definedName name="VFA1_1_6">#REF!</definedName>
    <definedName name="VFA1_2" localSheetId="11">#REF!</definedName>
    <definedName name="VFA1_2" localSheetId="8">#REF!</definedName>
    <definedName name="VFA1_2">#REF!</definedName>
    <definedName name="VFA1_3" localSheetId="11">#REF!</definedName>
    <definedName name="VFA1_3" localSheetId="8">#REF!</definedName>
    <definedName name="VFA1_3">#REF!</definedName>
    <definedName name="vfbgnhyt" localSheetId="1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9">{"via1",#N/A,TRUE,"general";"via2",#N/A,TRUE,"general";"via3",#N/A,TRUE,"general"}</definedName>
    <definedName name="vfbgnhyt" localSheetId="10">{"via1",#N/A,TRUE,"general";"via2",#N/A,TRUE,"general";"via3",#N/A,TRUE,"general"}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e">#REF!</definedName>
    <definedName name="VFFVFV">#REF!</definedName>
    <definedName name="vfggchbh">#REF!</definedName>
    <definedName name="vfgtfgvfgv">#REF!</definedName>
    <definedName name="vfh" localSheetId="11">#REF!</definedName>
    <definedName name="vfh" localSheetId="8">#REF!</definedName>
    <definedName name="vfh">#REF!</definedName>
    <definedName name="vfn">#REF!</definedName>
    <definedName name="VFR">#REF!</definedName>
    <definedName name="vfvdv" localSheetId="1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9">{"TAB1",#N/A,TRUE,"GENERAL";"TAB2",#N/A,TRUE,"GENERAL";"TAB3",#N/A,TRUE,"GENERAL";"TAB4",#N/A,TRUE,"GENERAL";"TAB5",#N/A,TRUE,"GENERAL"}</definedName>
    <definedName name="vfvdv" localSheetId="10">{"TAB1",#N/A,TRUE,"GENERAL";"TAB2",#N/A,TRUE,"GENERAL";"TAB3",#N/A,TRUE,"GENERAL";"TAB4",#N/A,TRUE,"GENERAL";"TAB5",#N/A,TRUE,"GENERAL"}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1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9">{"TAB1",#N/A,TRUE,"GENERAL";"TAB2",#N/A,TRUE,"GENERAL";"TAB3",#N/A,TRUE,"GENERAL";"TAB4",#N/A,TRUE,"GENERAL";"TAB5",#N/A,TRUE,"GENERAL"}</definedName>
    <definedName name="vfvf" localSheetId="10">{"TAB1",#N/A,TRUE,"GENERAL";"TAB2",#N/A,TRUE,"GENERAL";"TAB3",#N/A,TRUE,"GENERAL";"TAB4",#N/A,TRUE,"GENERAL";"TAB5",#N/A,TRUE,"GENERAL"}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FVH">#REF!</definedName>
    <definedName name="VFXCV">#REF!</definedName>
    <definedName name="vg">#REF!</definedName>
    <definedName name="Vh">#REF!</definedName>
    <definedName name="VI" localSheetId="11">#REF!</definedName>
    <definedName name="VI" localSheetId="8">#REF!</definedName>
    <definedName name="VI">#REF!</definedName>
    <definedName name="VIA">#REF!</definedName>
    <definedName name="VIAJ">#REF!</definedName>
    <definedName name="Viaje">#REF!</definedName>
    <definedName name="VIAJE_">#REF!</definedName>
    <definedName name="Viajes">#REF!</definedName>
    <definedName name="vias">#REF!</definedName>
    <definedName name="VIBGA">#REF!</definedName>
    <definedName name="VIBGA_">#REF!</definedName>
    <definedName name="vibr">#REF!</definedName>
    <definedName name="VIBRA" localSheetId="11">#REF!</definedName>
    <definedName name="VIBRA" localSheetId="8">#REF!</definedName>
    <definedName name="VIBRA">#REF!</definedName>
    <definedName name="VIBRADOR">#REF!</definedName>
    <definedName name="Vibrador_de_concretoNOMBRE">#REF!</definedName>
    <definedName name="vibradorconcretopreciohora">#REF!</definedName>
    <definedName name="vibradorgasolina">#REF!</definedName>
    <definedName name="VIBRCOM">#REF!</definedName>
    <definedName name="VIBRE">#REF!</definedName>
    <definedName name="vibro">#REF!</definedName>
    <definedName name="VIBROCOMPACTADOR">#REF!</definedName>
    <definedName name="Vibrocompactador_manual_ranaNOMBRE">#REF!</definedName>
    <definedName name="Vibrocompactador_RODILLOARRASTRENOMBRE">#REF!</definedName>
    <definedName name="vibrocompactadormanualranapreciohora">#REF!</definedName>
    <definedName name="vibrocompactadorrodillopreciohora">#REF!</definedName>
    <definedName name="VIBROSD100">#REF!</definedName>
    <definedName name="VICEP_DIRECC" localSheetId="11">#REF!</definedName>
    <definedName name="VICEP_DIRECC" localSheetId="8">#REF!</definedName>
    <definedName name="VICEP_DIRECC">#REF!</definedName>
    <definedName name="victor">#REF!</definedName>
    <definedName name="vida">#REF!</definedName>
    <definedName name="VIDRI">#REF!</definedName>
    <definedName name="VIDRIO4">#REF!</definedName>
    <definedName name="VigenciaDolares">#REF!</definedName>
    <definedName name="VigenciaPesos">#REF!</definedName>
    <definedName name="VIGFUTURA" localSheetId="11">#REF!</definedName>
    <definedName name="VIGFUTURA" localSheetId="8">#REF!</definedName>
    <definedName name="VIGFUTURA">#REF!</definedName>
    <definedName name="villa">#REF!</definedName>
    <definedName name="VINILO">#REF!</definedName>
    <definedName name="viscosidad">#REF!</definedName>
    <definedName name="visión">#REF!</definedName>
    <definedName name="visión_1">#REF!</definedName>
    <definedName name="visión_2">#REF!</definedName>
    <definedName name="VIT" localSheetId="11">#REF!</definedName>
    <definedName name="VIT" localSheetId="8">#REF!</definedName>
    <definedName name="VIT">#REF!</definedName>
    <definedName name="VIT1_1" localSheetId="11">#REF!</definedName>
    <definedName name="VIT1_1" localSheetId="8">#REF!</definedName>
    <definedName name="VIT1_1">#REF!</definedName>
    <definedName name="VIT1_1_1" localSheetId="11">#REF!</definedName>
    <definedName name="VIT1_1_1" localSheetId="8">#REF!</definedName>
    <definedName name="VIT1_1_1">#REF!</definedName>
    <definedName name="VIT1_1_10" localSheetId="11">#REF!</definedName>
    <definedName name="VIT1_1_10" localSheetId="8">#REF!</definedName>
    <definedName name="VIT1_1_10">#REF!</definedName>
    <definedName name="VIT1_1_11" localSheetId="11">#REF!</definedName>
    <definedName name="VIT1_1_11" localSheetId="8">#REF!</definedName>
    <definedName name="VIT1_1_11">#REF!</definedName>
    <definedName name="VIT1_1_12" localSheetId="11">#REF!</definedName>
    <definedName name="VIT1_1_12" localSheetId="8">#REF!</definedName>
    <definedName name="VIT1_1_12">#REF!</definedName>
    <definedName name="VIT1_1_13" localSheetId="11">#REF!</definedName>
    <definedName name="VIT1_1_13" localSheetId="8">#REF!</definedName>
    <definedName name="VIT1_1_13">#REF!</definedName>
    <definedName name="VIT1_1_14" localSheetId="11">#REF!</definedName>
    <definedName name="VIT1_1_14" localSheetId="8">#REF!</definedName>
    <definedName name="VIT1_1_14">#REF!</definedName>
    <definedName name="VIT1_1_15" localSheetId="11">#REF!</definedName>
    <definedName name="VIT1_1_15" localSheetId="8">#REF!</definedName>
    <definedName name="VIT1_1_15">#REF!</definedName>
    <definedName name="VIT1_1_16" localSheetId="11">#REF!</definedName>
    <definedName name="VIT1_1_16" localSheetId="8">#REF!</definedName>
    <definedName name="VIT1_1_16">#REF!</definedName>
    <definedName name="VIt1_1_17" localSheetId="11">#REF!</definedName>
    <definedName name="VIt1_1_17" localSheetId="8">#REF!</definedName>
    <definedName name="VIt1_1_17">#REF!</definedName>
    <definedName name="VIT1_1_18" localSheetId="11">#REF!</definedName>
    <definedName name="VIT1_1_18" localSheetId="8">#REF!</definedName>
    <definedName name="VIT1_1_18">#REF!</definedName>
    <definedName name="VIt1_1_19" localSheetId="11">#REF!</definedName>
    <definedName name="VIt1_1_19" localSheetId="8">#REF!</definedName>
    <definedName name="VIt1_1_19">#REF!</definedName>
    <definedName name="VIT1_1_2" localSheetId="11">#REF!</definedName>
    <definedName name="VIT1_1_2" localSheetId="8">#REF!</definedName>
    <definedName name="VIT1_1_2">#REF!</definedName>
    <definedName name="VIT1_1_20" localSheetId="11">#REF!</definedName>
    <definedName name="VIT1_1_20" localSheetId="8">#REF!</definedName>
    <definedName name="VIT1_1_20">#REF!</definedName>
    <definedName name="VIT1_1_3" localSheetId="11">#REF!</definedName>
    <definedName name="VIT1_1_3" localSheetId="8">#REF!</definedName>
    <definedName name="VIT1_1_3">#REF!</definedName>
    <definedName name="VIT1_1_4" localSheetId="11">#REF!</definedName>
    <definedName name="VIT1_1_4" localSheetId="8">#REF!</definedName>
    <definedName name="VIT1_1_4">#REF!</definedName>
    <definedName name="VIT1_1_5" localSheetId="11">#REF!</definedName>
    <definedName name="VIT1_1_5" localSheetId="8">#REF!</definedName>
    <definedName name="VIT1_1_5">#REF!</definedName>
    <definedName name="VIT1_1_6" localSheetId="11">#REF!</definedName>
    <definedName name="VIT1_1_6" localSheetId="8">#REF!</definedName>
    <definedName name="VIT1_1_6">#REF!</definedName>
    <definedName name="VIT1_1_7" localSheetId="11">#REF!</definedName>
    <definedName name="VIT1_1_7" localSheetId="8">#REF!</definedName>
    <definedName name="VIT1_1_7">#REF!</definedName>
    <definedName name="VIT1_1_8" localSheetId="11">#REF!</definedName>
    <definedName name="VIT1_1_8" localSheetId="8">#REF!</definedName>
    <definedName name="VIT1_1_8">#REF!</definedName>
    <definedName name="VIT1_1_9" localSheetId="11">#REF!</definedName>
    <definedName name="VIT1_1_9" localSheetId="8">#REF!</definedName>
    <definedName name="VIT1_1_9">#REF!</definedName>
    <definedName name="VIT1_2" localSheetId="11">#REF!</definedName>
    <definedName name="VIT1_2" localSheetId="8">#REF!</definedName>
    <definedName name="VIT1_2">#REF!</definedName>
    <definedName name="VIT1_3" localSheetId="11">#REF!</definedName>
    <definedName name="VIT1_3" localSheetId="8">#REF!</definedName>
    <definedName name="VIT1_3">#REF!</definedName>
    <definedName name="VIT1_4" localSheetId="11">#REF!</definedName>
    <definedName name="VIT1_4" localSheetId="8">#REF!</definedName>
    <definedName name="VIT1_4">#REF!</definedName>
    <definedName name="VIT1_5" localSheetId="11">#REF!</definedName>
    <definedName name="VIT1_5" localSheetId="8">#REF!</definedName>
    <definedName name="VIT1_5">#REF!</definedName>
    <definedName name="VIT1_6" localSheetId="11">#REF!</definedName>
    <definedName name="VIT1_6" localSheetId="8">#REF!</definedName>
    <definedName name="VIT1_6">#REF!</definedName>
    <definedName name="vital5" localSheetId="11">#REF!</definedName>
    <definedName name="vital5" localSheetId="8">#REF!</definedName>
    <definedName name="vital5">#REF!</definedName>
    <definedName name="VJ" localSheetId="11">#REF!,#REF!,#REF!,#REF!,#REF!,#REF!,#REF!</definedName>
    <definedName name="VJ" localSheetId="8">#REF!,#REF!,#REF!,#REF!,#REF!,#REF!,#REF!</definedName>
    <definedName name="VJ">#REF!</definedName>
    <definedName name="vk" localSheetId="1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9">{"via1",#N/A,TRUE,"general";"via2",#N/A,TRUE,"general";"via3",#N/A,TRUE,"general"}</definedName>
    <definedName name="vk" localSheetId="10">{"via1",#N/A,TRUE,"general";"via2",#N/A,TRUE,"general";"via3",#N/A,TRUE,"general"}</definedName>
    <definedName name="vk" localSheetId="8" hidden="1">{"via1",#N/A,TRUE,"general";"via2",#N/A,TRUE,"general";"via3",#N/A,TRUE,"general"}</definedName>
    <definedName name="vk" hidden="1">{"via1",#N/A,TRUE,"general";"via2",#N/A,TRUE,"general";"via3",#N/A,TRUE,"general"}</definedName>
    <definedName name="vkhukvfg">#REF!</definedName>
    <definedName name="vlvlist_vlvlist_List">#REF!</definedName>
    <definedName name="vm">#REF!</definedName>
    <definedName name="vnbvxb" localSheetId="1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9">{"via1",#N/A,TRUE,"general";"via2",#N/A,TRUE,"general";"via3",#N/A,TRUE,"general"}</definedName>
    <definedName name="vnbvxb" localSheetId="10">{"via1",#N/A,TRUE,"general";"via2",#N/A,TRUE,"general";"via3",#N/A,TRUE,"general"}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1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9">{"TAB1",#N/A,TRUE,"GENERAL";"TAB2",#N/A,TRUE,"GENERAL";"TAB3",#N/A,TRUE,"GENERAL";"TAB4",#N/A,TRUE,"GENERAL";"TAB5",#N/A,TRUE,"GENERAL"}</definedName>
    <definedName name="VNVBN" localSheetId="10">{"TAB1",#N/A,TRUE,"GENERAL";"TAB2",#N/A,TRUE,"GENERAL";"TAB3",#N/A,TRUE,"GENERAL";"TAB4",#N/A,TRUE,"GENERAL";"TAB5",#N/A,TRUE,"GENERAL"}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M3COL">#REF!</definedName>
    <definedName name="volm3km">#REF!</definedName>
    <definedName name="VolPVC">#REF!</definedName>
    <definedName name="VOLQUET">#REF!</definedName>
    <definedName name="VOLQUETA">#REF!</definedName>
    <definedName name="Volqueta_3m3NOMBRE">#REF!</definedName>
    <definedName name="Volqueta_5.00_m3NOMBRE">#REF!</definedName>
    <definedName name="VOLQUETA3M3PRECIOVIAJE">#REF!</definedName>
    <definedName name="volqueta5m3preciohora">#REF!</definedName>
    <definedName name="volquetamk">#REF!</definedName>
    <definedName name="VOLQUETAS">#REF!</definedName>
    <definedName name="VolTanqu">#REF!</definedName>
    <definedName name="Volumen">#REF!</definedName>
    <definedName name="VOLVIGA">#REF!</definedName>
    <definedName name="VOLVIGA2">#REF!</definedName>
    <definedName name="VOtrosIngresosYEgresos">#REF!</definedName>
    <definedName name="vp">#REF!</definedName>
    <definedName name="VPDACUE">#REF!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 localSheetId="11">#REF!</definedName>
    <definedName name="VPR1_1" localSheetId="8">#REF!</definedName>
    <definedName name="VPR1_1">#REF!</definedName>
    <definedName name="VPR1_1_1" localSheetId="11">#REF!</definedName>
    <definedName name="VPR1_1_1" localSheetId="8">#REF!</definedName>
    <definedName name="VPR1_1_1">#REF!</definedName>
    <definedName name="VPR1_1_10" localSheetId="11">#REF!</definedName>
    <definedName name="VPR1_1_10" localSheetId="8">#REF!</definedName>
    <definedName name="VPR1_1_10">#REF!</definedName>
    <definedName name="VPR1_1_11" localSheetId="11">#REF!</definedName>
    <definedName name="VPR1_1_11" localSheetId="8">#REF!</definedName>
    <definedName name="VPR1_1_11">#REF!</definedName>
    <definedName name="VPR1_1_12" localSheetId="11">#REF!</definedName>
    <definedName name="VPR1_1_12" localSheetId="8">#REF!</definedName>
    <definedName name="VPR1_1_12">#REF!</definedName>
    <definedName name="VPR1_1_13" localSheetId="11">#REF!</definedName>
    <definedName name="VPR1_1_13" localSheetId="8">#REF!</definedName>
    <definedName name="VPR1_1_13">#REF!</definedName>
    <definedName name="VPR1_1_14" localSheetId="11">#REF!</definedName>
    <definedName name="VPR1_1_14" localSheetId="8">#REF!</definedName>
    <definedName name="VPR1_1_14">#REF!</definedName>
    <definedName name="VPR1_1_15" localSheetId="11">#REF!</definedName>
    <definedName name="VPR1_1_15" localSheetId="8">#REF!</definedName>
    <definedName name="VPR1_1_15">#REF!</definedName>
    <definedName name="VPR1_1_16" localSheetId="11">#REF!</definedName>
    <definedName name="VPR1_1_16" localSheetId="8">#REF!</definedName>
    <definedName name="VPR1_1_16">#REF!</definedName>
    <definedName name="VPR1_1_17" localSheetId="11">#REF!</definedName>
    <definedName name="VPR1_1_17" localSheetId="8">#REF!</definedName>
    <definedName name="VPR1_1_17">#REF!</definedName>
    <definedName name="VPR1_1_18" localSheetId="11">#REF!</definedName>
    <definedName name="VPR1_1_18" localSheetId="8">#REF!</definedName>
    <definedName name="VPR1_1_18">#REF!</definedName>
    <definedName name="VPR1_1_19" localSheetId="11">#REF!</definedName>
    <definedName name="VPR1_1_19" localSheetId="8">#REF!</definedName>
    <definedName name="VPR1_1_19">#REF!</definedName>
    <definedName name="VPR1_1_2" localSheetId="11">#REF!</definedName>
    <definedName name="VPR1_1_2" localSheetId="8">#REF!</definedName>
    <definedName name="VPR1_1_2">#REF!</definedName>
    <definedName name="VPR1_1_20" localSheetId="11">#REF!</definedName>
    <definedName name="VPR1_1_20" localSheetId="8">#REF!</definedName>
    <definedName name="VPR1_1_20">#REF!</definedName>
    <definedName name="VPR1_1_21" localSheetId="11">#REF!</definedName>
    <definedName name="VPR1_1_21" localSheetId="8">#REF!</definedName>
    <definedName name="VPR1_1_21">#REF!</definedName>
    <definedName name="VPR1_1_22" localSheetId="11">#REF!</definedName>
    <definedName name="VPR1_1_22" localSheetId="8">#REF!</definedName>
    <definedName name="VPR1_1_22">#REF!</definedName>
    <definedName name="VPR1_1_23" localSheetId="11">#REF!</definedName>
    <definedName name="VPR1_1_23" localSheetId="8">#REF!</definedName>
    <definedName name="VPR1_1_23">#REF!</definedName>
    <definedName name="VPR1_1_24" localSheetId="11">#REF!</definedName>
    <definedName name="VPR1_1_24" localSheetId="8">#REF!</definedName>
    <definedName name="VPR1_1_24">#REF!</definedName>
    <definedName name="VPR1_1_25" localSheetId="11">#REF!</definedName>
    <definedName name="VPR1_1_25" localSheetId="8">#REF!</definedName>
    <definedName name="VPR1_1_25">#REF!</definedName>
    <definedName name="VPR1_1_26" localSheetId="11">#REF!</definedName>
    <definedName name="VPR1_1_26" localSheetId="8">#REF!</definedName>
    <definedName name="VPR1_1_26">#REF!</definedName>
    <definedName name="VPR1_1_27" localSheetId="11">#REF!</definedName>
    <definedName name="VPR1_1_27" localSheetId="8">#REF!</definedName>
    <definedName name="VPR1_1_27">#REF!</definedName>
    <definedName name="VPR1_1_28" localSheetId="11">#REF!</definedName>
    <definedName name="VPR1_1_28" localSheetId="8">#REF!</definedName>
    <definedName name="VPR1_1_28">#REF!</definedName>
    <definedName name="VPR1_1_29" localSheetId="11">#REF!</definedName>
    <definedName name="VPR1_1_29" localSheetId="8">#REF!</definedName>
    <definedName name="VPR1_1_29">#REF!</definedName>
    <definedName name="VPR1_1_3" localSheetId="11">#REF!</definedName>
    <definedName name="VPR1_1_3" localSheetId="8">#REF!</definedName>
    <definedName name="VPR1_1_3">#REF!</definedName>
    <definedName name="VPR1_1_30" localSheetId="11">#REF!</definedName>
    <definedName name="VPR1_1_30" localSheetId="8">#REF!</definedName>
    <definedName name="VPR1_1_30">#REF!</definedName>
    <definedName name="VPR1_1_31" localSheetId="11">#REF!</definedName>
    <definedName name="VPR1_1_31" localSheetId="8">#REF!</definedName>
    <definedName name="VPR1_1_31">#REF!</definedName>
    <definedName name="VPR1_1_32" localSheetId="11">#REF!</definedName>
    <definedName name="VPR1_1_32" localSheetId="8">#REF!</definedName>
    <definedName name="VPR1_1_32">#REF!</definedName>
    <definedName name="VPR1_1_4" localSheetId="11">#REF!</definedName>
    <definedName name="VPR1_1_4" localSheetId="8">#REF!</definedName>
    <definedName name="VPR1_1_4">#REF!</definedName>
    <definedName name="VPR1_1_5" localSheetId="11">#REF!</definedName>
    <definedName name="VPR1_1_5" localSheetId="8">#REF!</definedName>
    <definedName name="VPR1_1_5">#REF!</definedName>
    <definedName name="VPR1_1_6" localSheetId="11">#REF!</definedName>
    <definedName name="VPR1_1_6" localSheetId="8">#REF!</definedName>
    <definedName name="VPR1_1_6">#REF!</definedName>
    <definedName name="VPR1_1_7" localSheetId="11">#REF!</definedName>
    <definedName name="VPR1_1_7" localSheetId="8">#REF!</definedName>
    <definedName name="VPR1_1_7">#REF!</definedName>
    <definedName name="VPR1_1_8" localSheetId="11">#REF!</definedName>
    <definedName name="VPR1_1_8" localSheetId="8">#REF!</definedName>
    <definedName name="VPR1_1_8">#REF!</definedName>
    <definedName name="VPR1_1_9" localSheetId="11">#REF!</definedName>
    <definedName name="VPR1_1_9" localSheetId="8">#REF!</definedName>
    <definedName name="VPR1_1_9">#REF!</definedName>
    <definedName name="VPR1_2" localSheetId="11">#REF!</definedName>
    <definedName name="VPR1_2" localSheetId="8">#REF!</definedName>
    <definedName name="VPR1_2">#REF!</definedName>
    <definedName name="VPR1_3" localSheetId="11">#REF!</definedName>
    <definedName name="VPR1_3" localSheetId="8">#REF!</definedName>
    <definedName name="VPR1_3">#REF!</definedName>
    <definedName name="VPR1_4" localSheetId="11">#REF!</definedName>
    <definedName name="VPR1_4" localSheetId="8">#REF!</definedName>
    <definedName name="VPR1_4">#REF!</definedName>
    <definedName name="VPR1_5" localSheetId="11">#REF!</definedName>
    <definedName name="VPR1_5" localSheetId="8">#REF!</definedName>
    <definedName name="VPR1_5">#REF!</definedName>
    <definedName name="VPR1_6" localSheetId="11">#REF!</definedName>
    <definedName name="VPR1_6" localSheetId="8">#REF!</definedName>
    <definedName name="VPR1_6">#REF!</definedName>
    <definedName name="vpt">#REF!</definedName>
    <definedName name="VPVC2">#REF!</definedName>
    <definedName name="vr" localSheetId="11">[0]!DIRECTO48+[0]!______s3</definedName>
    <definedName name="vr" localSheetId="8">[0]!DIRECTO48+[0]!______s3</definedName>
    <definedName name="vr">[0]!DIRECTO48+[0]!______s3</definedName>
    <definedName name="VR_CON_IVA" localSheetId="11">#REF!*(1+#REF!)</definedName>
    <definedName name="VR_CON_IVA" localSheetId="8">#REF!*(1+#REF!)</definedName>
    <definedName name="VR_CON_IVA">#REF!*(1+#REF!)</definedName>
    <definedName name="vr_equipos">#REF!</definedName>
    <definedName name="VR_SIN_IVA" localSheetId="11">VLOOKUP(#REF!,#REF!,6,FALSE)</definedName>
    <definedName name="VR_SIN_IVA" localSheetId="8">VLOOKUP(#REF!,#REF!,6,FALSE)</definedName>
    <definedName name="VR_SIN_IVA">VLOOKUP(#REF!,#REF!,6,FALSE)</definedName>
    <definedName name="VR_TOT" localSheetId="11">IF('AIU1 '!LG=2,IF(SCQ=0,"",SCQ/2),"")</definedName>
    <definedName name="VR_TOT" localSheetId="8">IF(FP!LG=2,IF(SCQ=0,"",SCQ/2),"")</definedName>
    <definedName name="VR_TOT">IF([0]!ADMVO=2,IF([0]!DIRECTO48=0,"",[0]!DIRECTO48/2),"")</definedName>
    <definedName name="VR_TOT_APU" localSheetId="11">IF(#REF!="","",IF(#REF!=#REF!,SUMIF(#REF!,#REF!,#REF!),ROUNDUP(#REF!*#REF!,0)))</definedName>
    <definedName name="VR_TOT_APU" localSheetId="8">IF(#REF!="","",IF(#REF!=#REF!,SUMIF(#REF!,#REF!,#REF!),ROUNDUP(#REF!*#REF!,0)))</definedName>
    <definedName name="VR_TOT_APU">IF(#REF!="","",IF(#REF!=#REF!,SUMIF(#REF!,#REF!,#REF!),ROUNDUP(#REF!*#REF!,0)))</definedName>
    <definedName name="VR_TOT_AUX" localSheetId="11">IF(#REF!="","",IF(#REF!=#REF!,SUMIF(#REF!,#REF!,#REF!),ROUNDUP(#REF!*#REF!,0)))</definedName>
    <definedName name="VR_TOT_AUX" localSheetId="8">IF(#REF!="","",IF(#REF!=#REF!,SUMIF(#REF!,#REF!,#REF!),ROUNDUP(#REF!*#REF!,0)))</definedName>
    <definedName name="VR_TOT_AUX">IF(#REF!="","",IF(#REF!=#REF!,SUMIF(#REF!,#REF!,#REF!),ROUNDUP(#REF!*#REF!,0)))</definedName>
    <definedName name="VR_UN" localSheetId="11">IF(ISERROR(V_U),"",V_U)</definedName>
    <definedName name="VR_UN" localSheetId="8">IF(ISERROR(V_U),"",V_U)</definedName>
    <definedName name="VR_UN">IF(ISERROR([0]!_______SBC5),"",[0]!_______SBC5)</definedName>
    <definedName name="VR_UN_APU" localSheetId="11">IF(LEN(#REF!)=2,"",IF(#REF!="","",IF(ISERROR(SEARCH("-",#REF!,3)),VLOOKUP(#REF!,#REF!,4,FALSE),"")))</definedName>
    <definedName name="VR_UN_APU" localSheetId="8">IF(LEN(#REF!)=2,"",IF(#REF!="","",IF(ISERROR(SEARCH("-",#REF!,3)),VLOOKUP(#REF!,#REF!,4,FALSE),"")))</definedName>
    <definedName name="VR_UN_APU">IF(LEN(#REF!)=2,"",IF(#REF!="","",IF(ISERROR(SEARCH("-",#REF!,3)),VLOOKUP(#REF!,#REF!,4,FALSE),"")))</definedName>
    <definedName name="VR_UN_AUX" localSheetId="11">IF(#REF!="","",VLOOKUP(#REF!,#REF!,4,0))</definedName>
    <definedName name="VR_UN_AUX" localSheetId="8">IF(#REF!="","",VLOOKUP(#REF!,#REF!,4,0))</definedName>
    <definedName name="VR_UN_AUX">IF(#REF!="","",VLOOKUP(#REF!,#REF!,4,0))</definedName>
    <definedName name="VR_UN_PPTO" localSheetId="11">IF('AIU1 '!LG&lt;9,"",IF(#REF!="18",'AIU1 '!H_AA,IF(#REF!="15",'AIU1 '!H_EL,IF(#REF!="14",'AIU1 '!H_HI,SUMIF(#REF!,#REF!,#REF!)/2))))</definedName>
    <definedName name="VR_UN_PPTO" localSheetId="8">IF(FP!LG&lt;9,"",IF(#REF!="18",FP!H_AA,IF(#REF!="15",FP!H_EL,IF(#REF!="14",FP!H_HI,SUMIF(#REF!,#REF!,#REF!)/2))))</definedName>
    <definedName name="VR_UN_PPTO">IF(LEN(#REF!)=9,VLOOKUP(#REF!,#REF!,6,FALSE),"")</definedName>
    <definedName name="vrbasad1">#REF!</definedName>
    <definedName name="vrbasad2">#REF!</definedName>
    <definedName name="vrbasin">#REF!</definedName>
    <definedName name="vrhiasc">#REF!</definedName>
    <definedName name="VRP" localSheetId="11">#REF!</definedName>
    <definedName name="VRP" localSheetId="8">#REF!</definedName>
    <definedName name="VRP">#REF!</definedName>
    <definedName name="VRP_PETROQ">#REF!</definedName>
    <definedName name="VRP1_1" localSheetId="11">#REF!</definedName>
    <definedName name="VRP1_1" localSheetId="8">#REF!</definedName>
    <definedName name="VRP1_1">#REF!</definedName>
    <definedName name="VRP1_1_1" localSheetId="11">#REF!</definedName>
    <definedName name="VRP1_1_1" localSheetId="8">#REF!</definedName>
    <definedName name="VRP1_1_1">#REF!</definedName>
    <definedName name="VRP1_1_10" localSheetId="11">#REF!</definedName>
    <definedName name="VRP1_1_10" localSheetId="8">#REF!</definedName>
    <definedName name="VRP1_1_10">#REF!</definedName>
    <definedName name="VRP1_1_11" localSheetId="11">#REF!</definedName>
    <definedName name="VRP1_1_11" localSheetId="8">#REF!</definedName>
    <definedName name="VRP1_1_11">#REF!</definedName>
    <definedName name="VRP1_1_12" localSheetId="11">#REF!</definedName>
    <definedName name="VRP1_1_12" localSheetId="8">#REF!</definedName>
    <definedName name="VRP1_1_12">#REF!</definedName>
    <definedName name="VRP1_1_13" localSheetId="11">#REF!</definedName>
    <definedName name="VRP1_1_13" localSheetId="8">#REF!</definedName>
    <definedName name="VRP1_1_13">#REF!</definedName>
    <definedName name="VRP1_1_14" localSheetId="11">#REF!</definedName>
    <definedName name="VRP1_1_14" localSheetId="8">#REF!</definedName>
    <definedName name="VRP1_1_14">#REF!</definedName>
    <definedName name="VRP1_1_15" localSheetId="11">#REF!</definedName>
    <definedName name="VRP1_1_15" localSheetId="8">#REF!</definedName>
    <definedName name="VRP1_1_15">#REF!</definedName>
    <definedName name="VRP1_1_16" localSheetId="11">#REF!</definedName>
    <definedName name="VRP1_1_16" localSheetId="8">#REF!</definedName>
    <definedName name="VRP1_1_16">#REF!</definedName>
    <definedName name="VRP1_1_17" localSheetId="11">#REF!</definedName>
    <definedName name="VRP1_1_17" localSheetId="8">#REF!</definedName>
    <definedName name="VRP1_1_17">#REF!</definedName>
    <definedName name="VRP1_1_18" localSheetId="11">#REF!</definedName>
    <definedName name="VRP1_1_18" localSheetId="8">#REF!</definedName>
    <definedName name="VRP1_1_18">#REF!</definedName>
    <definedName name="VRP1_1_19" localSheetId="11">#REF!</definedName>
    <definedName name="VRP1_1_19" localSheetId="8">#REF!</definedName>
    <definedName name="VRP1_1_19">#REF!</definedName>
    <definedName name="VRP1_1_2" localSheetId="11">#REF!</definedName>
    <definedName name="VRP1_1_2" localSheetId="8">#REF!</definedName>
    <definedName name="VRP1_1_2">#REF!</definedName>
    <definedName name="VRP1_1_20" localSheetId="11">#REF!</definedName>
    <definedName name="VRP1_1_20" localSheetId="8">#REF!</definedName>
    <definedName name="VRP1_1_20">#REF!</definedName>
    <definedName name="VRP1_1_21" localSheetId="11">#REF!</definedName>
    <definedName name="VRP1_1_21" localSheetId="8">#REF!</definedName>
    <definedName name="VRP1_1_21">#REF!</definedName>
    <definedName name="VRP1_1_22" localSheetId="11">#REF!</definedName>
    <definedName name="VRP1_1_22" localSheetId="8">#REF!</definedName>
    <definedName name="VRP1_1_22">#REF!</definedName>
    <definedName name="VRP1_1_23" localSheetId="11">#REF!</definedName>
    <definedName name="VRP1_1_23" localSheetId="8">#REF!</definedName>
    <definedName name="VRP1_1_23">#REF!</definedName>
    <definedName name="VRP1_1_3" localSheetId="11">#REF!</definedName>
    <definedName name="VRP1_1_3" localSheetId="8">#REF!</definedName>
    <definedName name="VRP1_1_3">#REF!</definedName>
    <definedName name="VRP1_1_4" localSheetId="11">#REF!</definedName>
    <definedName name="VRP1_1_4" localSheetId="8">#REF!</definedName>
    <definedName name="VRP1_1_4">#REF!</definedName>
    <definedName name="VRP1_1_5" localSheetId="11">#REF!</definedName>
    <definedName name="VRP1_1_5" localSheetId="8">#REF!</definedName>
    <definedName name="VRP1_1_5">#REF!</definedName>
    <definedName name="VRP1_1_6" localSheetId="11">#REF!</definedName>
    <definedName name="VRP1_1_6" localSheetId="8">#REF!</definedName>
    <definedName name="VRP1_1_6">#REF!</definedName>
    <definedName name="VRP1_1_7" localSheetId="11">#REF!</definedName>
    <definedName name="VRP1_1_7" localSheetId="8">#REF!</definedName>
    <definedName name="VRP1_1_7">#REF!</definedName>
    <definedName name="VRP1_1_8" localSheetId="11">#REF!</definedName>
    <definedName name="VRP1_1_8" localSheetId="8">#REF!</definedName>
    <definedName name="VRP1_1_8">#REF!</definedName>
    <definedName name="VRP1_1_9" localSheetId="11">#REF!</definedName>
    <definedName name="VRP1_1_9" localSheetId="8">#REF!</definedName>
    <definedName name="VRP1_1_9">#REF!</definedName>
    <definedName name="VRP1_2" localSheetId="11">#REF!</definedName>
    <definedName name="VRP1_2" localSheetId="8">#REF!</definedName>
    <definedName name="VRP1_2">#REF!</definedName>
    <definedName name="VRP1_3" localSheetId="11">#REF!</definedName>
    <definedName name="VRP1_3" localSheetId="8">#REF!</definedName>
    <definedName name="VRP1_3">#REF!</definedName>
    <definedName name="VRP1_4" localSheetId="11">#REF!</definedName>
    <definedName name="VRP1_4" localSheetId="8">#REF!</definedName>
    <definedName name="VRP1_4">#REF!</definedName>
    <definedName name="VRTTLPPTO">#REF!</definedName>
    <definedName name="VRTTLUNDS">#REF!</definedName>
    <definedName name="VrUtilidad">#REF!</definedName>
    <definedName name="VSCanonTotal">#REF!</definedName>
    <definedName name="vsdf">#REF!</definedName>
    <definedName name="vsdfj" localSheetId="1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9">{"via1",#N/A,TRUE,"general";"via2",#N/A,TRUE,"general";"via3",#N/A,TRUE,"general"}</definedName>
    <definedName name="vsdfj" localSheetId="10">{"via1",#N/A,TRUE,"general";"via2",#N/A,TRUE,"general";"via3",#N/A,TRUE,"general"}</definedName>
    <definedName name="vsdfj" localSheetId="8" hidden="1">{"via1",#N/A,TRUE,"general";"via2",#N/A,TRUE,"general";"via3",#N/A,TRUE,"general"}</definedName>
    <definedName name="vsdfj" hidden="1">{"via1",#N/A,TRUE,"general";"via2",#N/A,TRUE,"general";"via3",#N/A,TRUE,"general"}</definedName>
    <definedName name="VSM" localSheetId="11">#REF!</definedName>
    <definedName name="VSM" localSheetId="8">#REF!</definedName>
    <definedName name="VSM">#REF!</definedName>
    <definedName name="VSM1_1" localSheetId="11">#REF!</definedName>
    <definedName name="VSM1_1" localSheetId="8">#REF!</definedName>
    <definedName name="VSM1_1">#REF!</definedName>
    <definedName name="VSM1_1_1" localSheetId="11">#REF!</definedName>
    <definedName name="VSM1_1_1" localSheetId="8">#REF!</definedName>
    <definedName name="VSM1_1_1">#REF!</definedName>
    <definedName name="VSM1_1_2" localSheetId="11">#REF!</definedName>
    <definedName name="VSM1_1_2" localSheetId="8">#REF!</definedName>
    <definedName name="VSM1_1_2">#REF!</definedName>
    <definedName name="VSM1_1_3" localSheetId="11">#REF!</definedName>
    <definedName name="VSM1_1_3" localSheetId="8">#REF!</definedName>
    <definedName name="VSM1_1_3">#REF!</definedName>
    <definedName name="VSM1_1_4" localSheetId="11">#REF!</definedName>
    <definedName name="VSM1_1_4" localSheetId="8">#REF!</definedName>
    <definedName name="VSM1_1_4">#REF!</definedName>
    <definedName name="VSM1_1_5" localSheetId="11">#REF!</definedName>
    <definedName name="VSM1_1_5" localSheetId="8">#REF!</definedName>
    <definedName name="VSM1_1_5">#REF!</definedName>
    <definedName name="VSM1_2" localSheetId="11">#REF!</definedName>
    <definedName name="VSM1_2" localSheetId="8">#REF!</definedName>
    <definedName name="VSM1_2">#REF!</definedName>
    <definedName name="VSM1_3" localSheetId="11">#REF!</definedName>
    <definedName name="VSM1_3" localSheetId="8">#REF!</definedName>
    <definedName name="VSM1_3">#REF!</definedName>
    <definedName name="VSM1_4" localSheetId="11">#REF!</definedName>
    <definedName name="VSM1_4" localSheetId="8">#REF!</definedName>
    <definedName name="VSM1_4">#REF!</definedName>
    <definedName name="VSM1_5" localSheetId="11">#REF!</definedName>
    <definedName name="VSM1_5" localSheetId="8">#REF!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1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9">{"via1",#N/A,TRUE,"general";"via2",#N/A,TRUE,"general";"via3",#N/A,TRUE,"general"}</definedName>
    <definedName name="vt" localSheetId="10">{"via1",#N/A,TRUE,"general";"via2",#N/A,TRUE,"general";"via3",#N/A,TRUE,"general"}</definedName>
    <definedName name="vt" localSheetId="8" hidden="1">{"via1",#N/A,TRUE,"general";"via2",#N/A,TRUE,"general";"via3",#N/A,TRUE,"general"}</definedName>
    <definedName name="vt" hidden="1">{"via1",#N/A,TRUE,"general";"via2",#N/A,TRUE,"general";"via3",#N/A,TRUE,"general"}</definedName>
    <definedName name="vtvtv">#REF!</definedName>
    <definedName name="VUELTA">#REF!</definedName>
    <definedName name="vutil">#REF!</definedName>
    <definedName name="vuyhj">#REF!</definedName>
    <definedName name="vv">#REF!</definedName>
    <definedName name="vvcxv" localSheetId="1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9">{"TAB1",#N/A,TRUE,"GENERAL";"TAB2",#N/A,TRUE,"GENERAL";"TAB3",#N/A,TRUE,"GENERAL";"TAB4",#N/A,TRUE,"GENERAL";"TAB5",#N/A,TRUE,"GENERAL"}</definedName>
    <definedName name="vvcxv" localSheetId="10">{"TAB1",#N/A,TRUE,"GENERAL";"TAB2",#N/A,TRUE,"GENERAL";"TAB3",#N/A,TRUE,"GENERAL";"TAB4",#N/A,TRUE,"GENERAL";"TAB5",#N/A,TRUE,"GENERAL"}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#REF!</definedName>
    <definedName name="vvvv" localSheetId="11" hidden="1">{"'Sheet1'!$A$1:$G$85"}</definedName>
    <definedName name="vvvv" localSheetId="8" hidden="1">{"'Sheet1'!$A$1:$G$85"}</definedName>
    <definedName name="vvvv" hidden="1">{"'Sheet1'!$A$1:$G$85"}</definedName>
    <definedName name="vvvvt" localSheetId="1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9">{"via1",#N/A,TRUE,"general";"via2",#N/A,TRUE,"general";"via3",#N/A,TRUE,"general"}</definedName>
    <definedName name="vvvvt" localSheetId="10">{"via1",#N/A,TRUE,"general";"via2",#N/A,TRUE,"general";"via3",#N/A,TRUE,"general"}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 localSheetId="11" hidden="1">{#N/A,#N/A,FALSE,"Costos Productos 6A";#N/A,#N/A,FALSE,"Costo Unitario Total H-94-12"}</definedName>
    <definedName name="vvvvvv" localSheetId="8" hidden="1">{#N/A,#N/A,FALSE,"Costos Productos 6A";#N/A,#N/A,FALSE,"Costo Unitario Total H-94-12"}</definedName>
    <definedName name="vvvvvv" hidden="1">{#N/A,#N/A,FALSE,"Costos Productos 6A";#N/A,#N/A,FALSE,"Costo Unitario Total H-94-12"}</definedName>
    <definedName name="vvvvvvf" localSheetId="1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9">{"via1",#N/A,TRUE,"general";"via2",#N/A,TRUE,"general";"via3",#N/A,TRUE,"general"}</definedName>
    <definedName name="vvvvvvf" localSheetId="10">{"via1",#N/A,TRUE,"general";"via2",#N/A,TRUE,"general";"via3",#N/A,TRUE,"general"}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VVVVVV" localSheetId="11" hidden="1">{"via1",#N/A,TRUE,"general";"via2",#N/A,TRUE,"general";"via3",#N/A,TRUE,"general"}</definedName>
    <definedName name="VVVVVVV" localSheetId="8" hidden="1">{"via1",#N/A,TRUE,"general";"via2",#N/A,TRUE,"general";"via3",#N/A,TRUE,"general"}</definedName>
    <definedName name="VVVVVVV" hidden="1">{"via1",#N/A,TRUE,"general";"via2",#N/A,TRUE,"general";"via3",#N/A,TRUE,"general"}</definedName>
    <definedName name="vvvvvvvvvvvvvvvvvvvvvvvvvvvvvvv" localSheetId="11">#REF!</definedName>
    <definedName name="vvvvvvvvvvvvvvvvvvvvvvvvvvvvvvv" localSheetId="10">#REF!</definedName>
    <definedName name="vvvvvvvvvvvvvvvvvvvvvvvvvvvvvvv" localSheetId="8">#REF!</definedName>
    <definedName name="vvvvvvvvvvvvvvvvvvvvvvvvvvvvvvv">#REF!</definedName>
    <definedName name="VVVVVVVVVVVVVVVVVVVVVVVVVVVVVVVVVVVVVVVVVVVVVVVVVVV" localSheetId="11" hidden="1">{"TAB1",#N/A,TRUE,"GENERAL";"TAB2",#N/A,TRUE,"GENERAL";"TAB3",#N/A,TRUE,"GENERAL";"TAB4",#N/A,TRUE,"GENERAL";"TAB5",#N/A,TRUE,"GENERAL"}</definedName>
    <definedName name="VVVVVVVVVVVVVVVVVVVVVVVVVVVVVVVVVVVVVVVVVVVVVVVVVVV" localSheetId="8"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xcvdrg">#REF!</definedName>
    <definedName name="vy" localSheetId="1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9">{"TAB1",#N/A,TRUE,"GENERAL";"TAB2",#N/A,TRUE,"GENERAL";"TAB3",#N/A,TRUE,"GENERAL";"TAB4",#N/A,TRUE,"GENERAL";"TAB5",#N/A,TRUE,"GENERAL"}</definedName>
    <definedName name="vy" localSheetId="10">{"TAB1",#N/A,TRUE,"GENERAL";"TAB2",#N/A,TRUE,"GENERAL";"TAB3",#N/A,TRUE,"GENERAL";"TAB4",#N/A,TRUE,"GENERAL";"TAB5",#N/A,TRUE,"GENERAL"}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vygdve">#REF!</definedName>
    <definedName name="VZCASA">#REF!</definedName>
    <definedName name="VZHJCFGHNAS">#REF!</definedName>
    <definedName name="w" localSheetId="11" hidden="1">#REF!</definedName>
    <definedName name="w" localSheetId="8" hidden="1">#REF!</definedName>
    <definedName name="W">#REF!</definedName>
    <definedName name="w2w2w" localSheetId="1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9">{"via1",#N/A,TRUE,"general";"via2",#N/A,TRUE,"general";"via3",#N/A,TRUE,"general"}</definedName>
    <definedName name="w2w2w" localSheetId="10">{"via1",#N/A,TRUE,"general";"via2",#N/A,TRUE,"general";"via3",#N/A,TRUE,"general"}</definedName>
    <definedName name="w2w2w" localSheetId="8" hidden="1">{"via1",#N/A,TRUE,"general";"via2",#N/A,TRUE,"general";"via3",#N/A,TRUE,"general"}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alcan">#REF!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ax">#REF!</definedName>
    <definedName name="WBS" localSheetId="11">#REF!</definedName>
    <definedName name="WBS" localSheetId="8">#REF!</definedName>
    <definedName name="WBS">#REF!</definedName>
    <definedName name="WContLab">#REF!</definedName>
    <definedName name="WContParts">#REF!</definedName>
    <definedName name="Wcut">#REF!</definedName>
    <definedName name="WD">#REF!</definedName>
    <definedName name="WDD" localSheetId="11"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1">#REF!</definedName>
    <definedName name="WDFSDF" localSheetId="2">#REF!</definedName>
    <definedName name="WDFSDF" localSheetId="3">#REF!</definedName>
    <definedName name="WDFSDF" localSheetId="4">#REF!</definedName>
    <definedName name="WDFSDF" localSheetId="5">#REF!</definedName>
    <definedName name="WDFSDF" localSheetId="6">#REF!</definedName>
    <definedName name="WDFSDF" localSheetId="7">#REF!</definedName>
    <definedName name="WDFSDF" localSheetId="8">#REF!</definedName>
    <definedName name="WDFSDF">#REF!</definedName>
    <definedName name="WDVVV">#REF!</definedName>
    <definedName name="we">#REF!</definedName>
    <definedName name="wec">#REF!</definedName>
    <definedName name="wedw">#REF!</definedName>
    <definedName name="WEERTEG">#REF!</definedName>
    <definedName name="WEFWE" localSheetId="11">#REF!</definedName>
    <definedName name="WEFWE" localSheetId="2">#REF!</definedName>
    <definedName name="WEFWE" localSheetId="3">#REF!</definedName>
    <definedName name="WEFWE" localSheetId="4">#REF!</definedName>
    <definedName name="WEFWE" localSheetId="5">#REF!</definedName>
    <definedName name="WEFWE" localSheetId="6">#REF!</definedName>
    <definedName name="WEFWE" localSheetId="7">#REF!</definedName>
    <definedName name="WEFWE" localSheetId="8">#REF!</definedName>
    <definedName name="WEFWE">#REF!</definedName>
    <definedName name="weight">#REF!</definedName>
    <definedName name="WEIGHT_UNIT">#REF!</definedName>
    <definedName name="weq">#REF!</definedName>
    <definedName name="WEQEQE">#REF!</definedName>
    <definedName name="weqf">#N/A</definedName>
    <definedName name="WER" localSheetId="11">#REF!</definedName>
    <definedName name="WER" localSheetId="8">#REF!</definedName>
    <definedName name="WER">#REF!</definedName>
    <definedName name="werdf">#REF!</definedName>
    <definedName name="werew" localSheetId="1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9">{"TAB1",#N/A,TRUE,"GENERAL";"TAB2",#N/A,TRUE,"GENERAL";"TAB3",#N/A,TRUE,"GENERAL";"TAB4",#N/A,TRUE,"GENERAL";"TAB5",#N/A,TRUE,"GENERAL"}</definedName>
    <definedName name="werew" localSheetId="10">{"TAB1",#N/A,TRUE,"GENERAL";"TAB2",#N/A,TRUE,"GENERAL";"TAB3",#N/A,TRUE,"GENERAL";"TAB4",#N/A,TRUE,"GENERAL";"TAB5",#N/A,TRUE,"GENERAL"}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1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9">{"via1",#N/A,TRUE,"general";"via2",#N/A,TRUE,"general";"via3",#N/A,TRUE,"general"}</definedName>
    <definedName name="WEREWR" localSheetId="10">{"via1",#N/A,TRUE,"general";"via2",#N/A,TRUE,"general";"via3",#N/A,TRUE,"general"}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1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9">{"TAB1",#N/A,TRUE,"GENERAL";"TAB2",#N/A,TRUE,"GENERAL";"TAB3",#N/A,TRUE,"GENERAL";"TAB4",#N/A,TRUE,"GENERAL";"TAB5",#N/A,TRUE,"GENERAL"}</definedName>
    <definedName name="werfdsf" localSheetId="10">{"TAB1",#N/A,TRUE,"GENERAL";"TAB2",#N/A,TRUE,"GENERAL";"TAB3",#N/A,TRUE,"GENERAL";"TAB4",#N/A,TRUE,"GENERAL";"TAB5",#N/A,TRUE,"GENERAL"}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1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9">{"via1",#N/A,TRUE,"general";"via2",#N/A,TRUE,"general";"via3",#N/A,TRUE,"general"}</definedName>
    <definedName name="werh" localSheetId="10">{"via1",#N/A,TRUE,"general";"via2",#N/A,TRUE,"general";"via3",#N/A,TRUE,"general"}</definedName>
    <definedName name="werh" localSheetId="8" hidden="1">{"via1",#N/A,TRUE,"general";"via2",#N/A,TRUE,"general";"via3",#N/A,TRUE,"general"}</definedName>
    <definedName name="werh" hidden="1">{"via1",#N/A,TRUE,"general";"via2",#N/A,TRUE,"general";"via3",#N/A,TRUE,"general"}</definedName>
    <definedName name="wersdf">#REF!</definedName>
    <definedName name="wersfdfrguyo" localSheetId="1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9">{"via1",#N/A,TRUE,"general";"via2",#N/A,TRUE,"general";"via3",#N/A,TRUE,"general"}</definedName>
    <definedName name="wersfdfrguyo" localSheetId="10">{"via1",#N/A,TRUE,"general";"via2",#N/A,TRUE,"general";"via3",#N/A,TRUE,"general"}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t">#REF!</definedName>
    <definedName name="werwr" localSheetId="1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9">{"via1",#N/A,TRUE,"general";"via2",#N/A,TRUE,"general";"via3",#N/A,TRUE,"general"}</definedName>
    <definedName name="werwr" localSheetId="10">{"via1",#N/A,TRUE,"general";"via2",#N/A,TRUE,"general";"via3",#N/A,TRUE,"general"}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1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9">{"TAB1",#N/A,TRUE,"GENERAL";"TAB2",#N/A,TRUE,"GENERAL";"TAB3",#N/A,TRUE,"GENERAL";"TAB4",#N/A,TRUE,"GENERAL";"TAB5",#N/A,TRUE,"GENERAL"}</definedName>
    <definedName name="WERWVN" localSheetId="10">{"TAB1",#N/A,TRUE,"GENERAL";"TAB2",#N/A,TRUE,"GENERAL";"TAB3",#N/A,TRUE,"GENERAL";"TAB4",#N/A,TRUE,"GENERAL";"TAB5",#N/A,TRUE,"GENERAL"}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#REF!</definedName>
    <definedName name="wetrew" localSheetId="1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9">{"via1",#N/A,TRUE,"general";"via2",#N/A,TRUE,"general";"via3",#N/A,TRUE,"general"}</definedName>
    <definedName name="wetrew" localSheetId="10">{"via1",#N/A,TRUE,"general";"via2",#N/A,TRUE,"general";"via3",#N/A,TRUE,"general"}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1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9">{"via1",#N/A,TRUE,"general";"via2",#N/A,TRUE,"general";"via3",#N/A,TRUE,"general"}</definedName>
    <definedName name="wettt" localSheetId="10">{"via1",#N/A,TRUE,"general";"via2",#N/A,TRUE,"general";"via3",#N/A,TRUE,"general"}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1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9">{"via1",#N/A,TRUE,"general";"via2",#N/A,TRUE,"general";"via3",#N/A,TRUE,"general"}</definedName>
    <definedName name="wetwretd" localSheetId="10">{"via1",#N/A,TRUE,"general";"via2",#N/A,TRUE,"general";"via3",#N/A,TRUE,"general"}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1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9">{"via1",#N/A,TRUE,"general";"via2",#N/A,TRUE,"general";"via3",#N/A,TRUE,"general"}</definedName>
    <definedName name="wew" localSheetId="10">{"via1",#N/A,TRUE,"general";"via2",#N/A,TRUE,"general";"via3",#N/A,TRUE,"general"}</definedName>
    <definedName name="wew" localSheetId="8" hidden="1">{"via1",#N/A,TRUE,"general";"via2",#N/A,TRUE,"general";"via3",#N/A,TRUE,"general"}</definedName>
    <definedName name="wew" hidden="1">{"via1",#N/A,TRUE,"general";"via2",#N/A,TRUE,"general";"via3",#N/A,TRUE,"general"}</definedName>
    <definedName name="WEWREW">#REF!</definedName>
    <definedName name="WEWRW">#REF!</definedName>
    <definedName name="WFEFWE">#N/A</definedName>
    <definedName name="wffag" localSheetId="1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9">{"via1",#N/A,TRUE,"general";"via2",#N/A,TRUE,"general";"via3",#N/A,TRUE,"general"}</definedName>
    <definedName name="wffag" localSheetId="10">{"via1",#N/A,TRUE,"general";"via2",#N/A,TRUE,"general";"via3",#N/A,TRUE,"general"}</definedName>
    <definedName name="wffag" localSheetId="8" hidden="1">{"via1",#N/A,TRUE,"general";"via2",#N/A,TRUE,"general";"via3",#N/A,TRUE,"general"}</definedName>
    <definedName name="wffag" hidden="1">{"via1",#N/A,TRUE,"general";"via2",#N/A,TRUE,"general";"via3",#N/A,TRUE,"general"}</definedName>
    <definedName name="WGET">#REF!</definedName>
    <definedName name="WH">#REF!</definedName>
    <definedName name="will">#REF!</definedName>
    <definedName name="WILSON" localSheetId="11">#REF!</definedName>
    <definedName name="WILSON" localSheetId="2">#REF!</definedName>
    <definedName name="WILSON" localSheetId="3">#REF!</definedName>
    <definedName name="WILSON" localSheetId="4">#REF!</definedName>
    <definedName name="WILSON" localSheetId="5">#REF!</definedName>
    <definedName name="WILSON" localSheetId="6">#REF!</definedName>
    <definedName name="WILSON" localSheetId="7">#REF!</definedName>
    <definedName name="WILSON" localSheetId="8">#REF!</definedName>
    <definedName name="WILSON">#REF!</definedName>
    <definedName name="wj">#REF!</definedName>
    <definedName name="wl">#REF!</definedName>
    <definedName name="WLube">#REF!</definedName>
    <definedName name="WOEJC">#REF!</definedName>
    <definedName name="WOERFHCNSKDC">#REF!</definedName>
    <definedName name="WOHaul">#REF!</definedName>
    <definedName name="WOL">#REF!</definedName>
    <definedName name="working_area_1">#REF!</definedName>
    <definedName name="Working_Area_2">#REF!</definedName>
    <definedName name="WORKSHEET">#REF!</definedName>
    <definedName name="WP">#REF!</definedName>
    <definedName name="WQ">#REF!</definedName>
    <definedName name="WQE">#REF!</definedName>
    <definedName name="WQEEWQ" localSheetId="1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9">{"TAB1",#N/A,TRUE,"GENERAL";"TAB2",#N/A,TRUE,"GENERAL";"TAB3",#N/A,TRUE,"GENERAL";"TAB4",#N/A,TRUE,"GENERAL";"TAB5",#N/A,TRUE,"GENERAL"}</definedName>
    <definedName name="WQEEWQ" localSheetId="10">{"TAB1",#N/A,TRUE,"GENERAL";"TAB2",#N/A,TRUE,"GENERAL";"TAB3",#N/A,TRUE,"GENERAL";"TAB4",#N/A,TRUE,"GENERAL";"TAB5",#N/A,TRUE,"GENERAL"}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qishbzjhhsxz">#REF!</definedName>
    <definedName name="WQQW">#REF!</definedName>
    <definedName name="wqw">#REF!</definedName>
    <definedName name="wqxqxq">#REF!</definedName>
    <definedName name="WRandM">#REF!</definedName>
    <definedName name="WREHTH">#REF!</definedName>
    <definedName name="wrfth">#REF!</definedName>
    <definedName name="wrgr">#REF!</definedName>
    <definedName name="WRITE" localSheetId="11" hidden="1">{#N/A,#N/A,FALSE,"CCTV"}</definedName>
    <definedName name="WRITE" localSheetId="8" hidden="1">{#N/A,#N/A,FALSE,"CCTV"}</definedName>
    <definedName name="WRITE" hidden="1">{#N/A,#N/A,FALSE,"CCTV"}</definedName>
    <definedName name="wrn.actafabi." localSheetId="11">#REF!</definedName>
    <definedName name="wrn.actafabi." localSheetId="8">#REF!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localSheetId="11" hidden="1">{"Acueducto",#N/A,FALSE,"Base"}</definedName>
    <definedName name="wrn.Acueducto." localSheetId="8" hidden="1">{"Acueducto",#N/A,FALSE,"Base"}</definedName>
    <definedName name="wrn.Acueducto." hidden="1">{"Acueducto",#N/A,FALSE,"Base"}</definedName>
    <definedName name="wrn.ANEXO1." localSheetId="11" hidden="1">{#N/A,#N/A,FALSE,"Costos Contables CIB A 12 1994";#N/A,#N/A,FALSE,"Cuadre Contab. y C. OP"}</definedName>
    <definedName name="wrn.ANEXO1." localSheetId="8" hidden="1">{#N/A,#N/A,FALSE,"Costos Contables CIB A 12 1994";#N/A,#N/A,FALSE,"Cuadre Contab. y C. OP"}</definedName>
    <definedName name="wrn.ANEXO1." hidden="1">{#N/A,#N/A,FALSE,"Costos Contables CIB A 12 1994";#N/A,#N/A,FALSE,"Cuadre Contab. y C. OP"}</definedName>
    <definedName name="wrn.anexo5." localSheetId="11" hidden="1">{#N/A,#N/A,FALSE,"CIBHA05A";#N/A,#N/A,FALSE,"CIBHA05B"}</definedName>
    <definedName name="wrn.anexo5." localSheetId="8" hidden="1">{#N/A,#N/A,FALSE,"CIBHA05A";#N/A,#N/A,FALSE,"CIBHA05B"}</definedName>
    <definedName name="wrn.anexo5." hidden="1">{#N/A,#N/A,FALSE,"CIBHA05A";#N/A,#N/A,FALSE,"CIBHA05B"}</definedName>
    <definedName name="wrn.anexo6." localSheetId="11" hidden="1">{#N/A,#N/A,FALSE,"Costos Productos 6A";#N/A,#N/A,FALSE,"Costo Unitario Total H-94-12"}</definedName>
    <definedName name="wrn.anexo6." localSheetId="8" hidden="1">{#N/A,#N/A,FALSE,"Costos Productos 6A";#N/A,#N/A,FALSE,"Costo Unitario Total H-94-12"}</definedName>
    <definedName name="wrn.anexo6." hidden="1">{#N/A,#N/A,FALSE,"Costos Productos 6A";#N/A,#N/A,FALSE,"Costo Unitario Total H-94-12"}</definedName>
    <definedName name="wrn.ar." localSheetId="11" hidden="1">{#N/A,#N/A,TRUE,"CODIGO DEPENDENCIA"}</definedName>
    <definedName name="wrn.ar." localSheetId="8" hidden="1">{#N/A,#N/A,TRUE,"CODIGO DEPENDENCIA"}</definedName>
    <definedName name="wrn.ar." hidden="1">{#N/A,#N/A,TRUE,"CODIGO DEPENDENCIA"}</definedName>
    <definedName name="wrn.BM." localSheetId="11" hidden="1">{#N/A,#N/A,FALSE,"CCTV"}</definedName>
    <definedName name="wrn.BM." localSheetId="8" hidden="1">{#N/A,#N/A,FALSE,"CCTV"}</definedName>
    <definedName name="wrn.BM." hidden="1">{#N/A,#N/A,FALSE,"CCTV"}</definedName>
    <definedName name="wrn.CAR." localSheetId="11" hidden="1">{#N/A,#N/A,FALSE,"a1";#N/A,#N/A,FALSE,"a2";#N/A,#N/A,FALSE,"a3";#N/A,#N/A,FALSE,"a4a";#N/A,#N/A,FALSE,"a4B";#N/A,#N/A,FALSE,"a4C";#N/A,#N/A,FALSE,"a4D";#N/A,#N/A,FALSE,"A5a ";#N/A,#N/A,FALSE,"A5b";#N/A,#N/A,FALSE,"A6A";#N/A,#N/A,FALSE,"A6B";#N/A,#N/A,FALSE,"A6C";#N/A,#N/A,FALSE,"A6D";#N/A,#N/A,FALSE,"INV"}</definedName>
    <definedName name="wrn.CAR." localSheetId="8"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11" hidden="1">{#N/A,#N/A,TRUE,"1842CWN0"}</definedName>
    <definedName name="wrn.civil._.works." localSheetId="7" hidden="1">{#N/A,#N/A,TRUE,"1842CWN0"}</definedName>
    <definedName name="wrn.civil._.works." localSheetId="8" hidden="1">{#N/A,#N/A,TRUE,"1842CWN0"}</definedName>
    <definedName name="wrn.civil._.works." hidden="1">{#N/A,#N/A,TRUE,"1842CWN0"}</definedName>
    <definedName name="wrn.ESTADO._.REHABILITACION." localSheetId="11" hidden="1">{"PRES REHAB ARM-PER POR ITEMS  KM A KM",#N/A,TRUE,"Rehabilitacion Arm-Per"}</definedName>
    <definedName name="wrn.ESTADO._.REHABILITACION." localSheetId="8" hidden="1">{"PRES REHAB ARM-PER POR ITEMS  KM A KM",#N/A,TRUE,"Rehabilitacion Arm-Per"}</definedName>
    <definedName name="wrn.ESTADO._.REHABILITACION." hidden="1">{"PRES REHAB ARM-PER POR ITEMS  KM A KM",#N/A,TRUE,"Rehabilitacion Arm-Per"}</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1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#REF!</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1">#REF!</definedName>
    <definedName name="wrn.formu." localSheetId="8">#REF!</definedName>
    <definedName name="wrn.formu." hidden="1">{"VIA1",#N/A,TRUE,"formul";"VIA2",#N/A,TRUE,"formul";"VIA3",#N/A,TRUE,"formul"}</definedName>
    <definedName name="wrn.FUll._.Model." localSheetId="1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#REF!</definedName>
    <definedName name="wrn.GENERAL." localSheetId="1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9">{"TAB1",#N/A,TRUE,"GENERAL";"TAB2",#N/A,TRUE,"GENERAL";"TAB3",#N/A,TRUE,"GENERAL";"TAB4",#N/A,TRUE,"GENERAL";"TAB5",#N/A,TRUE,"GENERAL"}</definedName>
    <definedName name="wrn.GENERAL." localSheetId="10">{"TAB1",#N/A,TRUE,"GENERAL";"TAB2",#N/A,TRUE,"GENERAL";"TAB3",#N/A,TRUE,"GENERAL";"TAB4",#N/A,TRUE,"GENERAL";"TAB5",#N/A,TRUE,"GENERAL"}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11"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hidden="1">{#N/A,#N/A,TRUE,"INGENIERIA";#N/A,#N/A,TRUE,"COMPRAS";#N/A,#N/A,TRUE,"DIRECCION";#N/A,#N/A,TRUE,"RESUMEN"}</definedName>
    <definedName name="wrn.Impresion._.Datos._.de._.las._.Curvas." localSheetId="11" hidden="1">{"Datos de las Curvas",#N/A,TRUE,"TABLA-CALCULOS"}</definedName>
    <definedName name="wrn.Impresion._.Datos._.de._.las._.Curvas." localSheetId="8" hidden="1">{"Datos de las Curvas",#N/A,TRUE,"TABLA-CALCULOS"}</definedName>
    <definedName name="wrn.Impresion._.Datos._.de._.las._.Curvas." hidden="1">{"Datos de las Curvas",#N/A,TRUE,"TABLA-CALCULOS"}</definedName>
    <definedName name="wrn.INFOCIB." localSheetId="11" hidden="1">{#N/A,#N/A,FALSE,"VOL695";#N/A,#N/A,FALSE,"anexo1";#N/A,#N/A,FALSE,"anexo2";#N/A,#N/A,FALSE,"anexo3";#N/A,#N/A,FALSE,"anexo4";#N/A,#N/A,FALSE,"anexo5a";#N/A,#N/A,FALSE,"anexo5b";#N/A,#N/A,FALSE,"anexo6a";#N/A,#N/A,FALSE,"anexo6a";#N/A,#N/A,FALSE,"anexo6c";#N/A,#N/A,FALSE,"anexo7a";#N/A,#N/A,FALSE,"anexo7b";#N/A,#N/A,FALSE,"anexo7c"}</definedName>
    <definedName name="wrn.INFOCIB." localSheetId="8"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localSheetId="11" hidden="1">{#N/A,#N/A,TRUE,"T1"}</definedName>
    <definedName name="wrn.OPERADORES." localSheetId="7" hidden="1">{#N/A,#N/A,TRUE,"T1"}</definedName>
    <definedName name="wrn.OPERADORES." localSheetId="8" hidden="1">{#N/A,#N/A,TRUE,"T1"}</definedName>
    <definedName name="wrn.OPERADORES." hidden="1">{#N/A,#N/A,TRUE,"T1"}</definedName>
    <definedName name="wrn.precios." localSheetId="11" hidden="1">{"CONCABL1.1",#N/A,FALSE,"1.1.1a1.1.3 ACSR";"AISL1.2",#N/A,FALSE,"1.1.1a1.1.3 ACSR";"torr1.1.3",#N/A,FALSE,"1.1.1a1.1.3 ACSR";"cm1.2",#N/A,FALSE,"1.2 ACSR";"cm2.2",#N/A,FALSE,"1.2 ACSR";#N/A,#N/A,FALSE,"1.3 ACSR";#N/A,#N/A,FALSE,"2.1.1A2.1.3 ACAR";"ac2.1",#N/A,FALSE,"1.2 ACAR";"ac2.2",#N/A,FALSE,"1.2 ACAR";#N/A,#N/A,FALSE,"2.3 ACAR"}</definedName>
    <definedName name="wrn.precios." localSheetId="8"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1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11" hidden="1">{#N/A,#N/A,FALSE,"Sheet1";#N/A,#N/A,FALSE,"Sheet2";#N/A,#N/A,FALSE,"Sheet3";#N/A,#N/A,FALSE,"Sheet4";#N/A,#N/A,FALSE,"Sheet5";#N/A,#N/A,FALSE,"Sheet6";#N/A,#N/A,FALSE,"Sheet7";#N/A,#N/A,FALSE,"Sheet8";#N/A,#N/A,FALSE,"Sheet9"}</definedName>
    <definedName name="wrn.PrintAll." localSheetId="8"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11" hidden="1">{#N/A,#N/A,FALSE,"Sheet1";#N/A,#N/A,FALSE,"Sheet2";#N/A,#N/A,FALSE,"Sheet3"}</definedName>
    <definedName name="wrn.PrintCurr." localSheetId="8" hidden="1">{#N/A,#N/A,FALSE,"Sheet1";#N/A,#N/A,FALSE,"Sheet2";#N/A,#N/A,FALSE,"Sheet3"}</definedName>
    <definedName name="wrn.PrintCurr." hidden="1">{#N/A,#N/A,FALSE,"Sheet1";#N/A,#N/A,FALSE,"Sheet2";#N/A,#N/A,FALSE,"Sheet3"}</definedName>
    <definedName name="wrn.PrintPrev1." localSheetId="11" hidden="1">{#N/A,#N/A,FALSE,"Sheet4";#N/A,#N/A,FALSE,"Sheet5";#N/A,#N/A,FALSE,"Sheet6"}</definedName>
    <definedName name="wrn.PrintPrev1." localSheetId="8" hidden="1">{#N/A,#N/A,FALSE,"Sheet4";#N/A,#N/A,FALSE,"Sheet5";#N/A,#N/A,FALSE,"Sheet6"}</definedName>
    <definedName name="wrn.PrintPrev1." hidden="1">{#N/A,#N/A,FALSE,"Sheet4";#N/A,#N/A,FALSE,"Sheet5";#N/A,#N/A,FALSE,"Sheet6"}</definedName>
    <definedName name="wrn.PrintPrev2." localSheetId="11" hidden="1">{#N/A,#N/A,FALSE,"Sheet7";#N/A,#N/A,FALSE,"Sheet8";#N/A,#N/A,FALSE,"Sheet9"}</definedName>
    <definedName name="wrn.PrintPrev2." localSheetId="8" hidden="1">{#N/A,#N/A,FALSE,"Sheet7";#N/A,#N/A,FALSE,"Sheet8";#N/A,#N/A,FALSE,"Sheet9"}</definedName>
    <definedName name="wrn.PrintPrev2." hidden="1">{#N/A,#N/A,FALSE,"Sheet7";#N/A,#N/A,FALSE,"Sheet8";#N/A,#N/A,FALSE,"Sheet9"}</definedName>
    <definedName name="wrn.procurement." localSheetId="11" hidden="1">{#N/A,#N/A,FALSE,"sumi ";#N/A,#N/A,FALSE,"RESUMEN"}</definedName>
    <definedName name="wrn.procurement." localSheetId="8" hidden="1">{#N/A,#N/A,FALSE,"sumi ";#N/A,#N/A,FALSE,"RESUMEN"}</definedName>
    <definedName name="wrn.procurement." hidden="1">{#N/A,#N/A,FALSE,"sumi ";#N/A,#N/A,FALSE,"RESUMEN"}</definedName>
    <definedName name="wrn.res7" localSheetId="11" hidden="1">{#N/A,#N/A,FALSE,"Hoja1";#N/A,#N/A,FALSE,"Hoja2"}</definedName>
    <definedName name="wrn.res7" localSheetId="7" hidden="1">{#N/A,#N/A,FALSE,"Hoja1";#N/A,#N/A,FALSE,"Hoja2"}</definedName>
    <definedName name="wrn.res7" localSheetId="8" hidden="1">{#N/A,#N/A,FALSE,"Hoja1";#N/A,#N/A,FALSE,"Hoja2"}</definedName>
    <definedName name="wrn.res7" hidden="1">{#N/A,#N/A,FALSE,"Hoja1";#N/A,#N/A,FALSE,"Hoja2"}</definedName>
    <definedName name="wrn.Restructuring._.Summaries." localSheetId="11" hidden="1">{#N/A,#N/A,TRUE,"Transaction Summary";#N/A,#N/A,TRUE,"Restructuring Sensitivities";#N/A,#N/A,TRUE,"DCF";#N/A,#N/A,TRUE,"IRR";#N/A,#N/A,TRUE,"Debt Capacity"}</definedName>
    <definedName name="wrn.Restructuring._.Summaries." localSheetId="8" hidden="1">{#N/A,#N/A,TRUE,"Transaction Summary";#N/A,#N/A,TRUE,"Restructuring Sensitivities";#N/A,#N/A,TRUE,"DCF";#N/A,#N/A,TRUE,"IRR";#N/A,#N/A,TRUE,"Debt Capacity"}</definedName>
    <definedName name="wrn.Restructuring._.Summaries.">#REF!</definedName>
    <definedName name="wrn.Resumen." localSheetId="11" hidden="1">{#N/A,#N/A,FALSE,"Hoja1";#N/A,#N/A,FALSE,"Hoja2"}</definedName>
    <definedName name="wrn.Resumen." localSheetId="7" hidden="1">{#N/A,#N/A,FALSE,"Hoja1";#N/A,#N/A,FALSE,"Hoja2"}</definedName>
    <definedName name="wrn.Resumen." localSheetId="8" hidden="1">{#N/A,#N/A,FALSE,"Hoja1";#N/A,#N/A,FALSE,"Hoja2"}</definedName>
    <definedName name="wrn.Resumen." hidden="1">{#N/A,#N/A,FALSE,"Hoja1";#N/A,#N/A,FALSE,"Hoja2"}</definedName>
    <definedName name="wrn.TRABFENO." localSheetId="11"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1"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via." localSheetId="1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9">{"via1",#N/A,TRUE,"general";"via2",#N/A,TRUE,"general";"via3",#N/A,TRUE,"general"}</definedName>
    <definedName name="wrn.via." localSheetId="10">{"via1",#N/A,TRUE,"general";"via2",#N/A,TRUE,"general";"via3",#N/A,TRUE,"general"}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교대." localSheetId="11" hidden="1">{#N/A,#N/A,FALSE,"type1";#N/A,#N/A,FALSE,"지지력";#N/A,#N/A,FALSE,"PILE계산";#N/A,#N/A,FALSE,"PILE ";#N/A,#N/A,FALSE,"철근량";#N/A,#N/A,FALSE,"균열검토";#N/A,#N/A,FALSE,"날개벽";#N/A,#N/A,FALSE,"주철근조립도";#N/A,#N/A,FALSE,"교좌"}</definedName>
    <definedName name="wrn.교대." localSheetId="8"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#REF!</definedName>
    <definedName name="wrtytyy">#REF!</definedName>
    <definedName name="ws">#REF!</definedName>
    <definedName name="wsdds">#REF!</definedName>
    <definedName name="WSDF">#REF!</definedName>
    <definedName name="WSERWEER" localSheetId="11">#REF!</definedName>
    <definedName name="WSERWEER" localSheetId="8">#REF!</definedName>
    <definedName name="WSERWEER">#REF!</definedName>
    <definedName name="wsnhed" localSheetId="1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9">{"via1",#N/A,TRUE,"general";"via2",#N/A,TRUE,"general";"via3",#N/A,TRUE,"general"}</definedName>
    <definedName name="wsnhed" localSheetId="10">{"via1",#N/A,TRUE,"general";"via2",#N/A,TRUE,"general";"via3",#N/A,TRUE,"general"}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1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9">{"via1",#N/A,TRUE,"general";"via2",#N/A,TRUE,"general";"via3",#N/A,TRUE,"general"}</definedName>
    <definedName name="wswswsqa" localSheetId="10">{"via1",#N/A,TRUE,"general";"via2",#N/A,TRUE,"general";"via3",#N/A,TRUE,"general"}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SX">#REF!</definedName>
    <definedName name="Wtot">#REF!</definedName>
    <definedName name="wtr">#REF!</definedName>
    <definedName name="wtt" localSheetId="1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9">{"TAB1",#N/A,TRUE,"GENERAL";"TAB2",#N/A,TRUE,"GENERAL";"TAB3",#N/A,TRUE,"GENERAL";"TAB4",#N/A,TRUE,"GENERAL";"TAB5",#N/A,TRUE,"GENERAL"}</definedName>
    <definedName name="wtt" localSheetId="10">{"TAB1",#N/A,TRUE,"GENERAL";"TAB2",#N/A,TRUE,"GENERAL";"TAB3",#N/A,TRUE,"GENERAL";"TAB4",#N/A,TRUE,"GENERAL";"TAB5",#N/A,TRUE,"GENERAL"}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TAB1." localSheetId="1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11">#REF!</definedName>
    <definedName name="WW" localSheetId="8">#REF!</definedName>
    <definedName name="WW">#REF!</definedName>
    <definedName name="wwded3" localSheetId="1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9">{"via1",#N/A,TRUE,"general";"via2",#N/A,TRUE,"general";"via3",#N/A,TRUE,"general"}</definedName>
    <definedName name="wwded3" localSheetId="10">{"via1",#N/A,TRUE,"general";"via2",#N/A,TRUE,"general";"via3",#N/A,TRUE,"general"}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n.infocib" localSheetId="11" hidden="1">{#N/A,#N/A,FALSE,"VOL695";#N/A,#N/A,FALSE,"anexo1";#N/A,#N/A,FALSE,"anexo2";#N/A,#N/A,FALSE,"anexo3";#N/A,#N/A,FALSE,"anexo4";#N/A,#N/A,FALSE,"anexo5a";#N/A,#N/A,FALSE,"anexo5b";#N/A,#N/A,FALSE,"anexo6a";#N/A,#N/A,FALSE,"anexo6a";#N/A,#N/A,FALSE,"anexo6c";#N/A,#N/A,FALSE,"anexo7a";#N/A,#N/A,FALSE,"anexo7b";#N/A,#N/A,FALSE,"anexo7c"}</definedName>
    <definedName name="wwn.infocib" localSheetId="8"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1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9">{"TAB1",#N/A,TRUE,"GENERAL";"TAB2",#N/A,TRUE,"GENERAL";"TAB3",#N/A,TRUE,"GENERAL";"TAB4",#N/A,TRUE,"GENERAL";"TAB5",#N/A,TRUE,"GENERAL"}</definedName>
    <definedName name="wwwwe" localSheetId="10">{"TAB1",#N/A,TRUE,"GENERAL";"TAB2",#N/A,TRUE,"GENERAL";"TAB3",#N/A,TRUE,"GENERAL";"TAB4",#N/A,TRUE,"GENERAL";"TAB5",#N/A,TRUE,"GENERAL"}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wwwwwww" localSheetId="11">#REF!</definedName>
    <definedName name="wwwwwwww" localSheetId="10">#REF!</definedName>
    <definedName name="wwwwwwww" localSheetId="8">#REF!</definedName>
    <definedName name="wwwwwwww">#REF!</definedName>
    <definedName name="wwwwwwwwww">#REF!</definedName>
    <definedName name="wwwwwwwwwwww">#REF!</definedName>
    <definedName name="WWWWWWWWWWWWWW">#REF!</definedName>
    <definedName name="wwwwwwwwwwwwwwww">#REF!</definedName>
    <definedName name="wwwwwwwwwwwwwwwwwww" localSheetId="11">#REF!</definedName>
    <definedName name="wwwwwwwwwwwwwwwwwww" localSheetId="10">#REF!</definedName>
    <definedName name="wwwwwwwwwwwwwwwwwww" localSheetId="8">#REF!</definedName>
    <definedName name="wwwwwwwwwwwwwwwwwww">#REF!</definedName>
    <definedName name="WWWWWWWWWWWWWWWWWWWWWW" localSheetId="11">#REF!</definedName>
    <definedName name="WWWWWWWWWWWWWWWWWWWWWW" localSheetId="10">#REF!</definedName>
    <definedName name="WWWWWWWWWWWWWWWWWWWWWW" localSheetId="8">#REF!</definedName>
    <definedName name="WWWWWWWWWWWWWWWWWWWWWW">#REF!</definedName>
    <definedName name="wwwxw" localSheetId="11">#REF!</definedName>
    <definedName name="wwwxw" localSheetId="8">#REF!</definedName>
    <definedName name="wwwxw">#REF!</definedName>
    <definedName name="wxw">#REF!</definedName>
    <definedName name="wyty" localSheetId="1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9">{"via1",#N/A,TRUE,"general";"via2",#N/A,TRUE,"general";"via3",#N/A,TRUE,"general"}</definedName>
    <definedName name="wyty" localSheetId="10">{"via1",#N/A,TRUE,"general";"via2",#N/A,TRUE,"general";"via3",#N/A,TRUE,"general"}</definedName>
    <definedName name="wyty" localSheetId="8" hidden="1">{"via1",#N/A,TRUE,"general";"via2",#N/A,TRUE,"general";"via3",#N/A,TRUE,"general"}</definedName>
    <definedName name="wyty" hidden="1">{"via1",#N/A,TRUE,"general";"via2",#N/A,TRUE,"general";"via3",#N/A,TRUE,"general"}</definedName>
    <definedName name="x">#REF!</definedName>
    <definedName name="XASX">#REF!</definedName>
    <definedName name="xb">#REF!</definedName>
    <definedName name="XC">#REF!</definedName>
    <definedName name="xcbvbs" localSheetId="1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9">{"TAB1",#N/A,TRUE,"GENERAL";"TAB2",#N/A,TRUE,"GENERAL";"TAB3",#N/A,TRUE,"GENERAL";"TAB4",#N/A,TRUE,"GENERAL";"TAB5",#N/A,TRUE,"GENERAL"}</definedName>
    <definedName name="xcbvbs" localSheetId="10">{"TAB1",#N/A,TRUE,"GENERAL";"TAB2",#N/A,TRUE,"GENERAL";"TAB3",#N/A,TRUE,"GENERAL";"TAB4",#N/A,TRUE,"GENERAL";"TAB5",#N/A,TRUE,"GENERAL"}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cvdfgae">#REF!</definedName>
    <definedName name="XCVXCVCXV">#REF!</definedName>
    <definedName name="XCXCX">#REF!</definedName>
    <definedName name="XCXCXCXC">#REF!</definedName>
    <definedName name="XD">#REF!</definedName>
    <definedName name="XERFDS">#REF!</definedName>
    <definedName name="xexe">#REF!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pohidraulica">#REF!</definedName>
    <definedName name="xpotermofusion">#REF!</definedName>
    <definedName name="xsadfwe">#REF!</definedName>
    <definedName name="XSW" localSheetId="11" hidden="1">{#N/A,#N/A,TRUE,"1842CWN0"}</definedName>
    <definedName name="XSW" localSheetId="7" hidden="1">{#N/A,#N/A,TRUE,"1842CWN0"}</definedName>
    <definedName name="XSW" localSheetId="8" hidden="1">{#N/A,#N/A,TRUE,"1842CWN0"}</definedName>
    <definedName name="XSW" hidden="1">{#N/A,#N/A,TRUE,"1842CWN0"}</definedName>
    <definedName name="xsxs" localSheetId="1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9">{"TAB1",#N/A,TRUE,"GENERAL";"TAB2",#N/A,TRUE,"GENERAL";"TAB3",#N/A,TRUE,"GENERAL";"TAB4",#N/A,TRUE,"GENERAL";"TAB5",#N/A,TRUE,"GENERAL"}</definedName>
    <definedName name="xsxs" localSheetId="10">{"TAB1",#N/A,TRUE,"GENERAL";"TAB2",#N/A,TRUE,"GENERAL";"TAB3",#N/A,TRUE,"GENERAL";"TAB4",#N/A,TRUE,"GENERAL";"TAB5",#N/A,TRUE,"GENERAL"}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wewwzw">#REF!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#REF!</definedName>
    <definedName name="XX_51">#REF!</definedName>
    <definedName name="xxfg" localSheetId="1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9">{"via1",#N/A,TRUE,"general";"via2",#N/A,TRUE,"general";"via3",#N/A,TRUE,"general"}</definedName>
    <definedName name="xxfg" localSheetId="10">{"via1",#N/A,TRUE,"general";"via2",#N/A,TRUE,"general";"via3",#N/A,TRUE,"general"}</definedName>
    <definedName name="xxfg" localSheetId="8" hidden="1">{"via1",#N/A,TRUE,"general";"via2",#N/A,TRUE,"general";"via3",#N/A,TRUE,"general"}</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11">#REF!</definedName>
    <definedName name="xxxxx" localSheetId="3">#REF!</definedName>
    <definedName name="xxxxx" localSheetId="4">#REF!</definedName>
    <definedName name="xxxxx" localSheetId="5">#REF!</definedName>
    <definedName name="xxxxx" localSheetId="6">#REF!</definedName>
    <definedName name="xxxxx" localSheetId="7">#REF!</definedName>
    <definedName name="xxxxx" localSheetId="8">#REF!</definedName>
    <definedName name="xxxxx">#REF!</definedName>
    <definedName name="xxxxxds" localSheetId="1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9">{"via1",#N/A,TRUE,"general";"via2",#N/A,TRUE,"general";"via3",#N/A,TRUE,"general"}</definedName>
    <definedName name="xxxxxds" localSheetId="10">{"via1",#N/A,TRUE,"general";"via2",#N/A,TRUE,"general";"via3",#N/A,TRUE,"general"}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 localSheetId="11"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 localSheetId="11">#REF!</definedName>
    <definedName name="XXXXXXXX" localSheetId="8">#REF!</definedName>
    <definedName name="XXXXXXXX" hidden="1">{"via1",#N/A,TRUE,"general";"via2",#N/A,TRUE,"general";"via3",#N/A,TRUE,"general"}</definedName>
    <definedName name="xxxxxxxxx">#REF!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#REF!</definedName>
    <definedName name="xxxxxxxxxx29" localSheetId="1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9">{"via1",#N/A,TRUE,"general";"via2",#N/A,TRUE,"general";"via3",#N/A,TRUE,"general"}</definedName>
    <definedName name="xxxxxxxxxx29" localSheetId="10">{"via1",#N/A,TRUE,"general";"via2",#N/A,TRUE,"general";"via3",#N/A,TRUE,"general"}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#REF!</definedName>
    <definedName name="XXXXXXXXXXXXXXXX" localSheetId="11">#REF!</definedName>
    <definedName name="XXXXXXXXXXXXXXXX" localSheetId="10">#REF!</definedName>
    <definedName name="XXXXXXXXXXXXXXXX" localSheetId="8">#REF!</definedName>
    <definedName name="XXXXXXXXXXXXXXXX">#REF!</definedName>
    <definedName name="xyz">#REF!</definedName>
    <definedName name="xzczxczxc">#REF!</definedName>
    <definedName name="XZS" hidden="1">#REF!</definedName>
    <definedName name="XZXZV" localSheetId="1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9">{"via1",#N/A,TRUE,"general";"via2",#N/A,TRUE,"general";"via3",#N/A,TRUE,"general"}</definedName>
    <definedName name="XZXZV" localSheetId="10">{"via1",#N/A,TRUE,"general";"via2",#N/A,TRUE,"general";"via3",#N/A,TRUE,"general"}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11">#REF!</definedName>
    <definedName name="Y" localSheetId="3">#REF!</definedName>
    <definedName name="Y" localSheetId="4">#REF!</definedName>
    <definedName name="Y" localSheetId="5">#REF!</definedName>
    <definedName name="Y" localSheetId="6">#REF!</definedName>
    <definedName name="Y" localSheetId="7">#REF!</definedName>
    <definedName name="Y" localSheetId="8">#REF!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9">{"via1",#N/A,TRUE,"general";"via2",#N/A,TRUE,"general";"via3",#N/A,TRUE,"general"}</definedName>
    <definedName name="y6y6" localSheetId="10">{"via1",#N/A,TRUE,"general";"via2",#N/A,TRUE,"general";"via3",#N/A,TRUE,"general"}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#REF!</definedName>
    <definedName name="yamile">#REF!</definedName>
    <definedName name="ydsfgdf">#REF!</definedName>
    <definedName name="ydtbtdyjn">#REF!</definedName>
    <definedName name="yEAHHHHHHHH">#N/A</definedName>
    <definedName name="Year">#REF!</definedName>
    <definedName name="year_curr">#REF!</definedName>
    <definedName name="Year_next">#REF!</definedName>
    <definedName name="year_prev_1">#REF!</definedName>
    <definedName name="year_prev_2">#REF!</definedName>
    <definedName name="yery" localSheetId="1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9">{"via1",#N/A,TRUE,"general";"via2",#N/A,TRUE,"general";"via3",#N/A,TRUE,"general"}</definedName>
    <definedName name="yery" localSheetId="10">{"via1",#N/A,TRUE,"general";"via2",#N/A,TRUE,"general";"via3",#N/A,TRUE,"general"}</definedName>
    <definedName name="yery" localSheetId="8" hidden="1">{"via1",#N/A,TRUE,"general";"via2",#N/A,TRUE,"general";"via3",#N/A,TRUE,"general"}</definedName>
    <definedName name="yery" hidden="1">{"via1",#N/A,TRUE,"general";"via2",#N/A,TRUE,"general";"via3",#N/A,TRUE,"general"}</definedName>
    <definedName name="YESO">#REF!</definedName>
    <definedName name="ygfgytgdy">#REF!</definedName>
    <definedName name="YGU">#REF!</definedName>
    <definedName name="yhdsfsd">#REF!</definedName>
    <definedName name="YHN">#REF!</definedName>
    <definedName name="yhy" localSheetId="1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9">{"TAB1",#N/A,TRUE,"GENERAL";"TAB2",#N/A,TRUE,"GENERAL";"TAB3",#N/A,TRUE,"GENERAL";"TAB4",#N/A,TRUE,"GENERAL";"TAB5",#N/A,TRUE,"GENERAL"}</definedName>
    <definedName name="yhy" localSheetId="10">{"TAB1",#N/A,TRUE,"GENERAL";"TAB2",#N/A,TRUE,"GENERAL";"TAB3",#N/A,TRUE,"GENERAL";"TAB4",#N/A,TRUE,"GENERAL";"TAB5",#N/A,TRUE,"GENERAL"}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rtyh">#REF!</definedName>
    <definedName name="yju7drgd">#REF!</definedName>
    <definedName name="yjyj" localSheetId="1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9">{"TAB1",#N/A,TRUE,"GENERAL";"TAB2",#N/A,TRUE,"GENERAL";"TAB3",#N/A,TRUE,"GENERAL";"TAB4",#N/A,TRUE,"GENERAL";"TAB5",#N/A,TRUE,"GENERAL"}</definedName>
    <definedName name="yjyj" localSheetId="10">{"TAB1",#N/A,TRUE,"GENERAL";"TAB2",#N/A,TRUE,"GENERAL";"TAB3",#N/A,TRUE,"GENERAL";"TAB4",#N/A,TRUE,"GENERAL";"TAB5",#N/A,TRUE,"GENERAL"}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lui">#REF!</definedName>
    <definedName name="yn">#REF!</definedName>
    <definedName name="YO">#REF!</definedName>
    <definedName name="yolombo">#REF!</definedName>
    <definedName name="yorlanys">#REF!</definedName>
    <definedName name="YOYO" localSheetId="11">#REF!</definedName>
    <definedName name="YOYO" localSheetId="8">#REF!</definedName>
    <definedName name="YOYO">#REF!</definedName>
    <definedName name="yrdtytyt" localSheetId="11" hidden="1">{#N/A,#N/A,FALSE,"CCTV"}</definedName>
    <definedName name="yrdtytyt" localSheetId="8" hidden="1">{#N/A,#N/A,FALSE,"CCTV"}</definedName>
    <definedName name="yrdtytyt" hidden="1">{#N/A,#N/A,FALSE,"CCTV"}</definedName>
    <definedName name="yretyrtyetr">#REF!</definedName>
    <definedName name="yrey" localSheetId="1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9">{"via1",#N/A,TRUE,"general";"via2",#N/A,TRUE,"general";"via3",#N/A,TRUE,"general"}</definedName>
    <definedName name="yrey" localSheetId="10">{"via1",#N/A,TRUE,"general";"via2",#N/A,TRUE,"general";"via3",#N/A,TRUE,"general"}</definedName>
    <definedName name="yrey" localSheetId="8" hidden="1">{"via1",#N/A,TRUE,"general";"via2",#N/A,TRUE,"general";"via3",#N/A,TRUE,"general"}</definedName>
    <definedName name="yrey" hidden="1">{"via1",#N/A,TRUE,"general";"via2",#N/A,TRUE,"general";"via3",#N/A,TRUE,"general"}</definedName>
    <definedName name="yreytetrye">#REF!</definedName>
    <definedName name="yrt">#REF!</definedName>
    <definedName name="yrty">#REF!</definedName>
    <definedName name="yrtyerty">#REF!</definedName>
    <definedName name="yry" localSheetId="1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9">{"via1",#N/A,TRUE,"general";"via2",#N/A,TRUE,"general";"via3",#N/A,TRUE,"general"}</definedName>
    <definedName name="yry" localSheetId="10">{"via1",#N/A,TRUE,"general";"via2",#N/A,TRUE,"general";"via3",#N/A,TRUE,"general"}</definedName>
    <definedName name="yry" localSheetId="8" hidden="1">{"via1",#N/A,TRUE,"general";"via2",#N/A,TRUE,"general";"via3",#N/A,TRUE,"general"}</definedName>
    <definedName name="yry" hidden="1">{"via1",#N/A,TRUE,"general";"via2",#N/A,TRUE,"general";"via3",#N/A,TRUE,"general"}</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gfdg">#REF!</definedName>
    <definedName name="ytj" localSheetId="1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9">{"TAB1",#N/A,TRUE,"GENERAL";"TAB2",#N/A,TRUE,"GENERAL";"TAB3",#N/A,TRUE,"GENERAL";"TAB4",#N/A,TRUE,"GENERAL";"TAB5",#N/A,TRUE,"GENERAL"}</definedName>
    <definedName name="ytj" localSheetId="10">{"TAB1",#N/A,TRUE,"GENERAL";"TAB2",#N/A,TRUE,"GENERAL";"TAB3",#N/A,TRUE,"GENERAL";"TAB4",#N/A,TRUE,"GENERAL";"TAB5",#N/A,TRUE,"GENERAL"}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1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9">{"via1",#N/A,TRUE,"general";"via2",#N/A,TRUE,"general";"via3",#N/A,TRUE,"general"}</definedName>
    <definedName name="ytjt6" localSheetId="10">{"via1",#N/A,TRUE,"general";"via2",#N/A,TRUE,"general";"via3",#N/A,TRUE,"general"}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1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9">{"TAB1",#N/A,TRUE,"GENERAL";"TAB2",#N/A,TRUE,"GENERAL";"TAB3",#N/A,TRUE,"GENERAL";"TAB4",#N/A,TRUE,"GENERAL";"TAB5",#N/A,TRUE,"GENERAL"}</definedName>
    <definedName name="ytrwyr" localSheetId="10">{"TAB1",#N/A,TRUE,"GENERAL";"TAB2",#N/A,TRUE,"GENERAL";"TAB3",#N/A,TRUE,"GENERAL";"TAB4",#N/A,TRUE,"GENERAL";"TAB5",#N/A,TRUE,"GENERAL"}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1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9">{"via1",#N/A,TRUE,"general";"via2",#N/A,TRUE,"general";"via3",#N/A,TRUE,"general"}</definedName>
    <definedName name="ytry" localSheetId="10">{"via1",#N/A,TRUE,"general";"via2",#N/A,TRUE,"general";"via3",#N/A,TRUE,"general"}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1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9">{"via1",#N/A,TRUE,"general";"via2",#N/A,TRUE,"general";"via3",#N/A,TRUE,"general"}</definedName>
    <definedName name="ytryrty" localSheetId="10">{"via1",#N/A,TRUE,"general";"via2",#N/A,TRUE,"general";"via3",#N/A,TRUE,"general"}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tryerte">#REF!</definedName>
    <definedName name="YTRYUYT" localSheetId="1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9">{"TAB1",#N/A,TRUE,"GENERAL";"TAB2",#N/A,TRUE,"GENERAL";"TAB3",#N/A,TRUE,"GENERAL";"TAB4",#N/A,TRUE,"GENERAL";"TAB5",#N/A,TRUE,"GENERAL"}</definedName>
    <definedName name="YTRYUYT" localSheetId="10">{"TAB1",#N/A,TRUE,"GENERAL";"TAB2",#N/A,TRUE,"GENERAL";"TAB3",#N/A,TRUE,"GENERAL";"TAB4",#N/A,TRUE,"GENERAL";"TAB5",#N/A,TRUE,"GENERAL"}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9">{"TAB1",#N/A,TRUE,"GENERAL";"TAB2",#N/A,TRUE,"GENERAL";"TAB3",#N/A,TRUE,"GENERAL";"TAB4",#N/A,TRUE,"GENERAL";"TAB5",#N/A,TRUE,"GENERAL"}</definedName>
    <definedName name="ytudfgd" localSheetId="10">{"TAB1",#N/A,TRUE,"GENERAL";"TAB2",#N/A,TRUE,"GENERAL";"TAB3",#N/A,TRUE,"GENERAL";"TAB4",#N/A,TRUE,"GENERAL";"TAB5",#N/A,TRUE,"GENERAL"}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9">{"TAB1",#N/A,TRUE,"GENERAL";"TAB2",#N/A,TRUE,"GENERAL";"TAB3",#N/A,TRUE,"GENERAL";"TAB4",#N/A,TRUE,"GENERAL";"TAB5",#N/A,TRUE,"GENERAL"}</definedName>
    <definedName name="yturtu7" localSheetId="10">{"TAB1",#N/A,TRUE,"GENERAL";"TAB2",#N/A,TRUE,"GENERAL";"TAB3",#N/A,TRUE,"GENERAL";"TAB4",#N/A,TRUE,"GENERAL";"TAB5",#N/A,TRUE,"GENERAL"}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9">{"TAB1",#N/A,TRUE,"GENERAL";"TAB2",#N/A,TRUE,"GENERAL";"TAB3",#N/A,TRUE,"GENERAL";"TAB4",#N/A,TRUE,"GENERAL";"TAB5",#N/A,TRUE,"GENERAL"}</definedName>
    <definedName name="yturu" localSheetId="10">{"TAB1",#N/A,TRUE,"GENERAL";"TAB2",#N/A,TRUE,"GENERAL";"TAB3",#N/A,TRUE,"GENERAL";"TAB4",#N/A,TRUE,"GENERAL";"TAB5",#N/A,TRUE,"GENERAL"}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1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9">{"via1",#N/A,TRUE,"general";"via2",#N/A,TRUE,"general";"via3",#N/A,TRUE,"general"}</definedName>
    <definedName name="ytuytfgh" localSheetId="10">{"via1",#N/A,TRUE,"general";"via2",#N/A,TRUE,"general";"via3",#N/A,TRUE,"general"}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1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9">{"TAB1",#N/A,TRUE,"GENERAL";"TAB2",#N/A,TRUE,"GENERAL";"TAB3",#N/A,TRUE,"GENERAL";"TAB4",#N/A,TRUE,"GENERAL";"TAB5",#N/A,TRUE,"GENERAL"}</definedName>
    <definedName name="yty" localSheetId="10">{"TAB1",#N/A,TRUE,"GENERAL";"TAB2",#N/A,TRUE,"GENERAL";"TAB3",#N/A,TRUE,"GENERAL";"TAB4",#N/A,TRUE,"GENERAL";"TAB5",#N/A,TRUE,"GENERAL"}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1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9">{"via1",#N/A,TRUE,"general";"via2",#N/A,TRUE,"general";"via3",#N/A,TRUE,"general"}</definedName>
    <definedName name="ytyyh" localSheetId="10">{"via1",#N/A,TRUE,"general";"via2",#N/A,TRUE,"general";"via3",#N/A,TRUE,"general"}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1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9">{"TAB1",#N/A,TRUE,"GENERAL";"TAB2",#N/A,TRUE,"GENERAL";"TAB3",#N/A,TRUE,"GENERAL";"TAB4",#N/A,TRUE,"GENERAL";"TAB5",#N/A,TRUE,"GENERAL"}</definedName>
    <definedName name="ytzacdfg" localSheetId="10">{"TAB1",#N/A,TRUE,"GENERAL";"TAB2",#N/A,TRUE,"GENERAL";"TAB3",#N/A,TRUE,"GENERAL";"TAB4",#N/A,TRUE,"GENERAL";"TAB5",#N/A,TRUE,"GENERAL"}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11">#REF!</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#REF!</definedName>
    <definedName name="yu"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9">{"TAB1",#N/A,TRUE,"GENERAL";"TAB2",#N/A,TRUE,"GENERAL";"TAB3",#N/A,TRUE,"GENERAL";"TAB4",#N/A,TRUE,"GENERAL";"TAB5",#N/A,TRUE,"GENERAL"}</definedName>
    <definedName name="yudre54" localSheetId="10">{"TAB1",#N/A,TRUE,"GENERAL";"TAB2",#N/A,TRUE,"GENERAL";"TAB3",#N/A,TRUE,"GENERAL";"TAB4",#N/A,TRUE,"GENERAL";"TAB5",#N/A,TRUE,"GENERAL"}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dyhrt">#REF!</definedName>
    <definedName name="yuf" localSheetId="11" hidden="1">{"TAB1",#N/A,TRUE,"GENERAL";"TAB2",#N/A,TRUE,"GENERAL";"TAB3",#N/A,TRUE,"GENERAL";"TAB4",#N/A,TRUE,"GENERAL";"TAB5",#N/A,TRUE,"GENERAL"}</definedName>
    <definedName name="yuf" localSheetId="8" hidden="1">{"TAB1",#N/A,TRUE,"GENERAL";"TAB2",#N/A,TRUE,"GENERAL";"TAB3",#N/A,TRUE,"GENERAL";"TAB4",#N/A,TRUE,"GENERAL";"TAB5",#N/A,TRUE,"GENERAL"}</definedName>
    <definedName name="yuf"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9">{"TAB1",#N/A,TRUE,"GENERAL";"TAB2",#N/A,TRUE,"GENERAL";"TAB3",#N/A,TRUE,"GENERAL";"TAB4",#N/A,TRUE,"GENERAL";"TAB5",#N/A,TRUE,"GENERAL"}</definedName>
    <definedName name="yuhgh" localSheetId="10">{"TAB1",#N/A,TRUE,"GENERAL";"TAB2",#N/A,TRUE,"GENERAL";"TAB3",#N/A,TRUE,"GENERAL";"TAB4",#N/A,TRUE,"GENERAL";"TAB5",#N/A,TRUE,"GENERAL"}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htgh">#N/A</definedName>
    <definedName name="yui">#REF!</definedName>
    <definedName name="yutu" localSheetId="1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9">{"via1",#N/A,TRUE,"general";"via2",#N/A,TRUE,"general";"via3",#N/A,TRUE,"general"}</definedName>
    <definedName name="yutu" localSheetId="10">{"via1",#N/A,TRUE,"general";"via2",#N/A,TRUE,"general";"via3",#N/A,TRUE,"general"}</definedName>
    <definedName name="yutu" localSheetId="8" hidden="1">{"via1",#N/A,TRUE,"general";"via2",#N/A,TRUE,"general";"via3",#N/A,TRUE,"general"}</definedName>
    <definedName name="yutu" hidden="1">{"via1",#N/A,TRUE,"general";"via2",#N/A,TRUE,"general";"via3",#N/A,TRUE,"general"}</definedName>
    <definedName name="yutyuyi">#REF!</definedName>
    <definedName name="yuuiiy" localSheetId="1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9">{"via1",#N/A,TRUE,"general";"via2",#N/A,TRUE,"general";"via3",#N/A,TRUE,"general"}</definedName>
    <definedName name="yuuiiy" localSheetId="10">{"via1",#N/A,TRUE,"general";"via2",#N/A,TRUE,"general";"via3",#N/A,TRUE,"general"}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1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9">{"via1",#N/A,TRUE,"general";"via2",#N/A,TRUE,"general";"via3",#N/A,TRUE,"general"}</definedName>
    <definedName name="yuuuuuu" localSheetId="10">{"via1",#N/A,TRUE,"general";"via2",#N/A,TRUE,"general";"via3",#N/A,TRUE,"general"}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11">#REF!</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#REF!</definedName>
    <definedName name="yy" hidden="1">{"via1",#N/A,TRUE,"general";"via2",#N/A,TRUE,"general";"via3",#N/A,TRUE,"general"}</definedName>
    <definedName name="yytttrrrrpkkkvvvxxx" localSheetId="11">#REF!</definedName>
    <definedName name="yytttrrrrpkkkvvvxxx" localSheetId="8">#REF!</definedName>
    <definedName name="yytttrrrrpkkkvvvxxx">#REF!</definedName>
    <definedName name="yyy" localSheetId="1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hidden="1">{"TAB1",#N/A,TRUE,"GENERAL";"TAB2",#N/A,TRUE,"GENERAL";"TAB3",#N/A,TRUE,"GENERAL";"TAB4",#N/A,TRUE,"GENERAL";"TAB5",#N/A,TRUE,"GENERAL"}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1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9">{"TAB1",#N/A,TRUE,"GENERAL";"TAB2",#N/A,TRUE,"GENERAL";"TAB3",#N/A,TRUE,"GENERAL";"TAB4",#N/A,TRUE,"GENERAL";"TAB5",#N/A,TRUE,"GENERAL"}</definedName>
    <definedName name="yyyuh" localSheetId="10">{"TAB1",#N/A,TRUE,"GENERAL";"TAB2",#N/A,TRUE,"GENERAL";"TAB3",#N/A,TRUE,"GENERAL";"TAB4",#N/A,TRUE,"GENERAL";"TAB5",#N/A,TRUE,"GENERAL"}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UUUUUUUIIIIIIIPPPPPPPP" localSheetId="11">#REF!</definedName>
    <definedName name="YYYUUUUUUUIIIIIIIPPPPPPPP" localSheetId="10">#REF!</definedName>
    <definedName name="YYYUUUUUUUIIIIIIIPPPPPPPP" localSheetId="8">#REF!</definedName>
    <definedName name="YYYUUUUUUUIIIIIIIPPPPPPPP">#REF!</definedName>
    <definedName name="yyyyhhh" localSheetId="1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9">{"TAB1",#N/A,TRUE,"GENERAL";"TAB2",#N/A,TRUE,"GENERAL";"TAB3",#N/A,TRUE,"GENERAL";"TAB4",#N/A,TRUE,"GENERAL";"TAB5",#N/A,TRUE,"GENERAL"}</definedName>
    <definedName name="yyyyhhh" localSheetId="10">{"TAB1",#N/A,TRUE,"GENERAL";"TAB2",#N/A,TRUE,"GENERAL";"TAB3",#N/A,TRUE,"GENERAL";"TAB4",#N/A,TRUE,"GENERAL";"TAB5",#N/A,TRUE,"GENERAL"}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 localSheetId="11" hidden="1">{#N/A,#N/A,FALSE,"Costos Productos 6A";#N/A,#N/A,FALSE,"Costo Unitario Total H-94-12"}</definedName>
    <definedName name="yyyyy" localSheetId="8" hidden="1">{#N/A,#N/A,FALSE,"Costos Productos 6A";#N/A,#N/A,FALSE,"Costo Unitario Total H-94-12"}</definedName>
    <definedName name="yyyyy" hidden="1">{#N/A,#N/A,FALSE,"Costos Productos 6A";#N/A,#N/A,FALSE,"Costo Unitario Total H-94-12"}</definedName>
    <definedName name="yyyyyf" localSheetId="1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9">{"via1",#N/A,TRUE,"general";"via2",#N/A,TRUE,"general";"via3",#N/A,TRUE,"general"}</definedName>
    <definedName name="yyyyyf" localSheetId="10">{"via1",#N/A,TRUE,"general";"via2",#N/A,TRUE,"general";"via3",#N/A,TRUE,"general"}</definedName>
    <definedName name="yyyyyf" localSheetId="8" hidden="1">{"via1",#N/A,TRUE,"general";"via2",#N/A,TRUE,"general";"via3",#N/A,TRUE,"general"}</definedName>
    <definedName name="yyyyyf" hidden="1">{"via1",#N/A,TRUE,"general";"via2",#N/A,TRUE,"general";"via3",#N/A,TRUE,"general"}</definedName>
    <definedName name="yyyyyy">#REF!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localSheetId="11" hidden="1">#REF!</definedName>
    <definedName name="Z_086A872D_15DF_436A_8459_CE22F6819FF4_.wvu.Rows" localSheetId="8"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localSheetId="11" hidden="1">#REF!</definedName>
    <definedName name="Z_D55C8B2E_861A_459E_9D09_3AF38A1DE99E_.wvu.Rows" localSheetId="8"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localSheetId="11" hidden="1">#REF!</definedName>
    <definedName name="Z_F540D718_D9AA_403F_AE49_60D937FD77E5_.wvu.Rows" localSheetId="8"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 localSheetId="11">{"TAB1",#N/A,TRUE,"GENERAL";"TAB2",#N/A,TRUE,"GENERAL";"TAB3",#N/A,TRUE,"GENERAL";"TAB4",#N/A,TRUE,"GENERAL";"TAB5",#N/A,TRUE,"GENERAL"}</definedName>
    <definedName name="ZA" localSheetId="8">{"TAB1",#N/A,TRUE,"GENERAL";"TAB2",#N/A,TRUE,"GENERAL";"TAB3",#N/A,TRUE,"GENERAL";"TAB4",#N/A,TRUE,"GENERAL";"TAB5",#N/A,TRUE,"GENERAL"}</definedName>
    <definedName name="ZA">{"TAB1",#N/A,TRUE,"GENERAL";"TAB2",#N/A,TRUE,"GENERAL";"TAB3",#N/A,TRUE,"GENERAL";"TAB4",#N/A,TRUE,"GENERAL";"TAB5",#N/A,TRUE,"GENERAL"}</definedName>
    <definedName name="Zap1" localSheetId="11">#REF!</definedName>
    <definedName name="Zap1" localSheetId="8">#REF!</definedName>
    <definedName name="Zap1">#REF!</definedName>
    <definedName name="Zap2" localSheetId="11">#REF!</definedName>
    <definedName name="Zap2" localSheetId="8">#REF!</definedName>
    <definedName name="Zap2">#REF!</definedName>
    <definedName name="Zap3" localSheetId="11">#REF!</definedName>
    <definedName name="Zap3" localSheetId="8">#REF!</definedName>
    <definedName name="Zap3">#REF!</definedName>
    <definedName name="ZAQ" localSheetId="11"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9">{"via1",#N/A,TRUE,"general";"via2",#N/A,TRUE,"general";"via3",#N/A,TRUE,"general"}</definedName>
    <definedName name="zdervr" localSheetId="10">{"via1",#N/A,TRUE,"general";"via2",#N/A,TRUE,"general";"via3",#N/A,TRUE,"general"}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#REF!</definedName>
    <definedName name="ZDFSRDG">#REF!</definedName>
    <definedName name="ZDGHS">#REF!</definedName>
    <definedName name="zdr">#REF!</definedName>
    <definedName name="zerfaer">#REF!</definedName>
    <definedName name="ZGZGT">#REF!</definedName>
    <definedName name="ZONA1">#REF!</definedName>
    <definedName name="ZONA3">#REF!</definedName>
    <definedName name="ZONA4">#REF!</definedName>
    <definedName name="zs">#REF!</definedName>
    <definedName name="zsdfr">#REF!</definedName>
    <definedName name="ZSDFRECVBNHYUIK" localSheetId="11">#REF!</definedName>
    <definedName name="ZSDFRECVBNHYUIK" localSheetId="10">#REF!</definedName>
    <definedName name="ZSDFRECVBNHYUIK" localSheetId="8">#REF!</definedName>
    <definedName name="ZSDFRECVBNHYUIK">#REF!</definedName>
    <definedName name="ZSFRFSR">#REF!</definedName>
    <definedName name="zx" localSheetId="11">#REF!</definedName>
    <definedName name="zx" localSheetId="2">'CAP. 1'!ERR</definedName>
    <definedName name="zx" localSheetId="3">'CAP. 2'!ERR</definedName>
    <definedName name="zx" localSheetId="4">'CAP. 3'!ERR</definedName>
    <definedName name="zx" localSheetId="5">'CAP. 4'!ERR</definedName>
    <definedName name="zx" localSheetId="6">'CAP. 5'!ERR</definedName>
    <definedName name="zx" localSheetId="7">'CAP. 6'!ERR</definedName>
    <definedName name="zx" localSheetId="8">#REF!</definedName>
    <definedName name="zx">[0]!ERR</definedName>
    <definedName name="zxc">#REF!</definedName>
    <definedName name="zxca">#REF!</definedName>
    <definedName name="zxcvra">#REF!</definedName>
    <definedName name="zxczds" localSheetId="1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9">{"TAB1",#N/A,TRUE,"GENERAL";"TAB2",#N/A,TRUE,"GENERAL";"TAB3",#N/A,TRUE,"GENERAL";"TAB4",#N/A,TRUE,"GENERAL";"TAB5",#N/A,TRUE,"GENERAL"}</definedName>
    <definedName name="zxczds" localSheetId="10">{"TAB1",#N/A,TRUE,"GENERAL";"TAB2",#N/A,TRUE,"GENERAL";"TAB3",#N/A,TRUE,"GENERAL";"TAB4",#N/A,TRUE,"GENERAL";"TAB5",#N/A,TRUE,"GENERAL"}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1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9">{"via1",#N/A,TRUE,"general";"via2",#N/A,TRUE,"general";"via3",#N/A,TRUE,"general"}</definedName>
    <definedName name="zxsdftyu" localSheetId="10">{"via1",#N/A,TRUE,"general";"via2",#N/A,TRUE,"general";"via3",#N/A,TRUE,"general"}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1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9">{"via1",#N/A,TRUE,"general";"via2",#N/A,TRUE,"general";"via3",#N/A,TRUE,"general"}</definedName>
    <definedName name="zxvxczv" localSheetId="10">{"via1",#N/A,TRUE,"general";"via2",#N/A,TRUE,"general";"via3",#N/A,TRUE,"general"}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#REF!</definedName>
    <definedName name="ZZZZZSZZZ">#REF!</definedName>
    <definedName name="ZZZZZZ">#REF!</definedName>
    <definedName name="zzzzzzrrr" localSheetId="11">#REF!</definedName>
    <definedName name="zzzzzzrrr" localSheetId="10">#REF!</definedName>
    <definedName name="zzzzzzrrr" localSheetId="8">#REF!</definedName>
    <definedName name="zzzzzzrrr">#REF!</definedName>
    <definedName name="zzzzzzzzzzxxxxxxxxxcccccppppssdfg" localSheetId="11">#REF!</definedName>
    <definedName name="zzzzzzzzzzxxxxxxxxxcccccppppssdfg" localSheetId="10">#REF!</definedName>
    <definedName name="zzzzzzzzzzxxxxxxxxxcccccppppssdfg" localSheetId="8">#REF!</definedName>
    <definedName name="zzzzzzzzzzxxxxxxxxxcccccppppssdfg">#REF!</definedName>
    <definedName name="ZZZZZZZZZZZ" localSheetId="11">#REF!</definedName>
    <definedName name="ZZZZZZZZZZZ" localSheetId="2">#REF!</definedName>
    <definedName name="ZZZZZZZZZZZ" localSheetId="3">#REF!</definedName>
    <definedName name="ZZZZZZZZZZZ" localSheetId="4">#REF!</definedName>
    <definedName name="ZZZZZZZZZZZ" localSheetId="5">#REF!</definedName>
    <definedName name="ZZZZZZZZZZZ" localSheetId="6">#REF!</definedName>
    <definedName name="ZZZZZZZZZZZ" localSheetId="7">#REF!</definedName>
    <definedName name="ZZZZZZZZZZZ" localSheetId="8">#REF!</definedName>
    <definedName name="ZZZZZZZZZZZ">#REF!</definedName>
    <definedName name="ZZZZZZZZZZZZZZZZZZ" localSheetId="11">#REF!</definedName>
    <definedName name="ZZZZZZZZZZZZZZZZZZ" localSheetId="10">#REF!</definedName>
    <definedName name="ZZZZZZZZZZZZZZZZZZ" localSheetId="8">#REF!</definedName>
    <definedName name="ZZZZZZZZZZZZZZZZZZ">#REF!</definedName>
    <definedName name="zzzzzzzzzzzzzzzzzzzzzzzzzzzzzzzzzzzzzzzz" localSheetId="11">#REF!</definedName>
    <definedName name="zzzzzzzzzzzzzzzzzzzzzzzzzzzzzzzzzzzzzzzz" localSheetId="10">#REF!</definedName>
    <definedName name="zzzzzzzzzzzzzzzzzzzzzzzzzzzzzzzzzzzzzzzz" localSheetId="8">#REF!</definedName>
    <definedName name="zzzzzzzzzzzzzzzzzzzzzzzzzzzzzzzzzzzzzzzz">#REF!</definedName>
    <definedName name="zzzzzzzzzzzzzzzzzzzzzzzzzzzzzzzzzzzzzzzzzzzzz" localSheetId="11">#REF!</definedName>
    <definedName name="zzzzzzzzzzzzzzzzzzzzzzzzzzzzzzzzzzzzzzzzzzzzz" localSheetId="10">#REF!</definedName>
    <definedName name="zzzzzzzzzzzzzzzzzzzzzzzzzzzzzzzzzzzzzzzzzzzzz" localSheetId="8">#REF!</definedName>
    <definedName name="zzzzzzzzzzzzzzzzzzzzzzzzzzzzzzzzzz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11" hidden="1">{#N/A,#N/A,FALSE,"CCTV"}</definedName>
    <definedName name="ㄴㅁㅇㄹ" localSheetId="8"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11" hidden="1">{#N/A,#N/A,FALSE,"CCTV"}</definedName>
    <definedName name="이름" localSheetId="8"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997" i="273" l="1"/>
  <c r="K10" i="281" l="1"/>
  <c r="K11" i="281"/>
  <c r="K12" i="281"/>
  <c r="K13" i="281"/>
  <c r="K73" i="281"/>
  <c r="K72" i="281"/>
  <c r="K71" i="281"/>
  <c r="K70" i="281"/>
  <c r="K69" i="281"/>
  <c r="K68" i="281"/>
  <c r="K67" i="281"/>
  <c r="K66" i="281"/>
  <c r="K65" i="281"/>
  <c r="K64" i="281"/>
  <c r="K63" i="281"/>
  <c r="K62" i="281"/>
  <c r="K61" i="281"/>
  <c r="K60" i="281"/>
  <c r="K59" i="281"/>
  <c r="K58" i="281"/>
  <c r="K57" i="281"/>
  <c r="K56" i="281"/>
  <c r="K53" i="281"/>
  <c r="K52" i="281"/>
  <c r="K49" i="281"/>
  <c r="G49" i="281"/>
  <c r="K48" i="281"/>
  <c r="K47" i="281"/>
  <c r="K46" i="281"/>
  <c r="K45" i="281"/>
  <c r="K44" i="281"/>
  <c r="K43" i="281"/>
  <c r="K42" i="281"/>
  <c r="K41" i="281"/>
  <c r="K40" i="281"/>
  <c r="K39" i="281"/>
  <c r="K36" i="281"/>
  <c r="K35" i="281"/>
  <c r="K34" i="281"/>
  <c r="K33" i="281"/>
  <c r="K32" i="281"/>
  <c r="K31" i="281"/>
  <c r="K30" i="281"/>
  <c r="K29" i="281"/>
  <c r="K28" i="281"/>
  <c r="K27" i="281"/>
  <c r="K26" i="281"/>
  <c r="K25" i="281"/>
  <c r="K24" i="281"/>
  <c r="K23" i="281"/>
  <c r="K20" i="281"/>
  <c r="K19" i="281"/>
  <c r="K18" i="281"/>
  <c r="K17" i="281"/>
  <c r="K16" i="281"/>
  <c r="K84" i="265"/>
  <c r="I12" i="279"/>
  <c r="K32" i="279"/>
  <c r="K54" i="281" l="1"/>
  <c r="K37" i="281"/>
  <c r="K74" i="281"/>
  <c r="K14" i="281"/>
  <c r="K21" i="281"/>
  <c r="K50" i="281"/>
  <c r="K26" i="279"/>
  <c r="I21" i="279"/>
  <c r="I22" i="279" s="1"/>
  <c r="J17" i="279"/>
  <c r="K17" i="279" s="1"/>
  <c r="J16" i="279"/>
  <c r="K16" i="279" s="1"/>
  <c r="J15" i="279"/>
  <c r="K15" i="279" s="1"/>
  <c r="J14" i="279"/>
  <c r="K14" i="279" s="1"/>
  <c r="D6" i="279"/>
  <c r="K36" i="279"/>
  <c r="K37" i="279" s="1"/>
  <c r="K31" i="279"/>
  <c r="K30" i="279"/>
  <c r="K29" i="279"/>
  <c r="K28" i="279"/>
  <c r="K27" i="279"/>
  <c r="K25" i="279"/>
  <c r="K24" i="279"/>
  <c r="K20" i="279"/>
  <c r="K19" i="279"/>
  <c r="K18" i="279"/>
  <c r="K13" i="279"/>
  <c r="K12" i="279"/>
  <c r="K75" i="281" l="1"/>
  <c r="K39" i="279"/>
  <c r="K22" i="279"/>
  <c r="I23" i="279"/>
  <c r="K23" i="279" s="1"/>
  <c r="K21" i="279"/>
  <c r="K78" i="281" l="1"/>
  <c r="K79" i="281" s="1"/>
  <c r="K33" i="279"/>
  <c r="K40" i="279" s="1"/>
  <c r="K74" i="265" s="1"/>
  <c r="G47" i="265" l="1"/>
  <c r="O995" i="273"/>
  <c r="O994" i="273"/>
  <c r="O993" i="273"/>
  <c r="O992" i="273"/>
  <c r="O991" i="273"/>
  <c r="O1012" i="273"/>
  <c r="O1011" i="273"/>
  <c r="M1010" i="273"/>
  <c r="O1003" i="273"/>
  <c r="O1004" i="273" s="1"/>
  <c r="O996" i="273"/>
  <c r="O984" i="273"/>
  <c r="O983" i="273"/>
  <c r="M982" i="273"/>
  <c r="O982" i="273" s="1"/>
  <c r="M244" i="273"/>
  <c r="M150" i="273"/>
  <c r="O32" i="271"/>
  <c r="O986" i="273" l="1"/>
  <c r="J711" i="271" l="1"/>
  <c r="O424" i="271"/>
  <c r="Q338" i="271"/>
  <c r="O232" i="271"/>
  <c r="S213" i="268" l="1"/>
  <c r="S52" i="268"/>
  <c r="U36" i="268"/>
  <c r="G71" i="278" l="1"/>
  <c r="C70" i="278"/>
  <c r="G70" i="278" s="1"/>
  <c r="C69" i="278"/>
  <c r="G69" i="278" s="1"/>
  <c r="C68" i="278"/>
  <c r="G68" i="278" s="1"/>
  <c r="E67" i="278"/>
  <c r="C67" i="278"/>
  <c r="G67" i="278" s="1"/>
  <c r="E66" i="278"/>
  <c r="C66" i="278"/>
  <c r="G66" i="278" s="1"/>
  <c r="E65" i="278"/>
  <c r="C65" i="278"/>
  <c r="G65" i="278" s="1"/>
  <c r="G59" i="278"/>
  <c r="G61" i="278" s="1"/>
  <c r="G58" i="278"/>
  <c r="G57" i="278"/>
  <c r="G56" i="278"/>
  <c r="G55" i="278"/>
  <c r="G54" i="278"/>
  <c r="G53" i="278"/>
  <c r="G52" i="278"/>
  <c r="G51" i="278"/>
  <c r="G42" i="278"/>
  <c r="G41" i="278"/>
  <c r="G40" i="278"/>
  <c r="G39" i="278"/>
  <c r="G37" i="278"/>
  <c r="G36" i="278"/>
  <c r="G32" i="278"/>
  <c r="G31" i="278"/>
  <c r="G28" i="278"/>
  <c r="G27" i="278"/>
  <c r="G26" i="278"/>
  <c r="G25" i="278"/>
  <c r="G24" i="278"/>
  <c r="G23" i="278"/>
  <c r="G22" i="278"/>
  <c r="G19" i="278"/>
  <c r="G18" i="278"/>
  <c r="G17" i="278"/>
  <c r="G16" i="278"/>
  <c r="G15" i="278"/>
  <c r="G14" i="278"/>
  <c r="G13" i="278"/>
  <c r="C12" i="278"/>
  <c r="G12" i="278" s="1"/>
  <c r="C11" i="278"/>
  <c r="G11" i="278" s="1"/>
  <c r="G33" i="278" s="1"/>
  <c r="G44" i="278" s="1"/>
  <c r="G45" i="278" s="1"/>
  <c r="G5" i="278"/>
  <c r="J4" i="278"/>
  <c r="G19" i="277"/>
  <c r="D19" i="277"/>
  <c r="E37" i="276"/>
  <c r="E28" i="276"/>
  <c r="E23" i="276"/>
  <c r="E18" i="276"/>
  <c r="G72" i="278" l="1"/>
  <c r="G74" i="278" s="1"/>
  <c r="G75" i="278" s="1"/>
  <c r="G78" i="278" s="1"/>
  <c r="G82" i="278" s="1"/>
  <c r="H65" i="278"/>
  <c r="J55" i="278" s="1"/>
  <c r="G17" i="276"/>
  <c r="G38" i="276"/>
  <c r="H38" i="276" s="1"/>
  <c r="J38" i="276" s="1"/>
  <c r="G42" i="276"/>
  <c r="H42" i="276" s="1"/>
  <c r="J42" i="276" s="1"/>
  <c r="G18" i="276"/>
  <c r="G39" i="276"/>
  <c r="H39" i="276" s="1"/>
  <c r="L39" i="276" l="1"/>
  <c r="J39" i="276"/>
  <c r="H41" i="276"/>
  <c r="H37" i="276"/>
  <c r="G21" i="276"/>
  <c r="H21" i="276" s="1"/>
  <c r="J21" i="276" s="1"/>
  <c r="G24" i="276"/>
  <c r="G27" i="276"/>
  <c r="H17" i="276"/>
  <c r="J17" i="276" s="1"/>
  <c r="G28" i="276"/>
  <c r="H18" i="276"/>
  <c r="J18" i="276" l="1"/>
  <c r="L18" i="276" s="1"/>
  <c r="H24" i="276"/>
  <c r="J24" i="276" s="1"/>
  <c r="L148" i="272" s="1"/>
  <c r="G34" i="276"/>
  <c r="J37" i="276"/>
  <c r="L37" i="276" s="1"/>
  <c r="L51" i="268" s="1"/>
  <c r="L38" i="276"/>
  <c r="H27" i="276"/>
  <c r="J27" i="276" s="1"/>
  <c r="G31" i="276"/>
  <c r="H31" i="276" s="1"/>
  <c r="J31" i="276" s="1"/>
  <c r="H28" i="276"/>
  <c r="G35" i="276"/>
  <c r="H35" i="276" s="1"/>
  <c r="H23" i="276"/>
  <c r="H20" i="276"/>
  <c r="H34" i="276"/>
  <c r="J34" i="276" s="1"/>
  <c r="H16" i="276"/>
  <c r="L42" i="276"/>
  <c r="L1009" i="273" s="1"/>
  <c r="O1009" i="273" s="1"/>
  <c r="J41" i="276"/>
  <c r="L717" i="273" s="1"/>
  <c r="J35" i="276" l="1"/>
  <c r="L35" i="276" s="1"/>
  <c r="J28" i="276"/>
  <c r="L28" i="276" s="1"/>
  <c r="L41" i="276"/>
  <c r="L525" i="273"/>
  <c r="L621" i="271"/>
  <c r="H26" i="276"/>
  <c r="J16" i="276"/>
  <c r="L17" i="276"/>
  <c r="L24" i="276"/>
  <c r="J23" i="276"/>
  <c r="L23" i="276" s="1"/>
  <c r="H30" i="276"/>
  <c r="H33" i="276"/>
  <c r="J20" i="276"/>
  <c r="L21" i="276"/>
  <c r="L20" i="276" l="1"/>
  <c r="L816" i="273"/>
  <c r="L526" i="273"/>
  <c r="L1287" i="271"/>
  <c r="L150" i="273"/>
  <c r="L244" i="273" s="1"/>
  <c r="L338" i="273" s="1"/>
  <c r="L432" i="273" s="1"/>
  <c r="L622" i="271"/>
  <c r="L16" i="276"/>
  <c r="L1010" i="273"/>
  <c r="O1010" i="273" s="1"/>
  <c r="O1013" i="273" s="1"/>
  <c r="O1015" i="273" s="1"/>
  <c r="L913" i="273"/>
  <c r="L55" i="273"/>
  <c r="L717" i="271"/>
  <c r="L812" i="271" s="1"/>
  <c r="L908" i="271" s="1"/>
  <c r="L1002" i="271" s="1"/>
  <c r="L1096" i="271" s="1"/>
  <c r="L1190" i="271" s="1"/>
  <c r="L1286" i="271" s="1"/>
  <c r="L51" i="270"/>
  <c r="L143" i="270" s="1"/>
  <c r="L233" i="270" s="1"/>
  <c r="L327" i="270" s="1"/>
  <c r="L718" i="273"/>
  <c r="L55" i="271"/>
  <c r="L147" i="271" s="1"/>
  <c r="L239" i="271" s="1"/>
  <c r="L337" i="271" s="1"/>
  <c r="L431" i="271" s="1"/>
  <c r="L527" i="271" s="1"/>
  <c r="L147" i="272"/>
  <c r="L54" i="274"/>
  <c r="L149" i="273"/>
  <c r="L243" i="273" s="1"/>
  <c r="L337" i="273" s="1"/>
  <c r="L431" i="273" s="1"/>
  <c r="L147" i="274"/>
  <c r="L815" i="273"/>
  <c r="L619" i="273"/>
  <c r="L141" i="268"/>
  <c r="L231" i="268" s="1"/>
  <c r="L323" i="268" s="1"/>
  <c r="J33" i="276"/>
  <c r="L33" i="276" s="1"/>
  <c r="L34" i="276"/>
  <c r="J30" i="276"/>
  <c r="L30" i="276" s="1"/>
  <c r="L31" i="276"/>
  <c r="L27" i="276"/>
  <c r="J26" i="276"/>
  <c r="M1022" i="273" l="1"/>
  <c r="O1022" i="273" s="1"/>
  <c r="M1021" i="273"/>
  <c r="O1021" i="273" s="1"/>
  <c r="M1020" i="273"/>
  <c r="O1020" i="273" s="1"/>
  <c r="L26" i="276"/>
  <c r="L52" i="272"/>
  <c r="L422" i="272"/>
  <c r="L790" i="272"/>
  <c r="L1158" i="272"/>
  <c r="L1526" i="272"/>
  <c r="L1434" i="272"/>
  <c r="L606" i="272"/>
  <c r="L882" i="272"/>
  <c r="L1250" i="272"/>
  <c r="L1618" i="272"/>
  <c r="L330" i="272"/>
  <c r="L1066" i="272"/>
  <c r="L238" i="272"/>
  <c r="L514" i="272"/>
  <c r="L974" i="272"/>
  <c r="L1342" i="272"/>
  <c r="L698" i="272"/>
  <c r="T1242" i="272"/>
  <c r="T1243" i="272" s="1"/>
  <c r="T1246" i="272" s="1"/>
  <c r="T1247" i="272" s="1"/>
  <c r="T1239" i="272"/>
  <c r="T1241" i="272" s="1"/>
  <c r="P148" i="272"/>
  <c r="O147" i="274"/>
  <c r="O815" i="273"/>
  <c r="M816" i="273"/>
  <c r="M718" i="273"/>
  <c r="M526" i="273"/>
  <c r="M432" i="273"/>
  <c r="M338" i="273"/>
  <c r="M1287" i="271"/>
  <c r="O812" i="271"/>
  <c r="O606" i="271"/>
  <c r="O605" i="271"/>
  <c r="M304" i="270"/>
  <c r="M305" i="270" s="1"/>
  <c r="M211" i="268"/>
  <c r="O51" i="268"/>
  <c r="O1023" i="273" l="1"/>
  <c r="O1025" i="273" s="1"/>
  <c r="O140" i="274"/>
  <c r="O150" i="274"/>
  <c r="O149" i="274"/>
  <c r="O148" i="274"/>
  <c r="O142" i="274"/>
  <c r="O134" i="274"/>
  <c r="O133" i="274"/>
  <c r="O131" i="274"/>
  <c r="O135" i="274" s="1"/>
  <c r="O125" i="274"/>
  <c r="O124" i="274"/>
  <c r="M122" i="274"/>
  <c r="O47" i="274"/>
  <c r="O49" i="274" s="1"/>
  <c r="O57" i="274"/>
  <c r="O56" i="274"/>
  <c r="O55" i="274"/>
  <c r="O54" i="274"/>
  <c r="O58" i="274" s="1"/>
  <c r="L29" i="274" s="1"/>
  <c r="O41" i="274"/>
  <c r="O40" i="274"/>
  <c r="O39" i="274"/>
  <c r="O38" i="274"/>
  <c r="O42" i="274" s="1"/>
  <c r="O32" i="274"/>
  <c r="O31" i="274"/>
  <c r="M29" i="274"/>
  <c r="O913" i="273"/>
  <c r="O916" i="273"/>
  <c r="O915" i="273"/>
  <c r="O914" i="273"/>
  <c r="O907" i="273"/>
  <c r="O906" i="273"/>
  <c r="O900" i="273"/>
  <c r="O899" i="273"/>
  <c r="O898" i="273"/>
  <c r="O897" i="273"/>
  <c r="O896" i="273"/>
  <c r="O895" i="273"/>
  <c r="O894" i="273"/>
  <c r="O893" i="273"/>
  <c r="M884" i="273"/>
  <c r="O789" i="273"/>
  <c r="O818" i="273"/>
  <c r="O817" i="273"/>
  <c r="O816" i="273"/>
  <c r="O809" i="273"/>
  <c r="O810" i="273"/>
  <c r="O802" i="273"/>
  <c r="O801" i="273"/>
  <c r="O800" i="273"/>
  <c r="O799" i="273"/>
  <c r="O798" i="273"/>
  <c r="O797" i="273"/>
  <c r="O796" i="273"/>
  <c r="O795" i="273"/>
  <c r="O787" i="273"/>
  <c r="M786" i="273"/>
  <c r="O701" i="273"/>
  <c r="O698" i="273"/>
  <c r="O699" i="273"/>
  <c r="O700" i="273"/>
  <c r="O702" i="273"/>
  <c r="O703" i="273"/>
  <c r="O704" i="273"/>
  <c r="O697" i="273"/>
  <c r="O720" i="273"/>
  <c r="O719" i="273"/>
  <c r="O718" i="273"/>
  <c r="O717" i="273"/>
  <c r="O711" i="273"/>
  <c r="O710" i="273"/>
  <c r="O712" i="273" s="1"/>
  <c r="O690" i="273"/>
  <c r="O689" i="273"/>
  <c r="M688" i="273"/>
  <c r="O622" i="273"/>
  <c r="O621" i="273"/>
  <c r="O620" i="273"/>
  <c r="O619" i="273"/>
  <c r="O613" i="273"/>
  <c r="O612" i="273"/>
  <c r="O606" i="273"/>
  <c r="O605" i="273"/>
  <c r="O604" i="273"/>
  <c r="O603" i="273"/>
  <c r="O596" i="273"/>
  <c r="O595" i="273"/>
  <c r="M594" i="273"/>
  <c r="O518" i="273"/>
  <c r="O519" i="273"/>
  <c r="O520" i="273" s="1"/>
  <c r="O501" i="273"/>
  <c r="O502" i="273"/>
  <c r="O528" i="273"/>
  <c r="O527" i="273"/>
  <c r="O526" i="273"/>
  <c r="O525" i="273"/>
  <c r="O512" i="273"/>
  <c r="O511" i="273"/>
  <c r="O510" i="273"/>
  <c r="O509" i="273"/>
  <c r="M500" i="273"/>
  <c r="O434" i="273"/>
  <c r="O433" i="273"/>
  <c r="O432" i="273"/>
  <c r="O431" i="273"/>
  <c r="O425" i="273"/>
  <c r="O426" i="273" s="1"/>
  <c r="O418" i="273"/>
  <c r="O417" i="273"/>
  <c r="O416" i="273"/>
  <c r="O415" i="273"/>
  <c r="O409" i="273"/>
  <c r="O408" i="273"/>
  <c r="M406" i="273"/>
  <c r="O321" i="273"/>
  <c r="O315" i="273"/>
  <c r="O314" i="273"/>
  <c r="O340" i="273"/>
  <c r="O339" i="273"/>
  <c r="O338" i="273"/>
  <c r="O337" i="273"/>
  <c r="O331" i="273"/>
  <c r="O332" i="273" s="1"/>
  <c r="O324" i="273"/>
  <c r="O323" i="273"/>
  <c r="O322" i="273"/>
  <c r="M312" i="273"/>
  <c r="O246" i="273"/>
  <c r="O245" i="273"/>
  <c r="O244" i="273"/>
  <c r="O243" i="273"/>
  <c r="O237" i="273"/>
  <c r="O238" i="273" s="1"/>
  <c r="O230" i="273"/>
  <c r="O229" i="273"/>
  <c r="O228" i="273"/>
  <c r="O227" i="273"/>
  <c r="O221" i="273"/>
  <c r="O219" i="273"/>
  <c r="M218" i="273"/>
  <c r="O143" i="273"/>
  <c r="O152" i="273"/>
  <c r="O151" i="273"/>
  <c r="O150" i="273"/>
  <c r="O149" i="273"/>
  <c r="O136" i="273"/>
  <c r="O135" i="273"/>
  <c r="O134" i="273"/>
  <c r="O133" i="273"/>
  <c r="O127" i="273"/>
  <c r="M124" i="273"/>
  <c r="M1594" i="272"/>
  <c r="M1502" i="272"/>
  <c r="M1410" i="272"/>
  <c r="M1318" i="272"/>
  <c r="M1226" i="272"/>
  <c r="M1134" i="272"/>
  <c r="M1042" i="272"/>
  <c r="M950" i="272"/>
  <c r="M858" i="272"/>
  <c r="M766" i="272"/>
  <c r="M674" i="272"/>
  <c r="M582" i="272"/>
  <c r="M490" i="272"/>
  <c r="M398" i="272"/>
  <c r="M306" i="272"/>
  <c r="M215" i="272"/>
  <c r="M120" i="272"/>
  <c r="O50" i="273"/>
  <c r="O33" i="273"/>
  <c r="O58" i="273"/>
  <c r="O57" i="273"/>
  <c r="O56" i="273"/>
  <c r="O55" i="273"/>
  <c r="O42" i="273"/>
  <c r="O41" i="273"/>
  <c r="O40" i="273"/>
  <c r="O39" i="273"/>
  <c r="O32" i="273"/>
  <c r="M30" i="273"/>
  <c r="P1618" i="272"/>
  <c r="P1622" i="272" s="1"/>
  <c r="P1612" i="272"/>
  <c r="P1611" i="272"/>
  <c r="P1613" i="272" s="1"/>
  <c r="P1605" i="272"/>
  <c r="P1604" i="272"/>
  <c r="P1603" i="272"/>
  <c r="P1602" i="272"/>
  <c r="P1606" i="272" s="1"/>
  <c r="P1596" i="272"/>
  <c r="P1595" i="272"/>
  <c r="P1526" i="272"/>
  <c r="P1530" i="272" s="1"/>
  <c r="L1502" i="272" s="1"/>
  <c r="P1520" i="272"/>
  <c r="P1519" i="272"/>
  <c r="P1513" i="272"/>
  <c r="P1512" i="272"/>
  <c r="P1511" i="272"/>
  <c r="P1510" i="272"/>
  <c r="P1504" i="272"/>
  <c r="P1503" i="272"/>
  <c r="P1434" i="272"/>
  <c r="P1438" i="272" s="1"/>
  <c r="P1428" i="272"/>
  <c r="P1427" i="272"/>
  <c r="P1429" i="272" s="1"/>
  <c r="P1421" i="272"/>
  <c r="P1420" i="272"/>
  <c r="P1419" i="272"/>
  <c r="P1418" i="272"/>
  <c r="P1412" i="272"/>
  <c r="P1411" i="272"/>
  <c r="P1342" i="272"/>
  <c r="P1346" i="272" s="1"/>
  <c r="L1318" i="272" s="1"/>
  <c r="P1336" i="272"/>
  <c r="P1335" i="272"/>
  <c r="P1337" i="272" s="1"/>
  <c r="P1329" i="272"/>
  <c r="P1328" i="272"/>
  <c r="P1327" i="272"/>
  <c r="P1326" i="272"/>
  <c r="P1330" i="272" s="1"/>
  <c r="P1320" i="272"/>
  <c r="P1319" i="272"/>
  <c r="P1250" i="272"/>
  <c r="P1254" i="272" s="1"/>
  <c r="L1226" i="272" s="1"/>
  <c r="P1244" i="272"/>
  <c r="P1243" i="272"/>
  <c r="P1245" i="272" s="1"/>
  <c r="P1237" i="272"/>
  <c r="P1236" i="272"/>
  <c r="P1235" i="272"/>
  <c r="P1234" i="272"/>
  <c r="P1238" i="272" s="1"/>
  <c r="P1228" i="272"/>
  <c r="P1227" i="272"/>
  <c r="P1158" i="272"/>
  <c r="P1162" i="272" s="1"/>
  <c r="L1134" i="272" s="1"/>
  <c r="P1152" i="272"/>
  <c r="P1151" i="272"/>
  <c r="P1145" i="272"/>
  <c r="P1144" i="272"/>
  <c r="P1143" i="272"/>
  <c r="P1142" i="272"/>
  <c r="P1136" i="272"/>
  <c r="P1135" i="272"/>
  <c r="P1066" i="272"/>
  <c r="P1070" i="272" s="1"/>
  <c r="L1042" i="272" s="1"/>
  <c r="P1060" i="272"/>
  <c r="P1059" i="272"/>
  <c r="P1061" i="272" s="1"/>
  <c r="P1053" i="272"/>
  <c r="P1052" i="272"/>
  <c r="P1051" i="272"/>
  <c r="P1050" i="272"/>
  <c r="P1044" i="272"/>
  <c r="P1043" i="272"/>
  <c r="P974" i="272"/>
  <c r="P978" i="272" s="1"/>
  <c r="L950" i="272" s="1"/>
  <c r="P968" i="272"/>
  <c r="P967" i="272"/>
  <c r="P969" i="272" s="1"/>
  <c r="P961" i="272"/>
  <c r="P960" i="272"/>
  <c r="P959" i="272"/>
  <c r="P958" i="272"/>
  <c r="P952" i="272"/>
  <c r="P951" i="272"/>
  <c r="P882" i="272"/>
  <c r="P886" i="272" s="1"/>
  <c r="P876" i="272"/>
  <c r="P875" i="272"/>
  <c r="P877" i="272" s="1"/>
  <c r="P869" i="272"/>
  <c r="P868" i="272"/>
  <c r="P867" i="272"/>
  <c r="P866" i="272"/>
  <c r="P870" i="272" s="1"/>
  <c r="P860" i="272"/>
  <c r="P859" i="272"/>
  <c r="P790" i="272"/>
  <c r="P794" i="272" s="1"/>
  <c r="P784" i="272"/>
  <c r="P783" i="272"/>
  <c r="P785" i="272" s="1"/>
  <c r="P777" i="272"/>
  <c r="P776" i="272"/>
  <c r="P775" i="272"/>
  <c r="P774" i="272"/>
  <c r="P768" i="272"/>
  <c r="P767" i="272"/>
  <c r="P698" i="272"/>
  <c r="P702" i="272" s="1"/>
  <c r="L674" i="272" s="1"/>
  <c r="P692" i="272"/>
  <c r="P691" i="272"/>
  <c r="P693" i="272" s="1"/>
  <c r="P685" i="272"/>
  <c r="P684" i="272"/>
  <c r="P683" i="272"/>
  <c r="P682" i="272"/>
  <c r="P676" i="272"/>
  <c r="P675" i="272"/>
  <c r="P606" i="272"/>
  <c r="P610" i="272" s="1"/>
  <c r="L582" i="272" s="1"/>
  <c r="P600" i="272"/>
  <c r="P599" i="272"/>
  <c r="P593" i="272"/>
  <c r="P592" i="272"/>
  <c r="P591" i="272"/>
  <c r="P590" i="272"/>
  <c r="P594" i="272" s="1"/>
  <c r="P584" i="272"/>
  <c r="P583" i="272"/>
  <c r="P514" i="272"/>
  <c r="P518" i="272" s="1"/>
  <c r="P508" i="272"/>
  <c r="P507" i="272"/>
  <c r="P509" i="272" s="1"/>
  <c r="P501" i="272"/>
  <c r="P500" i="272"/>
  <c r="P499" i="272"/>
  <c r="P498" i="272"/>
  <c r="P502" i="272" s="1"/>
  <c r="P492" i="272"/>
  <c r="P491" i="272"/>
  <c r="P422" i="272"/>
  <c r="P426" i="272" s="1"/>
  <c r="P416" i="272"/>
  <c r="P415" i="272"/>
  <c r="P417" i="272" s="1"/>
  <c r="P409" i="272"/>
  <c r="P408" i="272"/>
  <c r="P407" i="272"/>
  <c r="P406" i="272"/>
  <c r="P400" i="272"/>
  <c r="P399" i="272"/>
  <c r="P330" i="272"/>
  <c r="P334" i="272" s="1"/>
  <c r="L306" i="272" s="1"/>
  <c r="P324" i="272"/>
  <c r="P323" i="272"/>
  <c r="P325" i="272" s="1"/>
  <c r="P317" i="272"/>
  <c r="P316" i="272"/>
  <c r="P315" i="272"/>
  <c r="P314" i="272"/>
  <c r="P308" i="272"/>
  <c r="P307" i="272"/>
  <c r="P238" i="272"/>
  <c r="P242" i="272" s="1"/>
  <c r="P232" i="272"/>
  <c r="P231" i="272"/>
  <c r="P233" i="272" s="1"/>
  <c r="P225" i="272"/>
  <c r="P224" i="272"/>
  <c r="P223" i="272"/>
  <c r="P217" i="272"/>
  <c r="P216" i="272"/>
  <c r="P147" i="272"/>
  <c r="P151" i="272" s="1"/>
  <c r="P141" i="272"/>
  <c r="P140" i="272"/>
  <c r="P134" i="272"/>
  <c r="P133" i="272"/>
  <c r="P132" i="272"/>
  <c r="P131" i="272"/>
  <c r="P130" i="272"/>
  <c r="P129" i="272"/>
  <c r="P128" i="272"/>
  <c r="P121" i="272"/>
  <c r="P52" i="272"/>
  <c r="P56" i="272" s="1"/>
  <c r="P46" i="272"/>
  <c r="P39" i="272"/>
  <c r="P38" i="272"/>
  <c r="P37" i="272"/>
  <c r="P40" i="272" s="1"/>
  <c r="M45" i="272" s="1"/>
  <c r="P45" i="272" s="1"/>
  <c r="P47" i="272" s="1"/>
  <c r="M29" i="272"/>
  <c r="M1259" i="271"/>
  <c r="O1260" i="271"/>
  <c r="O1261" i="271"/>
  <c r="O893" i="271"/>
  <c r="O892" i="271"/>
  <c r="O891" i="271"/>
  <c r="O797" i="271"/>
  <c r="O701" i="271"/>
  <c r="O700" i="271"/>
  <c r="O614" i="271"/>
  <c r="O616" i="271" s="1"/>
  <c r="O512" i="271"/>
  <c r="O511" i="271"/>
  <c r="O330" i="271"/>
  <c r="O332" i="271" s="1"/>
  <c r="O323" i="271"/>
  <c r="O322" i="271"/>
  <c r="O321" i="271"/>
  <c r="M1165" i="271"/>
  <c r="M1071" i="271"/>
  <c r="M977" i="271"/>
  <c r="M881" i="271"/>
  <c r="M786" i="271"/>
  <c r="M690" i="271"/>
  <c r="M596" i="271"/>
  <c r="M500" i="271"/>
  <c r="M406" i="271"/>
  <c r="M308" i="271"/>
  <c r="O233" i="271"/>
  <c r="O225" i="271"/>
  <c r="O1273" i="271"/>
  <c r="O1272" i="271"/>
  <c r="O1271" i="271"/>
  <c r="O1270" i="271"/>
  <c r="O1177" i="271"/>
  <c r="O1176" i="271"/>
  <c r="O1175" i="271"/>
  <c r="O1174" i="271"/>
  <c r="O1083" i="271"/>
  <c r="O1082" i="271"/>
  <c r="O1081" i="271"/>
  <c r="O1080" i="271"/>
  <c r="O989" i="271"/>
  <c r="O988" i="271"/>
  <c r="O987" i="271"/>
  <c r="O986" i="271"/>
  <c r="O895" i="271"/>
  <c r="O894" i="271"/>
  <c r="O890" i="271"/>
  <c r="O799" i="271"/>
  <c r="O798" i="271"/>
  <c r="O796" i="271"/>
  <c r="O795" i="271"/>
  <c r="O704" i="271"/>
  <c r="O699" i="271"/>
  <c r="O608" i="271"/>
  <c r="O607" i="271"/>
  <c r="O514" i="271"/>
  <c r="O513" i="271"/>
  <c r="O510" i="271"/>
  <c r="O509" i="271"/>
  <c r="O418" i="271"/>
  <c r="O417" i="271"/>
  <c r="O416" i="271"/>
  <c r="O415" i="271"/>
  <c r="O320" i="271"/>
  <c r="O319" i="271"/>
  <c r="O318" i="271"/>
  <c r="O317" i="271"/>
  <c r="O226" i="271"/>
  <c r="O224" i="271"/>
  <c r="O134" i="271"/>
  <c r="O133" i="271"/>
  <c r="O40" i="271"/>
  <c r="O39" i="271"/>
  <c r="M30" i="271"/>
  <c r="O1289" i="271"/>
  <c r="O1288" i="271"/>
  <c r="O1287" i="271"/>
  <c r="O1286" i="271"/>
  <c r="O1279" i="271"/>
  <c r="O1281" i="271" s="1"/>
  <c r="O1193" i="271"/>
  <c r="O1192" i="271"/>
  <c r="O1191" i="271"/>
  <c r="O1190" i="271"/>
  <c r="O1183" i="271"/>
  <c r="O1185" i="271" s="1"/>
  <c r="O1168" i="271"/>
  <c r="O1167" i="271"/>
  <c r="O1166" i="271"/>
  <c r="O1099" i="271"/>
  <c r="O1098" i="271"/>
  <c r="O1097" i="271"/>
  <c r="O1096" i="271"/>
  <c r="O1091" i="271"/>
  <c r="O1074" i="271"/>
  <c r="O1073" i="271"/>
  <c r="O1072" i="271"/>
  <c r="O1005" i="271"/>
  <c r="O1004" i="271"/>
  <c r="O1003" i="271"/>
  <c r="O1002" i="271"/>
  <c r="O995" i="271"/>
  <c r="O997" i="271" s="1"/>
  <c r="O980" i="271"/>
  <c r="O979" i="271"/>
  <c r="O978" i="271"/>
  <c r="O911" i="271"/>
  <c r="O910" i="271"/>
  <c r="O909" i="271"/>
  <c r="O908" i="271"/>
  <c r="O901" i="271"/>
  <c r="O903" i="271" s="1"/>
  <c r="O884" i="271"/>
  <c r="O883" i="271"/>
  <c r="O882" i="271"/>
  <c r="O815" i="271"/>
  <c r="O814" i="271"/>
  <c r="O813" i="271"/>
  <c r="O805" i="271"/>
  <c r="O807" i="271" s="1"/>
  <c r="O789" i="271"/>
  <c r="O788" i="271"/>
  <c r="O787" i="271"/>
  <c r="O720" i="271"/>
  <c r="O719" i="271"/>
  <c r="O718" i="271"/>
  <c r="O717" i="271"/>
  <c r="O710" i="271"/>
  <c r="O693" i="271"/>
  <c r="O692" i="271"/>
  <c r="O624" i="271"/>
  <c r="O623" i="271"/>
  <c r="O622" i="271"/>
  <c r="O621" i="271"/>
  <c r="O599" i="271"/>
  <c r="O598" i="271"/>
  <c r="O597" i="271"/>
  <c r="O530" i="271"/>
  <c r="O529" i="271"/>
  <c r="O528" i="271"/>
  <c r="O527" i="271"/>
  <c r="O503" i="271"/>
  <c r="O502" i="271"/>
  <c r="O501" i="271"/>
  <c r="O434" i="271"/>
  <c r="O433" i="271"/>
  <c r="O432" i="271"/>
  <c r="O431" i="271"/>
  <c r="O426" i="271"/>
  <c r="O409" i="271"/>
  <c r="O408" i="271"/>
  <c r="O407" i="271"/>
  <c r="O340" i="271"/>
  <c r="O339" i="271"/>
  <c r="O338" i="271"/>
  <c r="O337" i="271"/>
  <c r="O311" i="271"/>
  <c r="O310" i="271"/>
  <c r="O309" i="271"/>
  <c r="O242" i="271"/>
  <c r="O241" i="271"/>
  <c r="O240" i="271"/>
  <c r="O239" i="271"/>
  <c r="O218" i="271"/>
  <c r="O217" i="271"/>
  <c r="M216" i="271"/>
  <c r="O150" i="271"/>
  <c r="O149" i="271"/>
  <c r="O148" i="271"/>
  <c r="O147" i="271"/>
  <c r="O140" i="271"/>
  <c r="O142" i="271" s="1"/>
  <c r="O127" i="271"/>
  <c r="O126" i="271"/>
  <c r="O125" i="271"/>
  <c r="M124" i="271"/>
  <c r="O58" i="271"/>
  <c r="O57" i="271"/>
  <c r="O56" i="271"/>
  <c r="O55" i="271"/>
  <c r="O48" i="271"/>
  <c r="O50" i="271" s="1"/>
  <c r="O31" i="271"/>
  <c r="O423" i="270"/>
  <c r="O422" i="270"/>
  <c r="O421" i="270"/>
  <c r="O420" i="270"/>
  <c r="O413" i="270"/>
  <c r="O415" i="270" s="1"/>
  <c r="O407" i="270"/>
  <c r="O406" i="270"/>
  <c r="O405" i="270"/>
  <c r="O404" i="270"/>
  <c r="O398" i="270"/>
  <c r="O397" i="270"/>
  <c r="O396" i="270"/>
  <c r="O395" i="270"/>
  <c r="O304" i="270"/>
  <c r="O305" i="270"/>
  <c r="O122" i="270"/>
  <c r="O977" i="273" l="1"/>
  <c r="J47" i="265"/>
  <c r="K47" i="265" s="1"/>
  <c r="K48" i="265" s="1"/>
  <c r="M711" i="271"/>
  <c r="O711" i="271" s="1"/>
  <c r="M142" i="273"/>
  <c r="O142" i="273" s="1"/>
  <c r="O231" i="273"/>
  <c r="O614" i="273"/>
  <c r="O908" i="273"/>
  <c r="O607" i="273"/>
  <c r="P142" i="272"/>
  <c r="P318" i="272"/>
  <c r="P226" i="272"/>
  <c r="P1054" i="272"/>
  <c r="P778" i="272"/>
  <c r="P1146" i="272"/>
  <c r="O408" i="270"/>
  <c r="L766" i="272"/>
  <c r="P766" i="272" s="1"/>
  <c r="P769" i="272" s="1"/>
  <c r="P796" i="272" s="1"/>
  <c r="P962" i="272"/>
  <c r="L1410" i="272"/>
  <c r="P1410" i="272" s="1"/>
  <c r="P1413" i="272" s="1"/>
  <c r="L215" i="272"/>
  <c r="P215" i="272" s="1"/>
  <c r="P218" i="272" s="1"/>
  <c r="P244" i="272" s="1"/>
  <c r="O803" i="273"/>
  <c r="P410" i="272"/>
  <c r="L29" i="272"/>
  <c r="P29" i="272" s="1"/>
  <c r="P32" i="272" s="1"/>
  <c r="P58" i="272" s="1"/>
  <c r="L490" i="272"/>
  <c r="P490" i="272" s="1"/>
  <c r="P493" i="272" s="1"/>
  <c r="P520" i="272" s="1"/>
  <c r="P686" i="272"/>
  <c r="L858" i="272"/>
  <c r="P858" i="272" s="1"/>
  <c r="P861" i="272" s="1"/>
  <c r="P888" i="272" s="1"/>
  <c r="P1514" i="272"/>
  <c r="P1422" i="272"/>
  <c r="O901" i="273"/>
  <c r="P135" i="272"/>
  <c r="L398" i="272"/>
  <c r="P398" i="272" s="1"/>
  <c r="P401" i="272" s="1"/>
  <c r="P1521" i="272"/>
  <c r="L1594" i="272"/>
  <c r="P1594" i="272" s="1"/>
  <c r="P1597" i="272" s="1"/>
  <c r="P1624" i="272" s="1"/>
  <c r="P1502" i="272"/>
  <c r="P1505" i="272" s="1"/>
  <c r="P1318" i="272"/>
  <c r="P1321" i="272" s="1"/>
  <c r="P1348" i="272" s="1"/>
  <c r="P1226" i="272"/>
  <c r="P1153" i="272"/>
  <c r="P1134" i="272"/>
  <c r="P1137" i="272" s="1"/>
  <c r="P1042" i="272"/>
  <c r="P1045" i="272" s="1"/>
  <c r="P1072" i="272" s="1"/>
  <c r="P950" i="272"/>
  <c r="P953" i="272" s="1"/>
  <c r="P674" i="272"/>
  <c r="P677" i="272" s="1"/>
  <c r="P704" i="272" s="1"/>
  <c r="P601" i="272"/>
  <c r="P582" i="272"/>
  <c r="P585" i="272" s="1"/>
  <c r="P306" i="272"/>
  <c r="P309" i="272" s="1"/>
  <c r="P336" i="272" s="1"/>
  <c r="L120" i="272"/>
  <c r="P120" i="272" s="1"/>
  <c r="P123" i="272" s="1"/>
  <c r="O29" i="274"/>
  <c r="O33" i="274" s="1"/>
  <c r="O60" i="274" s="1"/>
  <c r="O917" i="273"/>
  <c r="L884" i="273" s="1"/>
  <c r="O884" i="273" s="1"/>
  <c r="O888" i="273" s="1"/>
  <c r="O151" i="274"/>
  <c r="L122" i="274" s="1"/>
  <c r="O122" i="274" s="1"/>
  <c r="O126" i="274" s="1"/>
  <c r="O153" i="274" s="1"/>
  <c r="O819" i="273"/>
  <c r="O786" i="273" s="1"/>
  <c r="O790" i="273" s="1"/>
  <c r="O144" i="273"/>
  <c r="O721" i="273"/>
  <c r="O688" i="273" s="1"/>
  <c r="O692" i="273" s="1"/>
  <c r="O325" i="273"/>
  <c r="O419" i="273"/>
  <c r="O623" i="273"/>
  <c r="L594" i="273" s="1"/>
  <c r="O594" i="273" s="1"/>
  <c r="O598" i="273" s="1"/>
  <c r="O529" i="273"/>
  <c r="O500" i="273" s="1"/>
  <c r="O504" i="273" s="1"/>
  <c r="O513" i="273"/>
  <c r="O435" i="273"/>
  <c r="L406" i="273" s="1"/>
  <c r="O406" i="273" s="1"/>
  <c r="O410" i="273" s="1"/>
  <c r="O341" i="273"/>
  <c r="L312" i="273" s="1"/>
  <c r="O312" i="273" s="1"/>
  <c r="O316" i="273" s="1"/>
  <c r="O247" i="273"/>
  <c r="L218" i="273" s="1"/>
  <c r="O218" i="273" s="1"/>
  <c r="O137" i="273"/>
  <c r="O59" i="273"/>
  <c r="L30" i="273" s="1"/>
  <c r="O30" i="273" s="1"/>
  <c r="O34" i="273" s="1"/>
  <c r="O153" i="273"/>
  <c r="L124" i="273" s="1"/>
  <c r="O124" i="273" s="1"/>
  <c r="O128" i="273" s="1"/>
  <c r="O712" i="271"/>
  <c r="O43" i="273"/>
  <c r="P1229" i="272"/>
  <c r="P1256" i="272" s="1"/>
  <c r="O705" i="271"/>
  <c r="O325" i="271"/>
  <c r="O234" i="271"/>
  <c r="O1274" i="271"/>
  <c r="O227" i="271"/>
  <c r="O531" i="271"/>
  <c r="L500" i="271" s="1"/>
  <c r="O500" i="271" s="1"/>
  <c r="O504" i="271" s="1"/>
  <c r="O515" i="271"/>
  <c r="M520" i="271" s="1"/>
  <c r="O520" i="271" s="1"/>
  <c r="O522" i="271" s="1"/>
  <c r="O816" i="271"/>
  <c r="L786" i="271" s="1"/>
  <c r="O786" i="271" s="1"/>
  <c r="O790" i="271" s="1"/>
  <c r="O818" i="271" s="1"/>
  <c r="O135" i="271"/>
  <c r="O43" i="271"/>
  <c r="O1084" i="271"/>
  <c r="O1178" i="271"/>
  <c r="O59" i="271"/>
  <c r="L30" i="271" s="1"/>
  <c r="O609" i="271"/>
  <c r="O990" i="271"/>
  <c r="O151" i="271"/>
  <c r="L124" i="271" s="1"/>
  <c r="O124" i="271" s="1"/>
  <c r="O128" i="271" s="1"/>
  <c r="O399" i="270"/>
  <c r="O1290" i="271"/>
  <c r="O1259" i="271" s="1"/>
  <c r="O1265" i="271" s="1"/>
  <c r="O1292" i="271" s="1"/>
  <c r="O625" i="271"/>
  <c r="O596" i="271" s="1"/>
  <c r="O600" i="271" s="1"/>
  <c r="O721" i="271"/>
  <c r="O912" i="271"/>
  <c r="L881" i="271" s="1"/>
  <c r="O881" i="271" s="1"/>
  <c r="O885" i="271" s="1"/>
  <c r="O914" i="271" s="1"/>
  <c r="O1006" i="271"/>
  <c r="L977" i="271" s="1"/>
  <c r="O977" i="271" s="1"/>
  <c r="O981" i="271" s="1"/>
  <c r="O1008" i="271" s="1"/>
  <c r="O419" i="271"/>
  <c r="O341" i="271"/>
  <c r="L308" i="271" s="1"/>
  <c r="O308" i="271" s="1"/>
  <c r="O312" i="271" s="1"/>
  <c r="O1100" i="271"/>
  <c r="L1071" i="271" s="1"/>
  <c r="O1071" i="271" s="1"/>
  <c r="O1075" i="271" s="1"/>
  <c r="O1102" i="271" s="1"/>
  <c r="O243" i="271"/>
  <c r="L216" i="271" s="1"/>
  <c r="O216" i="271" s="1"/>
  <c r="O219" i="271" s="1"/>
  <c r="O435" i="271"/>
  <c r="L406" i="271" s="1"/>
  <c r="O406" i="271" s="1"/>
  <c r="O410" i="271" s="1"/>
  <c r="O800" i="271"/>
  <c r="O896" i="271"/>
  <c r="O1194" i="271"/>
  <c r="L1165" i="271" s="1"/>
  <c r="O1165" i="271" s="1"/>
  <c r="O1169" i="271" s="1"/>
  <c r="O424" i="270"/>
  <c r="O426" i="270" s="1"/>
  <c r="O533" i="271" l="1"/>
  <c r="O437" i="273"/>
  <c r="M442" i="273" s="1"/>
  <c r="O442" i="273" s="1"/>
  <c r="O919" i="273"/>
  <c r="M924" i="273" s="1"/>
  <c r="O924" i="273" s="1"/>
  <c r="O625" i="273"/>
  <c r="M630" i="273" s="1"/>
  <c r="O630" i="273" s="1"/>
  <c r="O222" i="273"/>
  <c r="O249" i="273" s="1"/>
  <c r="P1164" i="272"/>
  <c r="N1170" i="272" s="1"/>
  <c r="P980" i="272"/>
  <c r="N985" i="272" s="1"/>
  <c r="P428" i="272"/>
  <c r="N433" i="272" s="1"/>
  <c r="P153" i="272"/>
  <c r="N158" i="272" s="1"/>
  <c r="P1440" i="272"/>
  <c r="N1446" i="272" s="1"/>
  <c r="O343" i="273"/>
  <c r="M348" i="273" s="1"/>
  <c r="O348" i="273" s="1"/>
  <c r="O155" i="273"/>
  <c r="M162" i="273" s="1"/>
  <c r="O162" i="273" s="1"/>
  <c r="O61" i="273"/>
  <c r="M67" i="273" s="1"/>
  <c r="O67" i="273" s="1"/>
  <c r="O437" i="271"/>
  <c r="M442" i="271" s="1"/>
  <c r="O442" i="271" s="1"/>
  <c r="N63" i="272"/>
  <c r="P1532" i="272"/>
  <c r="N1537" i="272" s="1"/>
  <c r="L690" i="271"/>
  <c r="O690" i="271" s="1"/>
  <c r="O694" i="271" s="1"/>
  <c r="O723" i="271" s="1"/>
  <c r="O1196" i="271"/>
  <c r="O153" i="271"/>
  <c r="M159" i="271" s="1"/>
  <c r="O159" i="271" s="1"/>
  <c r="O821" i="273"/>
  <c r="M827" i="273" s="1"/>
  <c r="O827" i="273" s="1"/>
  <c r="O245" i="271"/>
  <c r="M252" i="271" s="1"/>
  <c r="O252" i="271" s="1"/>
  <c r="O627" i="271"/>
  <c r="O343" i="271"/>
  <c r="M350" i="271" s="1"/>
  <c r="O350" i="271" s="1"/>
  <c r="P612" i="272"/>
  <c r="N618" i="272" s="1"/>
  <c r="O30" i="271"/>
  <c r="M160" i="274"/>
  <c r="O160" i="274" s="1"/>
  <c r="M159" i="274"/>
  <c r="O159" i="274" s="1"/>
  <c r="M158" i="274"/>
  <c r="O158" i="274" s="1"/>
  <c r="M67" i="274"/>
  <c r="O67" i="274" s="1"/>
  <c r="M66" i="274"/>
  <c r="O66" i="274" s="1"/>
  <c r="M65" i="274"/>
  <c r="O65" i="274" s="1"/>
  <c r="O723" i="273"/>
  <c r="M730" i="273" s="1"/>
  <c r="O730" i="273" s="1"/>
  <c r="O531" i="273"/>
  <c r="M537" i="273" s="1"/>
  <c r="O537" i="273" s="1"/>
  <c r="M632" i="273"/>
  <c r="O632" i="273" s="1"/>
  <c r="M631" i="273"/>
  <c r="O631" i="273" s="1"/>
  <c r="M349" i="273"/>
  <c r="O349" i="273" s="1"/>
  <c r="N251" i="272"/>
  <c r="N249" i="272"/>
  <c r="N250" i="272"/>
  <c r="N710" i="272"/>
  <c r="N711" i="272"/>
  <c r="N709" i="272"/>
  <c r="N1262" i="272"/>
  <c r="N1261" i="272"/>
  <c r="N1263" i="272"/>
  <c r="N1354" i="272"/>
  <c r="N1355" i="272"/>
  <c r="N1353" i="272"/>
  <c r="N525" i="272"/>
  <c r="N527" i="272"/>
  <c r="N526" i="272"/>
  <c r="N801" i="272"/>
  <c r="N802" i="272"/>
  <c r="N803" i="272"/>
  <c r="N1077" i="272"/>
  <c r="N1079" i="272"/>
  <c r="N1078" i="272"/>
  <c r="N65" i="272"/>
  <c r="N64" i="272"/>
  <c r="N1631" i="272"/>
  <c r="N1630" i="272"/>
  <c r="N1629" i="272"/>
  <c r="N986" i="272"/>
  <c r="N893" i="272"/>
  <c r="N895" i="272"/>
  <c r="N894" i="272"/>
  <c r="N341" i="272"/>
  <c r="N343" i="272"/>
  <c r="N342" i="272"/>
  <c r="M540" i="271"/>
  <c r="O540" i="271" s="1"/>
  <c r="M920" i="271"/>
  <c r="O920" i="271" s="1"/>
  <c r="M825" i="271"/>
  <c r="O825" i="271" s="1"/>
  <c r="M433" i="270"/>
  <c r="O433" i="270" s="1"/>
  <c r="M431" i="270"/>
  <c r="O431" i="270" s="1"/>
  <c r="M432" i="270"/>
  <c r="O432" i="270" s="1"/>
  <c r="O61" i="271" l="1"/>
  <c r="M68" i="271" s="1"/>
  <c r="O68" i="271" s="1"/>
  <c r="O34" i="271"/>
  <c r="N987" i="272"/>
  <c r="P988" i="272" s="1"/>
  <c r="P990" i="272" s="1"/>
  <c r="P945" i="272" s="1"/>
  <c r="J64" i="265" s="1"/>
  <c r="K64" i="265" s="1"/>
  <c r="M350" i="273"/>
  <c r="O350" i="273" s="1"/>
  <c r="M925" i="273"/>
  <c r="O925" i="273" s="1"/>
  <c r="O927" i="273" s="1"/>
  <c r="M926" i="273"/>
  <c r="O926" i="273" s="1"/>
  <c r="M443" i="273"/>
  <c r="O443" i="273" s="1"/>
  <c r="O445" i="273" s="1"/>
  <c r="O447" i="273" s="1"/>
  <c r="O401" i="273" s="1"/>
  <c r="J41" i="265" s="1"/>
  <c r="K41" i="265" s="1"/>
  <c r="M444" i="273"/>
  <c r="O444" i="273" s="1"/>
  <c r="M256" i="273"/>
  <c r="O256" i="273" s="1"/>
  <c r="M255" i="273"/>
  <c r="O255" i="273" s="1"/>
  <c r="M254" i="273"/>
  <c r="O254" i="273" s="1"/>
  <c r="O257" i="273" s="1"/>
  <c r="N1169" i="272"/>
  <c r="N1171" i="272"/>
  <c r="P712" i="272"/>
  <c r="P714" i="272" s="1"/>
  <c r="P669" i="272" s="1"/>
  <c r="J61" i="265" s="1"/>
  <c r="K61" i="265" s="1"/>
  <c r="N1447" i="272"/>
  <c r="N160" i="272"/>
  <c r="N159" i="272"/>
  <c r="P161" i="272" s="1"/>
  <c r="P163" i="272" s="1"/>
  <c r="P115" i="272" s="1"/>
  <c r="J55" i="265" s="1"/>
  <c r="K55" i="265" s="1"/>
  <c r="P1632" i="272"/>
  <c r="P1634" i="272" s="1"/>
  <c r="P1589" i="272" s="1"/>
  <c r="J71" i="265" s="1"/>
  <c r="K71" i="265" s="1"/>
  <c r="N435" i="272"/>
  <c r="N1539" i="272"/>
  <c r="N434" i="272"/>
  <c r="N1538" i="272"/>
  <c r="P1540" i="272" s="1"/>
  <c r="P1542" i="272" s="1"/>
  <c r="P1497" i="272" s="1"/>
  <c r="J70" i="265" s="1"/>
  <c r="K70" i="265" s="1"/>
  <c r="N1445" i="272"/>
  <c r="P1448" i="272" s="1"/>
  <c r="P1450" i="272" s="1"/>
  <c r="P1405" i="272" s="1"/>
  <c r="J69" i="265" s="1"/>
  <c r="K69" i="265" s="1"/>
  <c r="P66" i="272"/>
  <c r="P68" i="272" s="1"/>
  <c r="P24" i="272" s="1"/>
  <c r="J54" i="265" s="1"/>
  <c r="K54" i="265" s="1"/>
  <c r="M828" i="273"/>
  <c r="O828" i="273" s="1"/>
  <c r="M826" i="273"/>
  <c r="O826" i="273" s="1"/>
  <c r="O434" i="270"/>
  <c r="O436" i="270" s="1"/>
  <c r="O390" i="270" s="1"/>
  <c r="J18" i="265" s="1"/>
  <c r="K18" i="265" s="1"/>
  <c r="N617" i="272"/>
  <c r="N619" i="272"/>
  <c r="P1356" i="272"/>
  <c r="P1358" i="272" s="1"/>
  <c r="P1313" i="272" s="1"/>
  <c r="J68" i="265" s="1"/>
  <c r="K68" i="265" s="1"/>
  <c r="M538" i="273"/>
  <c r="O538" i="273" s="1"/>
  <c r="M66" i="273"/>
  <c r="O66" i="273" s="1"/>
  <c r="M536" i="273"/>
  <c r="O536" i="273" s="1"/>
  <c r="M68" i="273"/>
  <c r="O68" i="273" s="1"/>
  <c r="M250" i="271"/>
  <c r="O250" i="271" s="1"/>
  <c r="O161" i="274"/>
  <c r="O163" i="274" s="1"/>
  <c r="O117" i="274" s="1"/>
  <c r="J51" i="265" s="1"/>
  <c r="K51" i="265" s="1"/>
  <c r="O68" i="274"/>
  <c r="O70" i="274" s="1"/>
  <c r="O24" i="274" s="1"/>
  <c r="J50" i="265" s="1"/>
  <c r="K50" i="265" s="1"/>
  <c r="M728" i="273"/>
  <c r="O728" i="273" s="1"/>
  <c r="M729" i="273"/>
  <c r="O729" i="273" s="1"/>
  <c r="O633" i="273"/>
  <c r="O351" i="273"/>
  <c r="M161" i="273"/>
  <c r="O161" i="273" s="1"/>
  <c r="M160" i="273"/>
  <c r="O160" i="273" s="1"/>
  <c r="M251" i="271"/>
  <c r="O251" i="271" s="1"/>
  <c r="P1264" i="272"/>
  <c r="P1266" i="272" s="1"/>
  <c r="P1221" i="272" s="1"/>
  <c r="J67" i="265" s="1"/>
  <c r="K67" i="265" s="1"/>
  <c r="P344" i="272"/>
  <c r="P346" i="272" s="1"/>
  <c r="P301" i="272" s="1"/>
  <c r="J57" i="265" s="1"/>
  <c r="K57" i="265" s="1"/>
  <c r="P252" i="272"/>
  <c r="P254" i="272" s="1"/>
  <c r="P210" i="272" s="1"/>
  <c r="J56" i="265" s="1"/>
  <c r="K56" i="265" s="1"/>
  <c r="P804" i="272"/>
  <c r="P806" i="272" s="1"/>
  <c r="P528" i="272"/>
  <c r="P530" i="272" s="1"/>
  <c r="P485" i="272" s="1"/>
  <c r="J59" i="265" s="1"/>
  <c r="K59" i="265" s="1"/>
  <c r="P896" i="272"/>
  <c r="P898" i="272" s="1"/>
  <c r="P853" i="272" s="1"/>
  <c r="J63" i="265" s="1"/>
  <c r="K63" i="265" s="1"/>
  <c r="P1080" i="272"/>
  <c r="P1082" i="272" s="1"/>
  <c r="P1037" i="272" s="1"/>
  <c r="J65" i="265" s="1"/>
  <c r="K65" i="265" s="1"/>
  <c r="M539" i="271"/>
  <c r="O539" i="271" s="1"/>
  <c r="M538" i="271"/>
  <c r="O538" i="271" s="1"/>
  <c r="M443" i="271"/>
  <c r="O443" i="271" s="1"/>
  <c r="M444" i="271"/>
  <c r="O444" i="271" s="1"/>
  <c r="M158" i="271"/>
  <c r="O158" i="271" s="1"/>
  <c r="M160" i="271"/>
  <c r="O160" i="271" s="1"/>
  <c r="M824" i="271"/>
  <c r="O824" i="271" s="1"/>
  <c r="M67" i="271"/>
  <c r="O67" i="271" s="1"/>
  <c r="M919" i="271"/>
  <c r="O919" i="271" s="1"/>
  <c r="M921" i="271"/>
  <c r="O921" i="271" s="1"/>
  <c r="M348" i="271"/>
  <c r="O348" i="271" s="1"/>
  <c r="M823" i="271"/>
  <c r="O823" i="271" s="1"/>
  <c r="M349" i="271"/>
  <c r="O349" i="271" s="1"/>
  <c r="M1013" i="271"/>
  <c r="O1013" i="271" s="1"/>
  <c r="M1015" i="271"/>
  <c r="O1015" i="271" s="1"/>
  <c r="M1014" i="271"/>
  <c r="O1014" i="271" s="1"/>
  <c r="M729" i="271"/>
  <c r="O729" i="271" s="1"/>
  <c r="M728" i="271"/>
  <c r="O728" i="271" s="1"/>
  <c r="M730" i="271"/>
  <c r="O730" i="271" s="1"/>
  <c r="M1202" i="271"/>
  <c r="O1202" i="271" s="1"/>
  <c r="M1201" i="271"/>
  <c r="O1201" i="271" s="1"/>
  <c r="M1203" i="271"/>
  <c r="O1203" i="271" s="1"/>
  <c r="M1297" i="271"/>
  <c r="O1297" i="271" s="1"/>
  <c r="M1299" i="271"/>
  <c r="O1299" i="271" s="1"/>
  <c r="M1298" i="271"/>
  <c r="O1298" i="271" s="1"/>
  <c r="M634" i="271"/>
  <c r="O634" i="271" s="1"/>
  <c r="M633" i="271"/>
  <c r="O633" i="271" s="1"/>
  <c r="M632" i="271"/>
  <c r="O632" i="271" s="1"/>
  <c r="M1108" i="271"/>
  <c r="O1108" i="271" s="1"/>
  <c r="M1109" i="271"/>
  <c r="O1109" i="271" s="1"/>
  <c r="M1107" i="271"/>
  <c r="O1107" i="271" s="1"/>
  <c r="K52" i="265" l="1"/>
  <c r="P436" i="272"/>
  <c r="P438" i="272" s="1"/>
  <c r="P393" i="272" s="1"/>
  <c r="J58" i="265" s="1"/>
  <c r="K58" i="265" s="1"/>
  <c r="M66" i="271"/>
  <c r="O66" i="271" s="1"/>
  <c r="P1172" i="272"/>
  <c r="P1174" i="272" s="1"/>
  <c r="P1129" i="272" s="1"/>
  <c r="J66" i="265" s="1"/>
  <c r="K66" i="265" s="1"/>
  <c r="O731" i="273"/>
  <c r="O829" i="273"/>
  <c r="P620" i="272"/>
  <c r="P622" i="272" s="1"/>
  <c r="P577" i="272" s="1"/>
  <c r="J60" i="265" s="1"/>
  <c r="K60" i="265" s="1"/>
  <c r="O539" i="273"/>
  <c r="O541" i="273" s="1"/>
  <c r="O495" i="273" s="1"/>
  <c r="J42" i="265" s="1"/>
  <c r="K42" i="265" s="1"/>
  <c r="O69" i="273"/>
  <c r="O635" i="273"/>
  <c r="O589" i="273" s="1"/>
  <c r="J43" i="265" s="1"/>
  <c r="K43" i="265" s="1"/>
  <c r="O259" i="273"/>
  <c r="O213" i="273" s="1"/>
  <c r="J39" i="265" s="1"/>
  <c r="K39" i="265" s="1"/>
  <c r="O353" i="273"/>
  <c r="O307" i="273" s="1"/>
  <c r="J40" i="265" s="1"/>
  <c r="K40" i="265" s="1"/>
  <c r="O733" i="273"/>
  <c r="O683" i="273" s="1"/>
  <c r="J44" i="265" s="1"/>
  <c r="K44" i="265" s="1"/>
  <c r="O831" i="273"/>
  <c r="O781" i="273" s="1"/>
  <c r="J45" i="265" s="1"/>
  <c r="K45" i="265" s="1"/>
  <c r="O929" i="273"/>
  <c r="O879" i="273" s="1"/>
  <c r="J46" i="265" s="1"/>
  <c r="K46" i="265" s="1"/>
  <c r="O253" i="271"/>
  <c r="O163" i="273"/>
  <c r="P761" i="272"/>
  <c r="J62" i="265" s="1"/>
  <c r="K62" i="265" s="1"/>
  <c r="O161" i="271"/>
  <c r="O163" i="271" s="1"/>
  <c r="O541" i="271"/>
  <c r="O445" i="271"/>
  <c r="O826" i="271"/>
  <c r="O1110" i="271"/>
  <c r="O69" i="271"/>
  <c r="O922" i="271"/>
  <c r="O351" i="271"/>
  <c r="O1016" i="271"/>
  <c r="O1300" i="271"/>
  <c r="O1204" i="271"/>
  <c r="O731" i="271"/>
  <c r="O635" i="271"/>
  <c r="K72" i="265" l="1"/>
  <c r="O1112" i="271"/>
  <c r="O1066" i="271" s="1"/>
  <c r="J32" i="265" s="1"/>
  <c r="K32" i="265" s="1"/>
  <c r="O447" i="271"/>
  <c r="O401" i="271" s="1"/>
  <c r="J25" i="265" s="1"/>
  <c r="K25" i="265" s="1"/>
  <c r="O543" i="271"/>
  <c r="O495" i="271" s="1"/>
  <c r="J26" i="265" s="1"/>
  <c r="K26" i="265" s="1"/>
  <c r="O637" i="271"/>
  <c r="O591" i="271" s="1"/>
  <c r="J27" i="265" s="1"/>
  <c r="K27" i="265" s="1"/>
  <c r="O733" i="271"/>
  <c r="O685" i="271" s="1"/>
  <c r="J28" i="265" s="1"/>
  <c r="K28" i="265" s="1"/>
  <c r="O1206" i="271"/>
  <c r="O1160" i="271" s="1"/>
  <c r="J33" i="265" s="1"/>
  <c r="K33" i="265" s="1"/>
  <c r="O165" i="273"/>
  <c r="O119" i="273" s="1"/>
  <c r="J38" i="265" s="1"/>
  <c r="K38" i="265" s="1"/>
  <c r="O1302" i="271"/>
  <c r="O1254" i="271" s="1"/>
  <c r="J34" i="265" s="1"/>
  <c r="K34" i="265" s="1"/>
  <c r="O255" i="271"/>
  <c r="O211" i="271" s="1"/>
  <c r="J23" i="265" s="1"/>
  <c r="K23" i="265" s="1"/>
  <c r="O1018" i="271"/>
  <c r="O972" i="271" s="1"/>
  <c r="J31" i="265" s="1"/>
  <c r="K31" i="265" s="1"/>
  <c r="O353" i="271"/>
  <c r="O303" i="271" s="1"/>
  <c r="J24" i="265" s="1"/>
  <c r="K24" i="265" s="1"/>
  <c r="O71" i="271"/>
  <c r="O25" i="271" s="1"/>
  <c r="J21" i="265" s="1"/>
  <c r="K21" i="265" s="1"/>
  <c r="O828" i="271"/>
  <c r="O781" i="271" s="1"/>
  <c r="J29" i="265" s="1"/>
  <c r="K29" i="265" s="1"/>
  <c r="O924" i="271"/>
  <c r="O876" i="271" s="1"/>
  <c r="J30" i="265" s="1"/>
  <c r="K30" i="265" s="1"/>
  <c r="O71" i="273"/>
  <c r="O25" i="273" s="1"/>
  <c r="J37" i="265" s="1"/>
  <c r="K37" i="265" s="1"/>
  <c r="O119" i="271"/>
  <c r="J22" i="265" s="1"/>
  <c r="K22" i="265" s="1"/>
  <c r="O330" i="270"/>
  <c r="O329" i="270"/>
  <c r="O328" i="270"/>
  <c r="O327" i="270"/>
  <c r="O320" i="270"/>
  <c r="O322" i="270" s="1"/>
  <c r="O314" i="270"/>
  <c r="O313" i="270"/>
  <c r="O312" i="270"/>
  <c r="O311" i="270"/>
  <c r="O303" i="270"/>
  <c r="M302" i="270"/>
  <c r="O236" i="270"/>
  <c r="O235" i="270"/>
  <c r="O234" i="270"/>
  <c r="O233" i="270"/>
  <c r="O226" i="270"/>
  <c r="O228" i="270" s="1"/>
  <c r="O220" i="270"/>
  <c r="O219" i="270"/>
  <c r="O213" i="270"/>
  <c r="O212" i="270"/>
  <c r="M211" i="270"/>
  <c r="O146" i="270"/>
  <c r="O145" i="270"/>
  <c r="O144" i="270"/>
  <c r="O143" i="270"/>
  <c r="O136" i="270"/>
  <c r="O138" i="270" s="1"/>
  <c r="O130" i="270"/>
  <c r="O129" i="270"/>
  <c r="O123" i="270"/>
  <c r="O121" i="270"/>
  <c r="M120" i="270"/>
  <c r="O54" i="270"/>
  <c r="O53" i="270"/>
  <c r="O52" i="270"/>
  <c r="O51" i="270"/>
  <c r="O55" i="270" s="1"/>
  <c r="L29" i="270" s="1"/>
  <c r="O44" i="270"/>
  <c r="O46" i="270" s="1"/>
  <c r="O38" i="270"/>
  <c r="O37" i="270"/>
  <c r="O39" i="270" s="1"/>
  <c r="O31" i="270"/>
  <c r="O30" i="270"/>
  <c r="M29" i="270"/>
  <c r="O316" i="268"/>
  <c r="O318" i="268" s="1"/>
  <c r="O323" i="268"/>
  <c r="O308" i="268"/>
  <c r="O309" i="268"/>
  <c r="O310" i="268"/>
  <c r="O307" i="268"/>
  <c r="O54" i="268"/>
  <c r="O326" i="268"/>
  <c r="O234" i="268"/>
  <c r="O217" i="268"/>
  <c r="O144" i="268"/>
  <c r="K35" i="265" l="1"/>
  <c r="O311" i="268"/>
  <c r="O315" i="270"/>
  <c r="O221" i="270"/>
  <c r="O29" i="270"/>
  <c r="O32" i="270" s="1"/>
  <c r="O57" i="270" s="1"/>
  <c r="M62" i="270" s="1"/>
  <c r="O62" i="270" s="1"/>
  <c r="O131" i="270"/>
  <c r="O331" i="270"/>
  <c r="L302" i="270" s="1"/>
  <c r="O302" i="270" s="1"/>
  <c r="O306" i="270" s="1"/>
  <c r="O333" i="270" s="1"/>
  <c r="O237" i="270"/>
  <c r="L211" i="270" s="1"/>
  <c r="O211" i="270" s="1"/>
  <c r="O214" i="270" s="1"/>
  <c r="O239" i="270" s="1"/>
  <c r="O147" i="270"/>
  <c r="L120" i="270" l="1"/>
  <c r="O120" i="270" s="1"/>
  <c r="O124" i="270" s="1"/>
  <c r="O149" i="270" s="1"/>
  <c r="M156" i="270" s="1"/>
  <c r="O156" i="270" s="1"/>
  <c r="M340" i="270"/>
  <c r="O340" i="270" s="1"/>
  <c r="M339" i="270"/>
  <c r="O339" i="270" s="1"/>
  <c r="M338" i="270"/>
  <c r="O338" i="270" s="1"/>
  <c r="M154" i="270" l="1"/>
  <c r="O154" i="270" s="1"/>
  <c r="O341" i="270"/>
  <c r="M155" i="270"/>
  <c r="O155" i="270" s="1"/>
  <c r="M64" i="270"/>
  <c r="O64" i="270" s="1"/>
  <c r="M63" i="270"/>
  <c r="O63" i="270" s="1"/>
  <c r="M245" i="270"/>
  <c r="O245" i="270" s="1"/>
  <c r="M244" i="270"/>
  <c r="O244" i="270" s="1"/>
  <c r="M246" i="270"/>
  <c r="O246" i="270" s="1"/>
  <c r="O65" i="270" l="1"/>
  <c r="O67" i="270" s="1"/>
  <c r="O24" i="270" s="1"/>
  <c r="J14" i="265" s="1"/>
  <c r="K14" i="265" s="1"/>
  <c r="O157" i="270"/>
  <c r="O343" i="270"/>
  <c r="O297" i="270" s="1"/>
  <c r="J17" i="265" s="1"/>
  <c r="O247" i="270"/>
  <c r="O249" i="270" s="1"/>
  <c r="O206" i="270" s="1"/>
  <c r="J16" i="265" s="1"/>
  <c r="K16" i="265" s="1"/>
  <c r="O159" i="270"/>
  <c r="O115" i="270" s="1"/>
  <c r="J15" i="265" s="1"/>
  <c r="K15" i="265" s="1"/>
  <c r="K17" i="265" l="1"/>
  <c r="K19" i="265" s="1"/>
  <c r="O325" i="268"/>
  <c r="O324" i="268"/>
  <c r="O327" i="268" s="1"/>
  <c r="L299" i="268" s="1"/>
  <c r="O301" i="268"/>
  <c r="M299" i="268"/>
  <c r="O233" i="268"/>
  <c r="O232" i="268"/>
  <c r="O231" i="268"/>
  <c r="O235" i="268" s="1"/>
  <c r="L209" i="268" s="1"/>
  <c r="O224" i="268"/>
  <c r="O226" i="268" s="1"/>
  <c r="O218" i="268"/>
  <c r="O219" i="268" s="1"/>
  <c r="O211" i="268"/>
  <c r="O210" i="268"/>
  <c r="M209" i="268"/>
  <c r="M119" i="268"/>
  <c r="M29" i="268"/>
  <c r="O143" i="268"/>
  <c r="O142" i="268"/>
  <c r="O141" i="268"/>
  <c r="O145" i="268" s="1"/>
  <c r="L119" i="268" s="1"/>
  <c r="O134" i="268"/>
  <c r="O136" i="268" s="1"/>
  <c r="O128" i="268"/>
  <c r="O127" i="268"/>
  <c r="O129" i="268" s="1"/>
  <c r="O121" i="268"/>
  <c r="O120" i="268"/>
  <c r="O299" i="268" l="1"/>
  <c r="O302" i="268"/>
  <c r="O329" i="268" s="1"/>
  <c r="O209" i="268"/>
  <c r="O212" i="268" s="1"/>
  <c r="O237" i="268" s="1"/>
  <c r="O119" i="268"/>
  <c r="O122" i="268" s="1"/>
  <c r="O147" i="268" s="1"/>
  <c r="O44" i="268"/>
  <c r="O46" i="268" s="1"/>
  <c r="O38" i="268"/>
  <c r="O37" i="268"/>
  <c r="O39" i="268" s="1"/>
  <c r="O31" i="268"/>
  <c r="O30" i="268"/>
  <c r="M335" i="268" l="1"/>
  <c r="O335" i="268" s="1"/>
  <c r="M154" i="268"/>
  <c r="O154" i="268" s="1"/>
  <c r="O55" i="268"/>
  <c r="L29" i="268" s="1"/>
  <c r="O29" i="268" s="1"/>
  <c r="O32" i="268" s="1"/>
  <c r="M242" i="268"/>
  <c r="O242" i="268" s="1"/>
  <c r="O57" i="268" l="1"/>
  <c r="M64" i="268" s="1"/>
  <c r="O64" i="268" s="1"/>
  <c r="M244" i="268"/>
  <c r="O244" i="268" s="1"/>
  <c r="M243" i="268"/>
  <c r="O243" i="268" s="1"/>
  <c r="M152" i="268"/>
  <c r="O152" i="268" s="1"/>
  <c r="M153" i="268"/>
  <c r="O153" i="268" s="1"/>
  <c r="M334" i="268"/>
  <c r="O334" i="268" s="1"/>
  <c r="M336" i="268"/>
  <c r="O336" i="268" s="1"/>
  <c r="M62" i="268" l="1"/>
  <c r="O62" i="268" s="1"/>
  <c r="M63" i="268"/>
  <c r="O63" i="268" s="1"/>
  <c r="O337" i="268"/>
  <c r="O339" i="268" s="1"/>
  <c r="O245" i="268"/>
  <c r="O247" i="268" s="1"/>
  <c r="O204" i="268" s="1"/>
  <c r="J10" i="265" s="1"/>
  <c r="K10" i="265" s="1"/>
  <c r="O155" i="268"/>
  <c r="O157" i="268" s="1"/>
  <c r="O114" i="268" s="1"/>
  <c r="J9" i="265" s="1"/>
  <c r="K9" i="265" s="1"/>
  <c r="O65" i="268" l="1"/>
  <c r="O67" i="268" s="1"/>
  <c r="O24" i="268" s="1"/>
  <c r="J8" i="265" s="1"/>
  <c r="K8" i="265" s="1"/>
  <c r="O294" i="268"/>
  <c r="J11" i="265" s="1"/>
  <c r="K11" i="265" s="1"/>
  <c r="K12" i="265" l="1"/>
  <c r="K73" i="265"/>
  <c r="K76" i="265" s="1"/>
  <c r="K77" i="2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MARIA SIERRA GUERRERO</author>
  </authors>
  <commentList>
    <comment ref="D71" authorId="0" shapeId="0" xr:uid="{DF2438F3-9637-4ED9-8CBE-E4C836FB141B}">
      <text>
        <r>
          <rPr>
            <b/>
            <sz val="9"/>
            <color indexed="81"/>
            <rFont val="Tahoma"/>
            <family val="2"/>
          </rPr>
          <t>LINA MARIA SIERRA GUERRERO:</t>
        </r>
        <r>
          <rPr>
            <sz val="9"/>
            <color indexed="81"/>
            <rFont val="Tahoma"/>
            <family val="2"/>
          </rPr>
          <t xml:space="preserve">
este porcentaje no equivale a los 200 smv se deja ese porcentaje por recomendación de sec g</t>
        </r>
      </text>
    </comment>
  </commentList>
</comments>
</file>

<file path=xl/sharedStrings.xml><?xml version="1.0" encoding="utf-8"?>
<sst xmlns="http://schemas.openxmlformats.org/spreadsheetml/2006/main" count="5155" uniqueCount="529">
  <si>
    <t xml:space="preserve">Formulario 1 - Propuesta económica  -  Licitación de obra pública de infraestructura social </t>
  </si>
  <si>
    <t xml:space="preserve">version 2 del 21 de agosto de 2025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</si>
  <si>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</si>
  <si>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</si>
  <si>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</si>
  <si>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</si>
  <si>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</si>
  <si>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</si>
  <si>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</si>
  <si>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</si>
  <si>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</si>
  <si>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</si>
  <si>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</si>
  <si>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</si>
  <si>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</si>
  <si>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</si>
  <si>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</si>
  <si>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</si>
  <si>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</si>
  <si>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</si>
  <si>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</si>
  <si>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</si>
  <si>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</si>
  <si>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</si>
  <si>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</si>
  <si>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</si>
  <si>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</si>
  <si>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</si>
  <si>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</si>
  <si>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</si>
  <si>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</si>
  <si>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</si>
  <si>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</si>
  <si>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</si>
  <si>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</si>
  <si>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</si>
  <si>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</si>
  <si>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</si>
  <si>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</si>
  <si>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</si>
  <si>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</si>
  <si>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</si>
  <si>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</si>
  <si>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</si>
  <si>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</si>
  <si>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</si>
  <si>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</si>
  <si>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</si>
  <si>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</si>
  <si>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</si>
  <si>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</si>
  <si>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</si>
  <si>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</si>
  <si>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</si>
  <si>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</si>
  <si>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</si>
  <si>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</si>
  <si>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</si>
  <si>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</si>
  <si>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</si>
  <si>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</si>
  <si>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</si>
  <si>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</si>
  <si>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</si>
  <si>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</si>
  <si>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</si>
  <si>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</si>
  <si>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</si>
  <si>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</si>
  <si>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</si>
  <si>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</si>
  <si>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</si>
  <si>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</si>
  <si>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</si>
  <si>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</si>
  <si>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</si>
  <si>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</si>
  <si>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</si>
  <si>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</si>
  <si>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</si>
  <si>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</si>
  <si>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</si>
  <si>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</si>
  <si>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</si>
  <si>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</si>
  <si>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</si>
  <si>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</si>
  <si>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</si>
  <si>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</si>
  <si>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</si>
  <si>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LOCALIZACIÓN Y REPLANTEO</t>
  </si>
  <si>
    <t>M2</t>
  </si>
  <si>
    <t xml:space="preserve">HERRAMIENTA MENOR </t>
  </si>
  <si>
    <t>EQUIPO DE TOPOGRAFÍA</t>
  </si>
  <si>
    <t>DIA</t>
  </si>
  <si>
    <t>DEMOLICIÓN DE PAVIMIENTO PARA CONEXIONES ELÉCTRICAS Y SANITARIAS</t>
  </si>
  <si>
    <t>CORTADORA DE PAVIMIENTO</t>
  </si>
  <si>
    <t>TALADRO NEUMATICO DEMOLEDOR</t>
  </si>
  <si>
    <t>CONEXIÓN A SISTEMA DE ALCANARILLADO, INCLUYE CAMARA DE CAÍDA Y RESANE EN CONCRETO</t>
  </si>
  <si>
    <t>SOLDADURA LIQUIDA 1/4 GL</t>
  </si>
  <si>
    <t>CONCRETO DE 2500 PSI ELABORADO EN OBRA</t>
  </si>
  <si>
    <t>UND</t>
  </si>
  <si>
    <t>ML</t>
  </si>
  <si>
    <t>M3</t>
  </si>
  <si>
    <t>CODO SANITARIO PVC CXC DE 90° DE 6"</t>
  </si>
  <si>
    <t>TUBERIA DURAFORT 6"</t>
  </si>
  <si>
    <t>KG/KM</t>
  </si>
  <si>
    <t>TRANSPORTE DE MATERIAL POR KILOGRAMO</t>
  </si>
  <si>
    <t>Desperdicio</t>
  </si>
  <si>
    <t>PRELIMINARES</t>
  </si>
  <si>
    <t>LOCALIZACION Y REPLANTEO</t>
  </si>
  <si>
    <t>DEMOLICIÓN DE PAVIMENTO PARA CONEXIONES ELÉCTRICAS Y SANITARIAS.</t>
  </si>
  <si>
    <t>CONEXIÓN A SISTEMA DE ALCANTARILLADO, INCLUYE CÁMARA DE CAÍDA Y RESANE EN CONCRETO</t>
  </si>
  <si>
    <t>MOVIMIENTOS DE TIERRA</t>
  </si>
  <si>
    <t>CANCHA SINTETICA</t>
  </si>
  <si>
    <t>CERRAMIENTO CANCHA SINTETICA</t>
  </si>
  <si>
    <t>ACEROS</t>
  </si>
  <si>
    <t>INSTALACIONES ELECTRICAS</t>
  </si>
  <si>
    <t>SUMINISTRO E INSTALACIÓN DE LUMINARIA PARA EXTERIORES DE 300W DE ANGULO AJUSTABLE</t>
  </si>
  <si>
    <t>EXCAVACION A MAQUINA (NO INCLUYE RETIRO DE SOBRANTES)</t>
  </si>
  <si>
    <t>CONFORMACION Y NIVELACION DE TERRENO CON MAQUINA</t>
  </si>
  <si>
    <t>EXCAVACION MANUAL EN TERRENO COMPACTADO PARA INSTALACIONES</t>
  </si>
  <si>
    <t>TRANSPORTE DE MATERIALES PROVENIENTES DE LA EXCAVACIÓN DE LA EXPLANACIÓN, CANALES Y PRÉSTAMOS PARA DISTANCIAS MAYORES DE MIL METROS (1.000 M) MEDIDOS A PARTIR DE CIEN METROS (100 M) (ANALIZADO PARA VOLQUETA DE 6 M3)</t>
  </si>
  <si>
    <t>M3/KM</t>
  </si>
  <si>
    <t>JUNTA DE DILATACION SELLO DE POLIURETANO ELASTOMERICO DE ALTO DESEMPEÑO Y CORDON DE ESPUMA PARA FONDO DE JUNTA Ø10MM-INCL. CORTE</t>
  </si>
  <si>
    <t>SUMINISTRO Y INSTALACION DE GRAMA SINTÉTICA COLOR VERDE,INCLUYE RELLENO, CAUCHO MOLIDO Y ARENA SILICE</t>
  </si>
  <si>
    <t>CORDON CUNETA EN CONCRETO DE 3000 PSI REFORZADO DE MEDIDAS 20x20cm. INCLUYE REJILLA</t>
  </si>
  <si>
    <t>CAJA DE INSPECCIÓN DE 60X60X60CM, EN CONCRETO DE F'C=2.500PSI, INCLUYE EXCAVACIÓN Y TAPE, TAPA Y HERRAJES E INCLUYE TODO LO NECESARIO PARA SU CORRECTO FUNCIONAMIENTO.</t>
  </si>
  <si>
    <t>SUMINISTRO E INSTALACION DE TUBERÍA NOVAFORT P.V.C.-ALL 8", INCLUYE RELLENO CON MATERIAL SELECCIONADO DE EXCAVACIÓN.</t>
  </si>
  <si>
    <t>SUMINISTRO E INSTALACION DE JUEGO DE PORTERIAS CON ANCHO DE 3 X 2,44M, EN TUBERIA GALVANIZADA</t>
  </si>
  <si>
    <t>SUMINISTRO E INSTALACIÓN DE FILTRO FRANCÉS, INCLUYE TUBERÍA PERFORADA, MATERIAL FILTRANTE Y GEOTEXTIL</t>
  </si>
  <si>
    <t>PUNTO SANITARIO DE 6" EN TUBERIA</t>
  </si>
  <si>
    <t>SUMINSITRO E INSTALACION DE TUBERIA SANITARIA DE 6", INCLUYE RELLENO CON MATERIAL SELECCIONADO DE EXCAVACIÓN</t>
  </si>
  <si>
    <t>SUMINISTRO, CONFORMACIÓN Y COMPACTACIÓN DE RELLENO EN ARENA PARA CIMENTACIÓN DE TUBERÍA</t>
  </si>
  <si>
    <t>ANDEN PERIMETRAL EN CONCRETO 3000 PSI</t>
  </si>
  <si>
    <t>DEMARCACIÓN DE CANCHA EN COLOR BLANCO CON SOBRE ANCHO DE 10 CM EN LA ZONA DE JUEGO Y ÁREAS DE ARCOS</t>
  </si>
  <si>
    <t>SUMINISTRO E INSTALACIÓN DE CONCRETO DE 4000 PSI PARA PAVIMENTO RÍGIDO POR DEMOLICIONES</t>
  </si>
  <si>
    <t>SOLADOS EN CONCRETO DE 2500 PSI, E= 0,05 M</t>
  </si>
  <si>
    <t>CONCRETO CICLOPEO (60% CONCRETO DE 3000 OSI - 40% PIEDRA)</t>
  </si>
  <si>
    <t>ZAPATA EN CONCRETO DE 3000 PSI DE 0,60X0,6 M</t>
  </si>
  <si>
    <t>PEDESTALES EN CONCRETO DE 3000 PSO DE 0,25X0,12 M</t>
  </si>
  <si>
    <t>VIGAS DE AMARRE EN CONCRETO DE 3000 PSI DE 0,25X0,25 M</t>
  </si>
  <si>
    <t>SUMINISTRO E INSTALACIÓN DE TUBO GALVANIZADO 2" PARA CERRAMIENTO</t>
  </si>
  <si>
    <t>MALLA NYLON PARA CERRAMIENTO LATERAL Y SUPERIOR, SEGÚN DISEÑO.</t>
  </si>
  <si>
    <t>SUMINISTRO E INSTALACIÓN MALLA ESLABONADA GALVANIZADA, INCLUYE ACCESORIOS PARA INSTALACIÓN Y ACABO EN PINTURA</t>
  </si>
  <si>
    <t>CONSTRUCCIÓN DE MURO PERIMETRAL EN CONCRETO (NO INCLUYE ACERO DE REFUERZO)</t>
  </si>
  <si>
    <t>SUMINISTRO E INSTALACIÓN DE PINTURA EN VINILO PARA EXTERIORES A TRES MANOS</t>
  </si>
  <si>
    <t>ACERO 60000 PSI/TON REFUERZO FIGURADO</t>
  </si>
  <si>
    <t>MALLA ELECTROSOLDADA 4MM, 15X15 CM</t>
  </si>
  <si>
    <t>KG</t>
  </si>
  <si>
    <t>SUMINISTRO E INSTALACIÓN DE POSTE METÁLICO DE 9M, PARA MONTAJE DE HASTA 4 REFLECTORES, INCLUYE HERRAJES PARA MONTAJE DE 2 PANELES SOLARES DE (2.0X1.0X0.05M), CANASTILLA DE ANCLAJE, GALVANIZADO EN CALIENTE Y PINTURA ELECTROSTÁTICA. INCLUYE SERVICIO DE GRUA TELESCOPICA PARA ARMADO Y MONTAJE</t>
  </si>
  <si>
    <t>SUMINISTRO E INSTALACIÓN ESTRUCTURA DE ANCLAJE DE POSTE PARA ILUMINACION</t>
  </si>
  <si>
    <t>SUMINISTRO E INSTALACIÓN DE TABLERO DE CONTROL PARA CONTROL DE ILUMINACIÓN, INCLUYE 4 CONTACTORES DE 30A, 4 BREAKERS DE RIEL 2X20A, MULETILLAS Y PILOTOS DE CONTROL</t>
  </si>
  <si>
    <t>SUMINISTRO E INSTALACIÓN DE ACOMETIDA PRINCIPAL EN CABLE 2X8F+1X8N+8T PARA ALIMENTAR TABLERO BIFÁSICO</t>
  </si>
  <si>
    <t>SUMINISTRO E INSTALACIÓN DE TUBERÍA PVC DE 2" PARA TRANSPORTAR ACOMETIDA PRINCIPAL</t>
  </si>
  <si>
    <t>SUMINISTRO E INSTALACIÓN DE TUBERÍA IMC DE 1" PARA TRANSPORTAR CABLEADO INTERNO Y SISTEMA DE APANTALLAMIENTO</t>
  </si>
  <si>
    <t>SUMINISTRO E INSTALACIÓN DE CAJA DE DERIVACIÓN DE CIRCUITO 20X20X10CM</t>
  </si>
  <si>
    <t>SUMINISTRO E INSTALACIÓN DE CABLE ENCAUCHETADO 3X12 PARA ALIMENTACIÓN DE LUMINARIAS.</t>
  </si>
  <si>
    <t>SUMINISTRO E INSTALACIÓN DE PUNTAS CAPTADORAS DE 1,5 M</t>
  </si>
  <si>
    <t>SUMINISTRO E INSTALACIÓN DE ALAMBRÓN EN ALUMINIO DE 8MM</t>
  </si>
  <si>
    <t>SUMINISTRO E INSTALACIÓN DE AISLADORES SOPORTE PLÁSTICO 40MM LARGO</t>
  </si>
  <si>
    <t>SUMINISTRO E INSTALACIÓN DE CAJA DE DERIVACIÓN DE APANTALLAMIENTO 20X20X10CM</t>
  </si>
  <si>
    <t>SUMINISTRO E INSTALACIÓN DE CONECTOR EN ALUMINIO-ALUMINIO</t>
  </si>
  <si>
    <t>6 SUMINISTRO E INSTALACIÓN DE CABLE CU DESNUDO N° 1/0</t>
  </si>
  <si>
    <t>SUMINISTRO E INSTALACIÓN DE CAJAS DE INSPECCIÓN DE 30X30 CM</t>
  </si>
  <si>
    <t>SUMINISTRO E INSTALACIÓN DE VARILLAS COPERWELD 5/8", 2,4M</t>
  </si>
  <si>
    <t>SUMINISTRO E INSTALACIÓN DE CONECTOR BIMETÁLICO COBRE-ALUMINIO</t>
  </si>
  <si>
    <t>RETROEXCAVADORA SOBRE LLANTAS POTENCIA 64 HP</t>
  </si>
  <si>
    <t>MOTONIVELADORA POTENCIA 215 HP, ANCHO DE  CUCHILLA 4,27 M, PESO 18 TON</t>
  </si>
  <si>
    <t>CARROTANQUE 1000 LTS</t>
  </si>
  <si>
    <t>VIBROCOMPACTADOR DINAPAC CA 15</t>
  </si>
  <si>
    <t>%</t>
  </si>
  <si>
    <t>HORA</t>
  </si>
  <si>
    <t xml:space="preserve">EXCAVACION MANUAL EN TERRENO COMPACTADO PARA INSTALACIONES </t>
  </si>
  <si>
    <t>MOTONIVELADORA POTENCIA 215 HP, ANCHO DE CUCHILLA 4,27 M PESO 18 TON</t>
  </si>
  <si>
    <t>TRANSPORTE DE MATERIALES PROVENIENTES DE LA EXCAVACIÓN DE LA EXPLANACIÓN,
CANALES Y PRÉSTAMOS PARA DISTANCIAS MAYORES DE MIL METROS (1.000 M) MEDIDOS A
PARTIR DE CIEN METROS (100 M) (ANALIZADO PARA VOLQUETA DE 6 M3)</t>
  </si>
  <si>
    <t xml:space="preserve">PLACA DE CONTRAPISO EN CONCRETO - f'c=3.000PSI - ESPESOR = 10 cm. </t>
  </si>
  <si>
    <t>VIBRADOR DE CONCRETO CON OPERADOR</t>
  </si>
  <si>
    <t>DESPERDICIO</t>
  </si>
  <si>
    <t>CONCRETO DE 3000 PSI ELABORADO EN OBRA</t>
  </si>
  <si>
    <t>ANTISOL ROJO</t>
  </si>
  <si>
    <t>JUNTA DE DILATACION SELLO DE POLIURETANO ELASTOMERICO DE ALTO DESEMPEÑO Y
CORDON DE ESPUMA PARA FONDO DE JUNTA Ø10MM-INCL. CORTE</t>
  </si>
  <si>
    <t>CORTADORA</t>
  </si>
  <si>
    <t>COMPRESOR (BARRIDO Y SOPLADO)</t>
  </si>
  <si>
    <t>SIKAFLEX 401 PAVEMENT</t>
  </si>
  <si>
    <t>CORDON PARA SELLADO DE JUNTAS</t>
  </si>
  <si>
    <t>CORTADORA CON PUNTA DE DIAMANTE</t>
  </si>
  <si>
    <t>GRAMA SINTETICA MONOFILAMENTO DE 50 MM 12.000 DTEX COLOR VERDE</t>
  </si>
  <si>
    <t>ARENA SILICE X25KG</t>
  </si>
  <si>
    <t>CAUCHO GRANULADO SBR TIPO FIFA Ref. CG-12</t>
  </si>
  <si>
    <t>TRANSPORTE DE MATERIAL</t>
  </si>
  <si>
    <t>HERRAMIENTA MENOR</t>
  </si>
  <si>
    <t>TABLA 1"X12"X3,00M</t>
  </si>
  <si>
    <t>LISTON EN MADERA 2X2"</t>
  </si>
  <si>
    <t>PUNTILLA CON CABEZA 2"</t>
  </si>
  <si>
    <t>REJILLA PARA CORDON CUNETA</t>
  </si>
  <si>
    <t>ACERO DE 60000 PSI SIN FIGURAR</t>
  </si>
  <si>
    <t>ALAMBRE NEGRO RECOCIDO CAL. 18</t>
  </si>
  <si>
    <t>LB</t>
  </si>
  <si>
    <t>CAJA DE INSPECCIÓN DE 60X60X60CM, EN CONCRETO DE F'C 2.500PSI, INCLUYE EXCAVACIÓN Y TAPE, TAPA Y HERRAJES E INCLUYE TODO LO NECESARIO PARA SU CORRECTO FUNCIONAMIENTO.</t>
  </si>
  <si>
    <t>SOLDADURA LIQUIDA PVC</t>
  </si>
  <si>
    <t>LIMPIADOR REMOVEDOR LIQUIDA PVC</t>
  </si>
  <si>
    <t>TUBERIA DURAFORT 8"</t>
  </si>
  <si>
    <t>UNION DURAFORT 8"</t>
  </si>
  <si>
    <t>CODO SAN PVC 8 X90 CXC</t>
  </si>
  <si>
    <t>TEE PVC SANITARIA 8"</t>
  </si>
  <si>
    <t>GL</t>
  </si>
  <si>
    <t xml:space="preserve">SUMINISTRO E INSTALACION DE JUEGO DE PORTERIAS CON ANCHO DE 3 X 2,44M, EN TUBERIA GALVANIZADA </t>
  </si>
  <si>
    <t>ARCO PARA MICROFUTBOL PROFESIONAL TIPO
CABAÑA (INCLUYE ANTICORROSIVO, PINTURA)</t>
  </si>
  <si>
    <t>MALLA NYLON TIPO CABAÑA PARA CANCHAS</t>
  </si>
  <si>
    <t xml:space="preserve">TRANSPORTE DE MATERIAL </t>
  </si>
  <si>
    <t>SUMINISTRO E INSTALACIÓN DE FILTRO FRANCÉS, INCLUYE TUBERÍA PERFORADA, MATERIAL
FILTRANTE Y GEOTEXTIL</t>
  </si>
  <si>
    <t>TRITURADO DE TMN=1/2"</t>
  </si>
  <si>
    <t>TUBERIA 6" PERFORADA</t>
  </si>
  <si>
    <t>UNION SANITARIA 6</t>
  </si>
  <si>
    <t>GEOTEXTIL NO TEJIDO CON RESISTENCIA A LA TENSIÓN GRAB DE 700 NT APROXIMADAMENTE</t>
  </si>
  <si>
    <t>TRANSPORTE DE AGREGADOS Y RELLENOS DE CANTERA</t>
  </si>
  <si>
    <t>VOL. PESO O CANT.</t>
  </si>
  <si>
    <t>TUBERIA SANITARIA 6</t>
  </si>
  <si>
    <t>SIFO COMPLETO 6" PVC</t>
  </si>
  <si>
    <t>YEE PVC 6"</t>
  </si>
  <si>
    <t>VOL. PESO O CANT</t>
  </si>
  <si>
    <t xml:space="preserve">SOLDADURA LIQUIDA PVC </t>
  </si>
  <si>
    <t>TUBERIA SANITARIA 6"</t>
  </si>
  <si>
    <t>UNION SANITARIA 6"</t>
  </si>
  <si>
    <t>ARENA FINA</t>
  </si>
  <si>
    <t xml:space="preserve">RIELES DE PAVIMENTO </t>
  </si>
  <si>
    <t>DEMARCACIÓN EN GRAMA BLANCA, INCLUYE PEGANTE Y CAUCHO</t>
  </si>
  <si>
    <t>FORMALETA METALICA</t>
  </si>
  <si>
    <t>CONCRETO DE 4000 PSI ELABORADO EN OBRA</t>
  </si>
  <si>
    <t>ANTISOL</t>
  </si>
  <si>
    <t>6.01</t>
  </si>
  <si>
    <t>SUMINISTRO E INSTALACIÓN DE LUMINARIA PARA EXTERIORES DE 300W DE ANGULO
AJUSTABLE.</t>
  </si>
  <si>
    <t>MARCA</t>
  </si>
  <si>
    <t>TIPO</t>
  </si>
  <si>
    <t xml:space="preserve">LUMINARIA 300W </t>
  </si>
  <si>
    <t>CAJA CON TAPA</t>
  </si>
  <si>
    <t>ACCESORIOS PARA INSTALACION</t>
  </si>
  <si>
    <t>TRANSPORTE MATERIAL</t>
  </si>
  <si>
    <t>SUMINISTRO E INSTALACIÓN DE POSTE METÁLICO DE 9M, PARA MONTAJE DE HASTA 4
REFLECTORES, INCLUYE HERRAJES PARA MONTAJE DE 2 PANELES SOLARES DE
(2.0X1.0X0.05M), CANASTILLA DE ANCLAJE, GALVANIZADO EN CALIENTE Y PINTURA
ELECTROSTÁTICA. INCLUYE SERVICIO DE GRUA TELESCOPICA PARA ARMADO Y MONTAJE.</t>
  </si>
  <si>
    <t>GRUA TELESCOPICA BRAZO 30M</t>
  </si>
  <si>
    <t>POSTE METÁLICO TRONCOCÓNICO DE 9M, PARA MONTAJE DE HASTA 4 REFLECTORES, INCLUYE HERRAJES PARA MONTAJE DE 4 PANELES SOLARES DE (2.0X1.0X0.05M), CANASTILLA DE ANCLAJE, GALVANIZADO EN CALIENTE Y PINTURA ELECTROSTÁTICA.</t>
  </si>
  <si>
    <t>TUBO TIPO PESADO DB TRAMOS DE 3 METROS CON CAMPANA DE 1"</t>
  </si>
  <si>
    <t>ADAPTADOR TERMINAL PVC TIPO CAMPANA, DIAMETRO 3"</t>
  </si>
  <si>
    <t>UNION PVC DE 1 1/2"</t>
  </si>
  <si>
    <t>CURVA PVC CONDUIT 1 1/2"</t>
  </si>
  <si>
    <t xml:space="preserve">LIMPIADOR REMOVEDOR LIQUIDA PVC </t>
  </si>
  <si>
    <t xml:space="preserve">SUMINISTRO E INSTALACIÓN ESTRUCTURA DE ANCLAJE DE POSTE PARA ILUMINACION </t>
  </si>
  <si>
    <t>ACERO DE 60,000 PSI FIGURADO EN OBRA</t>
  </si>
  <si>
    <t xml:space="preserve">SUMINISTRO E INSTALACIÓN DE TABLERO DE CONTROL PARA CONTROL DE ILUMINACIÓN, INCLUYE 4 CONTACTORES DE 30A, 4 BREAKERS DE RIEL 2X20A, MULETILLAS Y PILOTOS DE CONTROL </t>
  </si>
  <si>
    <t>TABLERO DE CONTROL</t>
  </si>
  <si>
    <t>CONTACTOR DE POTENCIA 30A</t>
  </si>
  <si>
    <t>BREAKER DE RIEL 2X20A</t>
  </si>
  <si>
    <t>MULETILLAS DE CONTROL</t>
  </si>
  <si>
    <t>TRANSPORTE DE MATERIALES</t>
  </si>
  <si>
    <t>CABLE No. 8</t>
  </si>
  <si>
    <t>GBL</t>
  </si>
  <si>
    <t>TUBERIA PVC 2" TIPO PESADO</t>
  </si>
  <si>
    <t xml:space="preserve">SUMINISTRO E INSTALACIÓN DE TUBERÍA IMC DE 1" PARA TRANSPORTAR CABLEADO INTERNO Y SISTEMA DE APANTALLAMIENTO </t>
  </si>
  <si>
    <t>TUBERIA IMC 1"</t>
  </si>
  <si>
    <t>TERMINAL ADAPTADOR IMC 1"</t>
  </si>
  <si>
    <t>UNION IMC 1"</t>
  </si>
  <si>
    <t>ACCESORIOS DE FIJACION</t>
  </si>
  <si>
    <t>CAJA DE DERIVACION DE APANTALLAMIENTO 20X20X10</t>
  </si>
  <si>
    <t>ACCESORIOS DE INSTALACION</t>
  </si>
  <si>
    <t>SUMINISTRO E INSTALACIÓN DE CABLE ENCAUCHETADO 3X12 PARA ALIMENTACIÓN DE LUMINARIAS</t>
  </si>
  <si>
    <t>CABLE DE COBRE  ENCAUCHETADO 3X12</t>
  </si>
  <si>
    <t>ANDAMIO TUBULAR CON TABLON POR 8</t>
  </si>
  <si>
    <t>EQUIPO DE TRABAJO EN ALTURAS PARA</t>
  </si>
  <si>
    <t>GLB</t>
  </si>
  <si>
    <t>PUNTAS CAPTADORAS DE 1,5 M</t>
  </si>
  <si>
    <t>ALAMBRON EN ALUMINIO DE 8MM</t>
  </si>
  <si>
    <t>Aisladores Soporte Plastico 40mm Largo</t>
  </si>
  <si>
    <t>Caja de derivación de apantallamiento 20x20x10</t>
  </si>
  <si>
    <t>Conector Aluminio-Aluminio</t>
  </si>
  <si>
    <t>Conector bimetalico Cobre-Aluminio</t>
  </si>
  <si>
    <t>SUMINISTRO E INSTALACIÓN DE CABLE CU DESNUDO N° 1/0</t>
  </si>
  <si>
    <t>Cable Cu desnudo N° 1/0</t>
  </si>
  <si>
    <t>Cajas de inspección de 30x30 cm</t>
  </si>
  <si>
    <t>Varillas Coperweld 5/8", 2,4m</t>
  </si>
  <si>
    <t>Polvora para conexión de pollo a tierra con cable</t>
  </si>
  <si>
    <t xml:space="preserve">SOLADOS EN CONCRETO DE 2500 PSI, E= 0,05 M </t>
  </si>
  <si>
    <t>PIEDRA RAJON</t>
  </si>
  <si>
    <t xml:space="preserve">TRANSPORTE DE AGREGADOS Y RELLENOS DE
CANTERA </t>
  </si>
  <si>
    <t>FORMALETA PARA PLACA</t>
  </si>
  <si>
    <t>FORMALETA PARA COLUMNAS</t>
  </si>
  <si>
    <t>FORMALETA PARA VIGAS</t>
  </si>
  <si>
    <t xml:space="preserve">SUMINISTRO E INSTALACIÓN DE TUBO GALVANIZADO 2" PARA CERRAMIENTO </t>
  </si>
  <si>
    <t>EQUIPO DE SOLDADURA</t>
  </si>
  <si>
    <t>ANDAMIO TUBULAR CON TABLON POR 8 SECCIONES</t>
  </si>
  <si>
    <t xml:space="preserve">TUBERIA GALVANIZADA 2" </t>
  </si>
  <si>
    <t>SOLDADURA 6013X1/8"</t>
  </si>
  <si>
    <t>GAL</t>
  </si>
  <si>
    <t xml:space="preserve">MALLA NYLON PARA CERRAMIENTO LATERAL Y SUPERIOR, SEGÚN DISEÑO. </t>
  </si>
  <si>
    <t>MALLA NYLON No.2 CUADROS 12 cm</t>
  </si>
  <si>
    <t>Angulo metalico 1-1/2" x 1/8"</t>
  </si>
  <si>
    <t xml:space="preserve">Malla eslabonada D=2 1/4" calibre 12 </t>
  </si>
  <si>
    <t>Disco abrasivo corte metal 9"</t>
  </si>
  <si>
    <t>Disco Abrasivo Desbaste metal</t>
  </si>
  <si>
    <t>Pintura Anticorrosiva Gris</t>
  </si>
  <si>
    <t xml:space="preserve">Pintura anticorrosivo esmalte </t>
  </si>
  <si>
    <t>Platina 1-1/2" x 1/8"</t>
  </si>
  <si>
    <t>M</t>
  </si>
  <si>
    <t>FORMALETA PARA MURO</t>
  </si>
  <si>
    <t xml:space="preserve">Pintura de exteriores de alta resistencia </t>
  </si>
  <si>
    <t>Rodillos y brochas</t>
  </si>
  <si>
    <t>MALLA ELECTROSOLDADA</t>
  </si>
  <si>
    <t>M.O. TOPOGRAFIA 1 CADENERO 1 TOP</t>
  </si>
  <si>
    <t>M.O. ALBAÑERIA 1 AYUDANTE - 1 OFI</t>
  </si>
  <si>
    <t>VOLQUETA</t>
  </si>
  <si>
    <t>M.O.HIDROSANITARIO 1 AYUDANTE - 1 OFI</t>
  </si>
  <si>
    <t>M.O.SOLDADOR</t>
  </si>
  <si>
    <t xml:space="preserve">M.O.ALBAÑARIA 1 AYUDANTE </t>
  </si>
  <si>
    <t xml:space="preserve">M.O. ALBAÑERIA  AYUDANTE </t>
  </si>
  <si>
    <t>M.O SOLDADOR</t>
  </si>
  <si>
    <t>PINTURA ESMALTE SINTETICO</t>
  </si>
  <si>
    <t>M.O. ELECTRICO 1 AYUDANTE - 1 OFI</t>
  </si>
  <si>
    <t xml:space="preserve">M.O. ELECTRICO 2 AYUDANTE </t>
  </si>
  <si>
    <t xml:space="preserve">PRESUPUESTO OFICIAL </t>
  </si>
  <si>
    <t>Fecha:</t>
  </si>
  <si>
    <t>Localización:</t>
  </si>
  <si>
    <t>A</t>
  </si>
  <si>
    <t>B</t>
  </si>
  <si>
    <t>C</t>
  </si>
  <si>
    <t>D</t>
  </si>
  <si>
    <t>E</t>
  </si>
  <si>
    <t>DESGLOSE CUADRILLAS</t>
  </si>
  <si>
    <t>Salario Mínimo 2026</t>
  </si>
  <si>
    <t>Aux. Transp. 2026</t>
  </si>
  <si>
    <t>Jornal Ayudante, sin prestaciones</t>
  </si>
  <si>
    <t>Oficial, sin prestaciones</t>
  </si>
  <si>
    <t>MANO DE OBRA</t>
  </si>
  <si>
    <t>UND/FACT</t>
  </si>
  <si>
    <t>CANT.</t>
  </si>
  <si>
    <t>JORNAL</t>
  </si>
  <si>
    <t>CANT*JORNAL</t>
  </si>
  <si>
    <t>JORNAL TOTAL O VR. UNIT.</t>
  </si>
  <si>
    <t>M.O. ALBANILERIA 1 AYUDANTE-1 OFI</t>
  </si>
  <si>
    <t>FAC Sueldo</t>
  </si>
  <si>
    <t>Ayudante Albañileria</t>
  </si>
  <si>
    <t>Oficial Albañileria</t>
  </si>
  <si>
    <t>M.O. ALBANILERIA 1 AYUDANTE</t>
  </si>
  <si>
    <t>Jornal+PS</t>
  </si>
  <si>
    <t>M.O. ALBANILERIA 2 AYUDANTE</t>
  </si>
  <si>
    <t>M.O. ELECTRICO 1 AYUDANTE-1 OFI</t>
  </si>
  <si>
    <t>Ayudante Electrico</t>
  </si>
  <si>
    <t>Oficial Electrico</t>
  </si>
  <si>
    <t>M.O. ELECTRICO 2 AYUDANTE</t>
  </si>
  <si>
    <t>M.O. HIDROSANIT. 1 AYUDANTE-1 OFI</t>
  </si>
  <si>
    <t>Ayudante HIDROSANIT.</t>
  </si>
  <si>
    <t>Oficial HIDROSANIT.</t>
  </si>
  <si>
    <t>M.O. TOPOGRAFIA 1 CADENERO-1 TOP</t>
  </si>
  <si>
    <t>CADENERO</t>
  </si>
  <si>
    <t>TOPOGRAFO</t>
  </si>
  <si>
    <t>M.O. SOLDADOR</t>
  </si>
  <si>
    <t>SOLDADOR</t>
  </si>
  <si>
    <t xml:space="preserve">FACTOR PRESTACIONAL </t>
  </si>
  <si>
    <t>SUELDO</t>
  </si>
  <si>
    <t>Cesantías</t>
  </si>
  <si>
    <t>Interés sobre cesantías</t>
  </si>
  <si>
    <t>Vacaciones</t>
  </si>
  <si>
    <t>Prima anual</t>
  </si>
  <si>
    <t>Salud</t>
  </si>
  <si>
    <t>Pensión</t>
  </si>
  <si>
    <t>Riesgos Laborales</t>
  </si>
  <si>
    <t>SENA</t>
  </si>
  <si>
    <t>ICBF</t>
  </si>
  <si>
    <t>Caja de compensacion familiar</t>
  </si>
  <si>
    <t>Incapacidad prestaciones y auxilios varios</t>
  </si>
  <si>
    <t>Elementos de proteccion personal</t>
  </si>
  <si>
    <t>Dotación</t>
  </si>
  <si>
    <t xml:space="preserve">SUBTOTAL </t>
  </si>
  <si>
    <t xml:space="preserve">Zapatoca </t>
  </si>
  <si>
    <t>Jornal + Prest.(78%)</t>
  </si>
  <si>
    <t xml:space="preserve">                                                  DESGLOSE A.I.U</t>
  </si>
  <si>
    <t>COSTO TOTAL DEL PROYECTO</t>
  </si>
  <si>
    <t xml:space="preserve">SALARIO MINIMO MENSUAL LEGAL VIGENTE (2026) SIN AUXILIO DE TRANSPOTE </t>
  </si>
  <si>
    <t>COSTO DIRECTO ESTIMADO</t>
  </si>
  <si>
    <t>SALARIO MINIMO MENSUAL LEGAL VIGENTE CON AUXILIO  (2026)</t>
  </si>
  <si>
    <t>TIEMPO EJECUCIÓN</t>
  </si>
  <si>
    <t xml:space="preserve">MESES </t>
  </si>
  <si>
    <t xml:space="preserve"> COSTO DIRECTO  EXPRESADO EN SMMLV</t>
  </si>
  <si>
    <t>A. ADMINISTRACIÓN</t>
  </si>
  <si>
    <t>1. COSTOS MENSUALES DE PERSONAL</t>
  </si>
  <si>
    <t>CARGO</t>
  </si>
  <si>
    <t xml:space="preserve">TIEMPO DE EJECUCION </t>
  </si>
  <si>
    <t>DEDICACIÓN MES</t>
  </si>
  <si>
    <t>TOPE MÁXIMO SALARIO</t>
  </si>
  <si>
    <t>FACTOR PRESTACIONAL</t>
  </si>
  <si>
    <t>SALARIO MÁS PRESTACIONES</t>
  </si>
  <si>
    <t>F = A * B * C * D*E</t>
  </si>
  <si>
    <t>1.1 PERSONAL PROFESIONAL (Ingenieros y Otros)</t>
  </si>
  <si>
    <t>CATEGORIA</t>
  </si>
  <si>
    <t>Director de obra</t>
  </si>
  <si>
    <t>Residente de obra</t>
  </si>
  <si>
    <t>Profesional SST</t>
  </si>
  <si>
    <t>RESIDENTE SISO</t>
  </si>
  <si>
    <t>RESIDENTE SOCIAL</t>
  </si>
  <si>
    <t>ESPECIALISTA GEOTECNIA Y PAVIMENTOS</t>
  </si>
  <si>
    <t xml:space="preserve">ESPECIALISTA VIAS, SUELOS Y/O PAVIMENTOS </t>
  </si>
  <si>
    <t>ESPECIALISTA TRANSITO Y TRANSPORTE</t>
  </si>
  <si>
    <t>AUXILIAR AREA SOCIAL</t>
  </si>
  <si>
    <t>1.2 PERSONAL TÉCNICO Y PERSONAL AUXILIAR TÉCNICO</t>
  </si>
  <si>
    <t>AUXILIAR (Tecnólogo en áreas de Ingeniería)</t>
  </si>
  <si>
    <t>INSPECTOR 1</t>
  </si>
  <si>
    <t>DIBUJANTE 1</t>
  </si>
  <si>
    <t xml:space="preserve">Comision de topografia </t>
  </si>
  <si>
    <t>LABORATORISTA INSPECTOR</t>
  </si>
  <si>
    <t>CADENERO 2</t>
  </si>
  <si>
    <t>CONDUCTOR O MOTORISTA</t>
  </si>
  <si>
    <t>1.3 PERSONAL ADMINISTRATIVO</t>
  </si>
  <si>
    <t>SECRETARIA</t>
  </si>
  <si>
    <t xml:space="preserve">Vigilante </t>
  </si>
  <si>
    <t>SUBTOTAL COSTOS MENSUALES DE PERSONAL</t>
  </si>
  <si>
    <t>2. GASTOS OPERACIONALES MENSUALES</t>
  </si>
  <si>
    <t>TIEMPO</t>
  </si>
  <si>
    <t>DEDICACIÓN</t>
  </si>
  <si>
    <t xml:space="preserve">VALOR </t>
  </si>
  <si>
    <t>VALOR ($)</t>
  </si>
  <si>
    <t>Arriendo oficina y/o bodega Incluye serv publicos, comunicaciones-Punto atención</t>
  </si>
  <si>
    <t xml:space="preserve">Campamentos. Incluye Serv. Públicos provisionales </t>
  </si>
  <si>
    <t>GASTOS OFICINA (PAPELERIA, FOTOCOPIAS Y OTROS)</t>
  </si>
  <si>
    <t>VEHICULO MODELO 2010 EN ADELANTE (1300-3000 CC)</t>
  </si>
  <si>
    <t xml:space="preserve">ESTUDIOS DE LABORATORIO </t>
  </si>
  <si>
    <t>SUBTOTAL GASTOS OPERACIONALES MENSUALES</t>
  </si>
  <si>
    <t>TOTAL COSTOS PERSONAL + GASTOS OPERACIONALES POR EL TÉRMINO DE EJECUCIÓN</t>
  </si>
  <si>
    <t>TOTAL COSTOS PERSONAL + GASTOS OPERACIONALES POR EL TÉRMINO DE EJECUCIÓN (PORCENTAJE DEL COSTO DIRECTO)</t>
  </si>
  <si>
    <t>3. IMPUESTOS Y GARANTÍAS</t>
  </si>
  <si>
    <t>3.1 IMPUESTOS</t>
  </si>
  <si>
    <t>IMPUESTO</t>
  </si>
  <si>
    <t xml:space="preserve">Estampilla Pro-Uis </t>
  </si>
  <si>
    <t xml:space="preserve">Estampilla Pro-Hospital </t>
  </si>
  <si>
    <t>Estampilla Pro-cultura</t>
  </si>
  <si>
    <t xml:space="preserve">Estampilla Pro-Bienestar adulto mayor </t>
  </si>
  <si>
    <t>Tasa Pro-Deporte</t>
  </si>
  <si>
    <t xml:space="preserve">Estampilla Pro-Justicia Familiar </t>
  </si>
  <si>
    <t xml:space="preserve">Contribucion obra publica </t>
  </si>
  <si>
    <t>Retencion en la Fuente (establacido por la Dian)</t>
  </si>
  <si>
    <t>Retencion del impuesto industria y comercio (3 al 7 x1000 depende actividad economica)</t>
  </si>
  <si>
    <t>Papeleria</t>
  </si>
  <si>
    <t>3.2 GARANTIAS</t>
  </si>
  <si>
    <t>VR. BASE</t>
  </si>
  <si>
    <t>% ASEGURADO</t>
  </si>
  <si>
    <t>VIGENCIA AMPARO (MESES)</t>
  </si>
  <si>
    <t>TASA ASEGURADORA</t>
  </si>
  <si>
    <t>G.UNICA</t>
  </si>
  <si>
    <t>Cumplimiento</t>
  </si>
  <si>
    <t>Buen manejo anticipo</t>
  </si>
  <si>
    <t>Salarios y prestaciones</t>
  </si>
  <si>
    <t xml:space="preserve">% DE TASA ASEGURADORA </t>
  </si>
  <si>
    <t xml:space="preserve">% PORCENTAJE ACTUAL </t>
  </si>
  <si>
    <t>Estabilidad y calidad de obra</t>
  </si>
  <si>
    <t>Calidad estudios y diseños</t>
  </si>
  <si>
    <t>Calidad materiales y proced constr</t>
  </si>
  <si>
    <t>R.C.E.</t>
  </si>
  <si>
    <t>Predios, labores y operaciones</t>
  </si>
  <si>
    <t>TOTAL IMPUESTOS Y GARANTÍAS</t>
  </si>
  <si>
    <t>TOTAL IMPUESTOS Y GARANTÍAS EN PORCENTAJE DEL COSTO DIRECTO</t>
  </si>
  <si>
    <t>A. ADMINISTRACIÓN (1 + 2 + 3)</t>
  </si>
  <si>
    <t xml:space="preserve">I. IMPREVISTOS </t>
  </si>
  <si>
    <t>U. UTILIDAD</t>
  </si>
  <si>
    <t>A.I.U. (ADMINISTRACIÓN, IMPREVISTOS Y UTILIDAD)</t>
  </si>
  <si>
    <t>NOTA:</t>
  </si>
  <si>
    <t>EL IMPUESTO AL VALOR AGREGADO IVA SE CALCULA Y SE PAGA POR SEPARADO, COMO UN PORCENTAJE DE LA UTILIDAD (U).</t>
  </si>
  <si>
    <t>EL PORCENTAJE, LOS CASOS DE APLICACIÓN Y LA FORMA DE PAGO ESTÁN CONTEMPLADOS EN LA NORMA TRIBUTARIA.</t>
  </si>
  <si>
    <t>Res. Mintransporte No. 747/1998 establece topes máximos para sueldos y demás gastos que se pueden pagar en los contratos de consultoría y el sistema de actualización.</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</si>
  <si>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t>
  </si>
  <si>
    <t>CONSTRUCCIÓN DE CANCHA DE MICROFUTBOL EN GRAMA SINTETICA EN EL CORREGIMIENTO DE LA FUENTE MUNICIPIO DE ZAPATOCA, DEPARTAMENTO DE SANTANDER</t>
  </si>
  <si>
    <t>ALCALDIA MUNICIPAL DE ZAPATOCA</t>
  </si>
  <si>
    <t xml:space="preserve">DESCAPOTE MANUAL </t>
  </si>
  <si>
    <t>RELLENO MATERIAL COMUN, INCLUYE SUMINISTRO Y COMPACTACION</t>
  </si>
  <si>
    <t>TAPA Y MARCO PARA REGISTRO ELECTRICO O S</t>
  </si>
  <si>
    <t xml:space="preserve">UND </t>
  </si>
  <si>
    <t>PLACA DE CONTRAPISO EN CONCRETO - f'c=3.000PSI - ESPESOR = 10 cm.</t>
  </si>
  <si>
    <t>FORMALETA</t>
  </si>
  <si>
    <t>SUMINISTRO E INSTALACIÓN PLATINA 1 1/2"  X 1/8 PARA REFUERZO DEL CERRAMIENTO ZONA ARCOS, INCLUYE ACCESORIOS PARA INSTALACIÓN Y ACABO EN PINTURA</t>
  </si>
  <si>
    <t>PLAN DE MANEJO AMBIENTAL PMA</t>
  </si>
  <si>
    <t>N°</t>
  </si>
  <si>
    <t>PROGRAMA</t>
  </si>
  <si>
    <t>SUBPROGRAMA</t>
  </si>
  <si>
    <t>ELEMENTOS</t>
  </si>
  <si>
    <t>DESARROLLO Y APLICACIÓN DE LA GESTIÓN AMBIENTAL</t>
  </si>
  <si>
    <t>Capacitación y concienciación para el personal de obra.</t>
  </si>
  <si>
    <t>PROGRAMA ACTIVIDADES CONSTRUCTIVAS</t>
  </si>
  <si>
    <t>Señalización frentes de obras y sitios temporales</t>
  </si>
  <si>
    <t xml:space="preserve">Señal de uso de elementos de protección personal EPP </t>
  </si>
  <si>
    <t>Señal de extintor</t>
  </si>
  <si>
    <t>Señal de sustancia peligrosa</t>
  </si>
  <si>
    <t xml:space="preserve">Señal de ruta de evacuación </t>
  </si>
  <si>
    <t>Señal de puntos de encuentros</t>
  </si>
  <si>
    <t xml:space="preserve">Manejo integral de residuos de construcción y demolición - RCD </t>
  </si>
  <si>
    <t>Manejo integral de residuos sólidos</t>
  </si>
  <si>
    <t>Adecuación punto ecologico</t>
  </si>
  <si>
    <t>Caneca para lavado de herramientas con capacidad de 55 galones, de acero o similar</t>
  </si>
  <si>
    <t>Bolsa color negro calibré 2" de 65 cm x 85 cm</t>
  </si>
  <si>
    <t>Bolsa color blanca calibré 2" de 65 cm x 85 cm</t>
  </si>
  <si>
    <t>Bolsa color verde calibré 2" de 65 cm x 85 cm</t>
  </si>
  <si>
    <t>PROGRAMA GESTIÓN DEL RECURSO HÍDRICO.</t>
  </si>
  <si>
    <t>Manejo de residuos líquidos domésticos e industriales.</t>
  </si>
  <si>
    <t>PROGRAMA DE BIODIVERSIDAD Y SERVICIOS ECOSISTÉMICOS</t>
  </si>
  <si>
    <t>Manejo del descapote y la cobertura vegetal</t>
  </si>
  <si>
    <t>Se incluye en las actividades de obra</t>
  </si>
  <si>
    <t>PROGRAMA MANEJO DE INSTALACIONES TEMPORALES</t>
  </si>
  <si>
    <t>Manejo de maquinaria, equipos y vehículos</t>
  </si>
  <si>
    <t>Revisión del estado de los equipos, maquinaria pesada y vehiculos</t>
  </si>
  <si>
    <t>PROGRAMA DE GESTIÓN SOCIAL</t>
  </si>
  <si>
    <t>Atención a la comunidad</t>
  </si>
  <si>
    <t>Punto de atención a comunidad</t>
  </si>
  <si>
    <t>MES</t>
  </si>
  <si>
    <t>PROGRAMA DE SALUD OCUPACIONAL</t>
  </si>
  <si>
    <t>Equipos</t>
  </si>
  <si>
    <t>Extintor Abc Multiproposito 10lb + Señal + Gancho</t>
  </si>
  <si>
    <t>Camilla Fel + Gancho + Arnes + Señal Indumasas</t>
  </si>
  <si>
    <t>Inmovilizador de cabeza para camilla</t>
  </si>
  <si>
    <t>Botiquín Morral De Primeros Auxilios dotado</t>
  </si>
  <si>
    <t>Sub-Total</t>
  </si>
  <si>
    <t>PRODESIONAL Y DESCRIPCIÓN</t>
  </si>
  <si>
    <t xml:space="preserve">DEDICACIÓN </t>
  </si>
  <si>
    <t>DURACIÓN</t>
  </si>
  <si>
    <t>SUBTOTAL MANO DE OBRA</t>
  </si>
  <si>
    <t>TOTAL MANO DE OBRA</t>
  </si>
  <si>
    <t>PLAN DE MANEJO AMBIENTAL "P.M.A"</t>
  </si>
  <si>
    <t>INGENIERO RESIDENTE AMBIENTAL (Elaboración de informes de implementación del PMA (Actas, formatos y registros)</t>
  </si>
  <si>
    <t>Disposicion final de residuos peligrosos y aceites</t>
  </si>
  <si>
    <t>2 MES</t>
  </si>
  <si>
    <t>Alquiler de baño en predio aledaño, incluido aseo y limpieza.</t>
  </si>
  <si>
    <t>III.MANO DE OBRA PARA VERIFICACIÓN Y CONTROL DE LA EJECUCIÓN DEL PMA</t>
  </si>
  <si>
    <t>TOTAL COSTO PLAN DE MANEJO AMBIENTAL</t>
  </si>
  <si>
    <t>Capacitaciones personal y comunidad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</si>
</sst>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 numFmtId="203" formatCode="_ * #,##0.000_ ;_ * \-#,##0.000_ ;_ * &quot;-&quot;??_ ;_ @_ "/>
    <numFmt numFmtId="204" formatCode="_-* #,##0.000\ _€_-;\-* #,##0.000\ _€_-;_-* &quot;-&quot;??\ _€_-;_-@_-"/>
    <numFmt numFmtId="205" formatCode="d\-mmm\-yyyy"/>
    <numFmt numFmtId="206" formatCode="_-&quot;$&quot;* #,##0_-;\-&quot;$&quot;* #,##0_-;_-&quot;$&quot;* &quot;-&quot;_-;_-@"/>
    <numFmt numFmtId="207" formatCode="_-&quot;$&quot;* #,##0_-;\-&quot;$&quot;* #,##0_-;_-&quot;$&quot;* &quot;-&quot;_-;_-@_-"/>
    <numFmt numFmtId="208" formatCode="_-&quot;$&quot;* #,##0_-;\-&quot;$&quot;* #,##0_-;_-&quot;$&quot;* &quot;-&quot;??_-;_-@_-"/>
    <numFmt numFmtId="209" formatCode="#,##0.00\ &quot;€&quot;"/>
    <numFmt numFmtId="210" formatCode="[$$-240A]#,##0.00;[Red]\([$$-240A]#,##0.00\)"/>
    <numFmt numFmtId="211" formatCode="_-* #,##0.00\ _P_t_s_-;\-* #,##0.00\ _P_t_s_-;_-* &quot;-&quot;??\ _P_t_s_-;_-@_-"/>
    <numFmt numFmtId="212" formatCode="_ * #,##0_ ;_ * \-#,##0_ ;_ * \-??_ ;_ @_ "/>
    <numFmt numFmtId="213" formatCode="[$$-240A]#,##0;[Red]\([$$-240A]#,##0\)"/>
    <numFmt numFmtId="214" formatCode="_-&quot;$&quot;\ * #,##0.0000_-;\-&quot;$&quot;\ * #,##0.0000_-;_-&quot;$&quot;\ * &quot;-&quot;??_-;_-@_-"/>
    <numFmt numFmtId="215" formatCode="#,##0.00;[Red]#,##0.00"/>
    <numFmt numFmtId="216" formatCode="0.000%"/>
    <numFmt numFmtId="217" formatCode="[$$-240A]#,##0.00;[Red][$$-240A]#,##0.00"/>
    <numFmt numFmtId="218" formatCode="\$\ #,##0\ ;\-\$\ #,##0\ "/>
    <numFmt numFmtId="219" formatCode="0.0000%"/>
    <numFmt numFmtId="220" formatCode="#,##0.000000"/>
    <numFmt numFmtId="221" formatCode="_ * #,##0.00_ ;_ * \-#,##0.00_ ;_ * \-??_ ;_ @_ "/>
    <numFmt numFmtId="222" formatCode="_-[$$-240A]\ * #,##0.00_-;\-[$$-240A]\ * #,##0.00_-;_-[$$-240A]\ * &quot;-&quot;??_-;_-@_-"/>
  </numFmts>
  <fonts count="9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sz val="8"/>
      <name val="Verdana"/>
      <family val="2"/>
    </font>
    <font>
      <sz val="10"/>
      <name val="Arial"/>
      <family val="2"/>
    </font>
    <font>
      <sz val="10"/>
      <color theme="0" tint="-0.34998626667073579"/>
      <name val="Arial Narrow"/>
      <family val="2"/>
    </font>
    <font>
      <b/>
      <sz val="10"/>
      <color theme="0" tint="-0.34998626667073579"/>
      <name val="Arial Narrow"/>
      <family val="2"/>
    </font>
    <font>
      <sz val="10"/>
      <color theme="0" tint="-0.34998626667073579"/>
      <name val="Arial"/>
      <family val="2"/>
    </font>
    <font>
      <sz val="10"/>
      <color theme="1"/>
      <name val="Arial"/>
      <family val="2"/>
    </font>
    <font>
      <b/>
      <sz val="12"/>
      <name val="Verdana"/>
      <family val="2"/>
    </font>
    <font>
      <sz val="11"/>
      <color rgb="FFFF0000"/>
      <name val="Quattrocento Sans"/>
    </font>
    <font>
      <sz val="11"/>
      <color theme="1"/>
      <name val="Quattrocento Sans"/>
    </font>
    <font>
      <sz val="11"/>
      <name val="Twentieth Century"/>
    </font>
    <font>
      <b/>
      <sz val="18"/>
      <color theme="1"/>
      <name val="Quattrocento Sans"/>
    </font>
    <font>
      <b/>
      <sz val="11"/>
      <color theme="1"/>
      <name val="Quattrocento Sans"/>
    </font>
    <font>
      <b/>
      <sz val="10"/>
      <color theme="1"/>
      <name val="Quattrocento Sans"/>
    </font>
    <font>
      <sz val="10"/>
      <color theme="1"/>
      <name val="Quattrocento Sans"/>
    </font>
    <font>
      <b/>
      <sz val="14"/>
      <color theme="1"/>
      <name val="Quattrocento Sans"/>
    </font>
    <font>
      <b/>
      <sz val="11"/>
      <color theme="1"/>
      <name val="Century Gothic"/>
      <family val="2"/>
    </font>
    <font>
      <b/>
      <sz val="13"/>
      <color theme="1"/>
      <name val="Quattrocento Sans"/>
    </font>
    <font>
      <b/>
      <sz val="12"/>
      <color theme="1"/>
      <name val="Arial"/>
      <family val="2"/>
    </font>
    <font>
      <sz val="11"/>
      <color theme="1"/>
      <name val="Arial"/>
      <family val="2"/>
    </font>
    <font>
      <b/>
      <sz val="8"/>
      <color theme="1"/>
      <name val="Arial"/>
      <family val="2"/>
    </font>
    <font>
      <sz val="10"/>
      <name val="Arial"/>
      <family val="2"/>
      <charset val="1"/>
    </font>
    <font>
      <sz val="10"/>
      <color rgb="FF000000"/>
      <name val="Arial"/>
      <family val="2"/>
    </font>
    <font>
      <sz val="6"/>
      <name val="Arial"/>
      <family val="2"/>
      <charset val="1"/>
    </font>
    <font>
      <b/>
      <sz val="6"/>
      <name val="Arial"/>
      <family val="2"/>
      <charset val="1"/>
    </font>
    <font>
      <b/>
      <sz val="7"/>
      <name val="Arial"/>
      <family val="2"/>
      <charset val="1"/>
    </font>
    <font>
      <b/>
      <sz val="10"/>
      <name val="Arial"/>
      <family val="2"/>
      <charset val="1"/>
    </font>
    <font>
      <b/>
      <sz val="9"/>
      <color indexed="81"/>
      <name val="Tahoma"/>
      <family val="2"/>
    </font>
    <font>
      <sz val="9"/>
      <color indexed="81"/>
      <name val="Tahoma"/>
      <family val="2"/>
    </font>
    <font>
      <sz val="11"/>
      <color theme="1"/>
      <name val="Calibri"/>
      <scheme val="minor"/>
    </font>
    <font>
      <sz val="10"/>
      <color rgb="FFC0C0C0"/>
      <name val="Quattrocento Sans"/>
    </font>
    <font>
      <b/>
      <sz val="10"/>
      <color rgb="FF0000FF"/>
      <name val="Quattrocento Sans"/>
    </font>
    <font>
      <u/>
      <sz val="10"/>
      <color rgb="FF000000"/>
      <name val="Quattrocento Sans"/>
    </font>
    <font>
      <sz val="10"/>
      <color rgb="FF000000"/>
      <name val="Quattrocento Sans"/>
    </font>
    <font>
      <b/>
      <sz val="12"/>
      <color theme="1"/>
      <name val="Quattrocento Sans"/>
    </font>
    <font>
      <b/>
      <sz val="9"/>
      <color theme="1"/>
      <name val="Quattrocento Sans"/>
    </font>
    <font>
      <sz val="9"/>
      <color theme="1"/>
      <name val="Quattrocento Sans"/>
    </font>
    <font>
      <sz val="9"/>
      <color rgb="FF000000"/>
      <name val="Quattrocento Sans"/>
    </font>
    <font>
      <b/>
      <sz val="10"/>
      <name val="Quattrocento Sans"/>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rgb="FFA9D5E7"/>
        <bgColor rgb="FFA9D5E7"/>
      </patternFill>
    </fill>
    <fill>
      <patternFill patternType="solid">
        <fgColor theme="0" tint="-0.34998626667073579"/>
        <bgColor indexed="64"/>
      </patternFill>
    </fill>
    <fill>
      <patternFill patternType="solid">
        <fgColor indexed="2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0" tint="-0.14999847407452621"/>
        <bgColor rgb="FFA9D5E7"/>
      </patternFill>
    </fill>
    <fill>
      <patternFill patternType="solid">
        <fgColor theme="0" tint="-0.14999847407452621"/>
        <bgColor indexed="64"/>
      </patternFill>
    </fill>
    <fill>
      <patternFill patternType="solid">
        <fgColor theme="1" tint="0.499984740745262"/>
        <bgColor rgb="FFA9D5E7"/>
      </patternFill>
    </fill>
    <fill>
      <patternFill patternType="solid">
        <fgColor theme="1" tint="0.499984740745262"/>
        <bgColor indexed="64"/>
      </patternFill>
    </fill>
    <fill>
      <patternFill patternType="solid">
        <fgColor theme="1" tint="0.499984740745262"/>
        <bgColor rgb="FFD4EAF3"/>
      </patternFill>
    </fill>
  </fills>
  <borders count="26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thick">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medium">
        <color rgb="FF000000"/>
      </bottom>
      <diagonal/>
    </border>
    <border>
      <left/>
      <right/>
      <top style="medium">
        <color rgb="FF000000"/>
      </top>
      <bottom style="medium">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style="hair">
        <color rgb="FF000000"/>
      </left>
      <right/>
      <top/>
      <bottom/>
      <diagonal/>
    </border>
    <border>
      <left style="thick">
        <color rgb="FF000000"/>
      </left>
      <right/>
      <top style="thick">
        <color rgb="FF000000"/>
      </top>
      <bottom/>
      <diagonal/>
    </border>
    <border>
      <left/>
      <right/>
      <top style="thick">
        <color rgb="FF000000"/>
      </top>
      <bottom/>
      <diagonal/>
    </border>
    <border>
      <left style="thin">
        <color rgb="FF000000"/>
      </left>
      <right style="thin">
        <color rgb="FF000000"/>
      </right>
      <top style="thick">
        <color rgb="FF000000"/>
      </top>
      <bottom style="thin">
        <color rgb="FF000000"/>
      </bottom>
      <diagonal/>
    </border>
    <border>
      <left style="thin">
        <color rgb="FF000000"/>
      </left>
      <right/>
      <top style="thick">
        <color rgb="FF000000"/>
      </top>
      <bottom style="thin">
        <color rgb="FF000000"/>
      </bottom>
      <diagonal/>
    </border>
    <border>
      <left style="thin">
        <color rgb="FF000000"/>
      </left>
      <right style="thick">
        <color rgb="FF000000"/>
      </right>
      <top style="thick">
        <color rgb="FF000000"/>
      </top>
      <bottom style="thin">
        <color rgb="FF000000"/>
      </bottom>
      <diagonal/>
    </border>
    <border>
      <left style="thick">
        <color rgb="FF000000"/>
      </left>
      <right/>
      <top/>
      <bottom/>
      <diagonal/>
    </border>
    <border>
      <left/>
      <right/>
      <top style="thin">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top/>
      <bottom style="medium">
        <color rgb="FF000000"/>
      </bottom>
      <diagonal/>
    </border>
    <border>
      <left/>
      <right/>
      <top style="thin">
        <color rgb="FF000000"/>
      </top>
      <bottom style="medium">
        <color rgb="FF000000"/>
      </bottom>
      <diagonal/>
    </border>
    <border>
      <left/>
      <right style="thick">
        <color rgb="FF000000"/>
      </right>
      <top style="thin">
        <color rgb="FF000000"/>
      </top>
      <bottom style="medium">
        <color rgb="FF000000"/>
      </bottom>
      <diagonal/>
    </border>
    <border>
      <left/>
      <right style="thick">
        <color rgb="FF000000"/>
      </right>
      <top/>
      <bottom/>
      <diagonal/>
    </border>
    <border>
      <left style="thick">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style="thin">
        <color rgb="FF000000"/>
      </right>
      <top style="medium">
        <color rgb="FF000000"/>
      </top>
      <bottom style="thin">
        <color rgb="FF000000"/>
      </bottom>
      <diagonal/>
    </border>
    <border>
      <left style="thick">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ck">
        <color rgb="FF000000"/>
      </left>
      <right style="hair">
        <color rgb="FF000000"/>
      </right>
      <top style="medium">
        <color rgb="FF000000"/>
      </top>
      <bottom/>
      <diagonal/>
    </border>
    <border>
      <left style="hair">
        <color rgb="FF000000"/>
      </left>
      <right style="hair">
        <color rgb="FF000000"/>
      </right>
      <top style="medium">
        <color rgb="FF000000"/>
      </top>
      <bottom/>
      <diagonal/>
    </border>
    <border>
      <left style="hair">
        <color rgb="FF000000"/>
      </left>
      <right/>
      <top style="medium">
        <color rgb="FF000000"/>
      </top>
      <bottom style="double">
        <color rgb="FF000000"/>
      </bottom>
      <diagonal/>
    </border>
    <border>
      <left/>
      <right style="hair">
        <color rgb="FF000000"/>
      </right>
      <top style="medium">
        <color rgb="FF000000"/>
      </top>
      <bottom style="double">
        <color rgb="FF000000"/>
      </bottom>
      <diagonal/>
    </border>
    <border>
      <left style="hair">
        <color rgb="FF000000"/>
      </left>
      <right/>
      <top style="medium">
        <color rgb="FF000000"/>
      </top>
      <bottom/>
      <diagonal/>
    </border>
    <border>
      <left style="hair">
        <color rgb="FF000000"/>
      </left>
      <right style="thick">
        <color rgb="FF000000"/>
      </right>
      <top style="medium">
        <color rgb="FF000000"/>
      </top>
      <bottom/>
      <diagonal/>
    </border>
    <border>
      <left style="thick">
        <color rgb="FF000000"/>
      </left>
      <right style="hair">
        <color rgb="FF000000"/>
      </right>
      <top style="double">
        <color rgb="FF000000"/>
      </top>
      <bottom style="hair">
        <color rgb="FF000000"/>
      </bottom>
      <diagonal/>
    </border>
    <border>
      <left style="hair">
        <color rgb="FF000000"/>
      </left>
      <right style="hair">
        <color rgb="FF000000"/>
      </right>
      <top style="double">
        <color rgb="FF000000"/>
      </top>
      <bottom style="hair">
        <color rgb="FF000000"/>
      </bottom>
      <diagonal/>
    </border>
    <border>
      <left style="hair">
        <color rgb="FF000000"/>
      </left>
      <right/>
      <top style="double">
        <color rgb="FF000000"/>
      </top>
      <bottom style="hair">
        <color rgb="FF000000"/>
      </bottom>
      <diagonal/>
    </border>
    <border>
      <left style="hair">
        <color rgb="FF000000"/>
      </left>
      <right style="thick">
        <color rgb="FF000000"/>
      </right>
      <top style="double">
        <color rgb="FF000000"/>
      </top>
      <bottom style="hair">
        <color rgb="FF000000"/>
      </bottom>
      <diagonal/>
    </border>
    <border>
      <left style="thick">
        <color rgb="FF000000"/>
      </left>
      <right style="hair">
        <color rgb="FF000000"/>
      </right>
      <top style="hair">
        <color rgb="FF000000"/>
      </top>
      <bottom style="hair">
        <color rgb="FF000000"/>
      </bottom>
      <diagonal/>
    </border>
    <border>
      <left style="hair">
        <color rgb="FF000000"/>
      </left>
      <right style="thick">
        <color rgb="FF000000"/>
      </right>
      <top style="hair">
        <color rgb="FF000000"/>
      </top>
      <bottom style="hair">
        <color rgb="FF000000"/>
      </bottom>
      <diagonal/>
    </border>
    <border>
      <left style="thick">
        <color rgb="FF000000"/>
      </left>
      <right style="hair">
        <color rgb="FF000000"/>
      </right>
      <top style="hair">
        <color rgb="FF000000"/>
      </top>
      <bottom style="double">
        <color rgb="FF000000"/>
      </bottom>
      <diagonal/>
    </border>
    <border>
      <left style="hair">
        <color rgb="FF000000"/>
      </left>
      <right style="hair">
        <color rgb="FF000000"/>
      </right>
      <top style="hair">
        <color rgb="FF000000"/>
      </top>
      <bottom style="double">
        <color rgb="FF000000"/>
      </bottom>
      <diagonal/>
    </border>
    <border>
      <left style="hair">
        <color rgb="FF000000"/>
      </left>
      <right/>
      <top style="hair">
        <color rgb="FF000000"/>
      </top>
      <bottom style="double">
        <color rgb="FF000000"/>
      </bottom>
      <diagonal/>
    </border>
    <border>
      <left style="hair">
        <color rgb="FF000000"/>
      </left>
      <right style="thick">
        <color rgb="FF000000"/>
      </right>
      <top style="hair">
        <color rgb="FF000000"/>
      </top>
      <bottom style="double">
        <color rgb="FF000000"/>
      </bottom>
      <diagonal/>
    </border>
    <border>
      <left style="thick">
        <color rgb="FF000000"/>
      </left>
      <right style="hair">
        <color rgb="FF000000"/>
      </right>
      <top/>
      <bottom/>
      <diagonal/>
    </border>
    <border>
      <left style="hair">
        <color rgb="FF000000"/>
      </left>
      <right style="thick">
        <color rgb="FF000000"/>
      </right>
      <top/>
      <bottom/>
      <diagonal/>
    </border>
    <border>
      <left style="thick">
        <color rgb="FF000000"/>
      </left>
      <right/>
      <top/>
      <bottom style="double">
        <color rgb="FF000000"/>
      </bottom>
      <diagonal/>
    </border>
    <border>
      <left/>
      <right/>
      <top/>
      <bottom style="double">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style="medium">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medium">
        <color indexed="64"/>
      </right>
      <top style="thin">
        <color indexed="8"/>
      </top>
      <bottom style="thin">
        <color indexed="8"/>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medium">
        <color indexed="64"/>
      </right>
      <top style="thin">
        <color indexed="8"/>
      </top>
      <bottom style="thin">
        <color indexed="8"/>
      </bottom>
      <diagonal/>
    </border>
    <border>
      <left style="medium">
        <color indexed="64"/>
      </left>
      <right/>
      <top style="thin">
        <color indexed="8"/>
      </top>
      <bottom style="thin">
        <color indexed="8"/>
      </bottom>
      <diagonal/>
    </border>
    <border>
      <left style="hair">
        <color indexed="8"/>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8"/>
      </right>
      <top style="thin">
        <color indexed="8"/>
      </top>
      <bottom style="hair">
        <color indexed="8"/>
      </bottom>
      <diagonal/>
    </border>
    <border>
      <left style="thin">
        <color indexed="8"/>
      </left>
      <right style="medium">
        <color indexed="64"/>
      </right>
      <top style="thin">
        <color indexed="8"/>
      </top>
      <bottom style="hair">
        <color indexed="8"/>
      </bottom>
      <diagonal/>
    </border>
    <border>
      <left style="medium">
        <color indexed="64"/>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bottom style="hair">
        <color indexed="8"/>
      </bottom>
      <diagonal/>
    </border>
    <border>
      <left style="medium">
        <color indexed="64"/>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medium">
        <color indexed="64"/>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thin">
        <color indexed="8"/>
      </right>
      <top style="hair">
        <color indexed="8"/>
      </top>
      <bottom style="thin">
        <color indexed="8"/>
      </bottom>
      <diagonal/>
    </border>
    <border>
      <left style="thin">
        <color indexed="8"/>
      </left>
      <right style="medium">
        <color indexed="64"/>
      </right>
      <top style="hair">
        <color indexed="8"/>
      </top>
      <bottom style="thin">
        <color indexed="8"/>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medium">
        <color indexed="64"/>
      </left>
      <right/>
      <top/>
      <bottom style="thin">
        <color indexed="8"/>
      </bottom>
      <diagonal/>
    </border>
    <border>
      <left/>
      <right/>
      <top/>
      <bottom style="thin">
        <color indexed="8"/>
      </bottom>
      <diagonal/>
    </border>
    <border>
      <left style="medium">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medium">
        <color indexed="64"/>
      </right>
      <top style="thin">
        <color indexed="8"/>
      </top>
      <bottom style="thin">
        <color indexed="64"/>
      </bottom>
      <diagonal/>
    </border>
    <border>
      <left style="medium">
        <color indexed="64"/>
      </left>
      <right style="thin">
        <color indexed="8"/>
      </right>
      <top/>
      <bottom style="hair">
        <color indexed="8"/>
      </bottom>
      <diagonal/>
    </border>
    <border>
      <left style="thin">
        <color indexed="8"/>
      </left>
      <right style="medium">
        <color indexed="64"/>
      </right>
      <top/>
      <bottom style="hair">
        <color indexed="8"/>
      </bottom>
      <diagonal/>
    </border>
    <border>
      <left style="thin">
        <color indexed="8"/>
      </left>
      <right style="medium">
        <color indexed="64"/>
      </right>
      <top style="hair">
        <color indexed="8"/>
      </top>
      <bottom style="hair">
        <color indexed="8"/>
      </bottom>
      <diagonal/>
    </border>
    <border>
      <left style="medium">
        <color indexed="64"/>
      </left>
      <right style="thin">
        <color indexed="8"/>
      </right>
      <top style="hair">
        <color indexed="8"/>
      </top>
      <bottom/>
      <diagonal/>
    </border>
    <border>
      <left style="thin">
        <color indexed="8"/>
      </left>
      <right style="thin">
        <color indexed="8"/>
      </right>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ck">
        <color rgb="FF000000"/>
      </right>
      <top style="thick">
        <color rgb="FF000000"/>
      </top>
      <bottom/>
      <diagonal/>
    </border>
    <border>
      <left/>
      <right style="thick">
        <color rgb="FF000000"/>
      </right>
      <top/>
      <bottom style="double">
        <color rgb="FF000000"/>
      </bottom>
      <diagonal/>
    </border>
    <border>
      <left style="thick">
        <color rgb="FF000000"/>
      </left>
      <right/>
      <top style="double">
        <color rgb="FF000000"/>
      </top>
      <bottom/>
      <diagonal/>
    </border>
    <border>
      <left/>
      <right/>
      <top style="double">
        <color rgb="FF000000"/>
      </top>
      <bottom/>
      <diagonal/>
    </border>
    <border>
      <left/>
      <right style="thick">
        <color rgb="FF000000"/>
      </right>
      <top style="double">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style="thin">
        <color rgb="FF000000"/>
      </top>
      <bottom/>
      <diagonal/>
    </border>
    <border>
      <left style="medium">
        <color rgb="FF000000"/>
      </left>
      <right/>
      <top/>
      <bottom/>
      <diagonal/>
    </border>
    <border>
      <left style="medium">
        <color rgb="FF000000"/>
      </left>
      <right/>
      <top/>
      <bottom style="thin">
        <color rgb="FF00000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s>
  <cellStyleXfs count="27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3" fontId="34" fillId="0" borderId="0" applyFont="0" applyFill="0" applyBorder="0" applyAlignment="0" applyProtection="0"/>
    <xf numFmtId="191" fontId="6" fillId="0" borderId="0">
      <protection locked="0"/>
    </xf>
    <xf numFmtId="192" fontId="34"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6"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2" fontId="39"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8" fillId="0" borderId="0"/>
    <xf numFmtId="0" fontId="3" fillId="0" borderId="0"/>
    <xf numFmtId="0" fontId="38" fillId="0" borderId="0"/>
    <xf numFmtId="0" fontId="6" fillId="0" borderId="0"/>
    <xf numFmtId="0" fontId="6" fillId="0" borderId="0"/>
    <xf numFmtId="0" fontId="6" fillId="0" borderId="0"/>
    <xf numFmtId="0" fontId="6" fillId="0" borderId="0"/>
    <xf numFmtId="0" fontId="40"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8" fillId="0" borderId="0" applyFont="0" applyFill="0" applyBorder="0" applyAlignment="0" applyProtection="0"/>
    <xf numFmtId="0" fontId="41"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4">
      <protection locked="0"/>
    </xf>
    <xf numFmtId="0" fontId="45" fillId="0" borderId="0"/>
    <xf numFmtId="0" fontId="46" fillId="0" borderId="0" applyNumberFormat="0" applyFill="0" applyBorder="0" applyAlignment="0" applyProtection="0">
      <alignment vertical="top"/>
      <protection locked="0"/>
    </xf>
    <xf numFmtId="44" fontId="61" fillId="0" borderId="0" applyFont="0" applyFill="0" applyBorder="0" applyAlignment="0" applyProtection="0"/>
    <xf numFmtId="9" fontId="61" fillId="0" borderId="0" applyFont="0" applyFill="0" applyBorder="0" applyAlignment="0" applyProtection="0"/>
    <xf numFmtId="44" fontId="6" fillId="0" borderId="0" applyFont="0" applyFill="0" applyBorder="0" applyAlignment="0" applyProtection="0"/>
    <xf numFmtId="0" fontId="2" fillId="0" borderId="0"/>
    <xf numFmtId="0" fontId="2" fillId="0" borderId="0"/>
    <xf numFmtId="0" fontId="2" fillId="0" borderId="0"/>
    <xf numFmtId="207"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211" fontId="6"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218" fontId="6" fillId="0" borderId="0" applyFont="0" applyFill="0" applyBorder="0" applyAlignment="0" applyProtection="0"/>
    <xf numFmtId="0" fontId="88" fillId="0" borderId="0"/>
    <xf numFmtId="44" fontId="1" fillId="0" borderId="0" applyFont="0" applyFill="0" applyBorder="0" applyAlignment="0" applyProtection="0"/>
  </cellStyleXfs>
  <cellXfs count="1334">
    <xf numFmtId="0" fontId="0" fillId="0" borderId="0" xfId="0"/>
    <xf numFmtId="0" fontId="33" fillId="0" borderId="0" xfId="89" applyFont="1"/>
    <xf numFmtId="0" fontId="31" fillId="0" borderId="0" xfId="0"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30" xfId="34" applyFont="1" applyBorder="1"/>
    <xf numFmtId="0" fontId="49" fillId="0" borderId="63" xfId="0" applyFont="1" applyBorder="1"/>
    <xf numFmtId="0" fontId="49" fillId="0" borderId="55" xfId="0" applyFont="1" applyBorder="1"/>
    <xf numFmtId="2" fontId="49" fillId="0" borderId="18" xfId="0" applyNumberFormat="1" applyFont="1" applyBorder="1"/>
    <xf numFmtId="0" fontId="49" fillId="0" borderId="20" xfId="0"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1" xfId="34" applyNumberFormat="1" applyFont="1" applyBorder="1"/>
    <xf numFmtId="9" fontId="49" fillId="0" borderId="28" xfId="95" applyFont="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186" fontId="51" fillId="26" borderId="47" xfId="60" applyNumberFormat="1" applyFont="1" applyFill="1" applyBorder="1" applyAlignment="1">
      <alignment horizontal="center" vertical="center"/>
    </xf>
    <xf numFmtId="0" fontId="49" fillId="25" borderId="0" xfId="130" applyFont="1" applyFill="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11" xfId="0" applyFont="1" applyBorder="1" applyAlignment="1">
      <alignment vertical="center" wrapText="1"/>
    </xf>
    <xf numFmtId="0" fontId="49" fillId="0" borderId="45" xfId="0" applyFont="1" applyBorder="1" applyAlignment="1">
      <alignment vertical="center" wrapText="1"/>
    </xf>
    <xf numFmtId="0" fontId="49" fillId="25" borderId="59" xfId="130" applyFont="1" applyFill="1" applyBorder="1" applyAlignment="1">
      <alignment horizontal="center" vertical="center" wrapText="1"/>
    </xf>
    <xf numFmtId="0" fontId="51" fillId="0" borderId="0" xfId="0" applyFont="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1" fillId="0" borderId="39" xfId="0" applyFont="1" applyBorder="1"/>
    <xf numFmtId="0" fontId="8" fillId="0" borderId="85"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0" borderId="87" xfId="89" applyFont="1" applyBorder="1"/>
    <xf numFmtId="0" fontId="57" fillId="0" borderId="20" xfId="126" applyFont="1" applyBorder="1" applyAlignment="1">
      <alignment horizontal="center" vertical="center" wrapText="1"/>
    </xf>
    <xf numFmtId="0" fontId="57" fillId="24" borderId="41" xfId="73" applyFont="1" applyFill="1" applyBorder="1" applyAlignment="1">
      <alignment vertical="center"/>
    </xf>
    <xf numFmtId="0" fontId="57" fillId="24" borderId="43" xfId="73" applyFont="1" applyFill="1" applyBorder="1" applyAlignment="1">
      <alignment vertical="center"/>
    </xf>
    <xf numFmtId="0" fontId="57" fillId="24" borderId="44" xfId="73" applyFont="1" applyFill="1" applyBorder="1" applyAlignment="1">
      <alignment vertical="center"/>
    </xf>
    <xf numFmtId="0" fontId="59" fillId="0" borderId="52"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left" vertical="center" wrapText="1"/>
    </xf>
    <xf numFmtId="4" fontId="59" fillId="0" borderId="18" xfId="39" applyNumberFormat="1" applyFont="1" applyBorder="1" applyAlignment="1">
      <alignment vertical="center" wrapText="1"/>
    </xf>
    <xf numFmtId="167" fontId="59" fillId="0" borderId="18" xfId="62" applyNumberFormat="1" applyFont="1" applyBorder="1" applyAlignment="1">
      <alignment horizontal="right" vertical="center" wrapText="1"/>
    </xf>
    <xf numFmtId="167" fontId="59" fillId="0" borderId="47" xfId="62" applyNumberFormat="1" applyFont="1" applyBorder="1" applyAlignment="1">
      <alignment horizontal="right" vertical="center" wrapText="1"/>
    </xf>
    <xf numFmtId="0" fontId="59" fillId="0" borderId="13" xfId="73" applyFont="1" applyBorder="1" applyAlignment="1">
      <alignment horizontal="left" vertical="center"/>
    </xf>
    <xf numFmtId="0" fontId="59" fillId="0" borderId="14" xfId="74" applyFont="1" applyBorder="1" applyAlignment="1">
      <alignment horizontal="center" vertical="center"/>
    </xf>
    <xf numFmtId="0" fontId="59" fillId="0" borderId="14" xfId="74" applyFont="1" applyBorder="1" applyAlignment="1">
      <alignment horizontal="left" vertical="center" wrapText="1"/>
    </xf>
    <xf numFmtId="167" fontId="59" fillId="0" borderId="24" xfId="62" applyNumberFormat="1" applyFont="1" applyBorder="1" applyAlignment="1">
      <alignment horizontal="right" vertical="center" wrapText="1"/>
    </xf>
    <xf numFmtId="176" fontId="57" fillId="0" borderId="40" xfId="39" applyNumberFormat="1" applyFont="1" applyBorder="1" applyAlignment="1">
      <alignment horizontal="right" vertical="center"/>
    </xf>
    <xf numFmtId="0" fontId="59" fillId="0" borderId="18" xfId="135" applyFont="1" applyBorder="1" applyAlignment="1">
      <alignment horizontal="center" vertical="center"/>
    </xf>
    <xf numFmtId="0" fontId="59" fillId="0" borderId="36" xfId="89" applyFont="1" applyBorder="1"/>
    <xf numFmtId="0" fontId="59" fillId="0" borderId="37" xfId="89" applyFont="1" applyBorder="1"/>
    <xf numFmtId="0" fontId="59" fillId="0" borderId="14" xfId="89" applyFont="1" applyBorder="1"/>
    <xf numFmtId="0" fontId="59" fillId="0" borderId="14" xfId="89" applyFont="1" applyBorder="1" applyAlignment="1">
      <alignment horizontal="center"/>
    </xf>
    <xf numFmtId="0" fontId="59" fillId="0" borderId="18" xfId="73" applyFont="1" applyBorder="1" applyAlignment="1">
      <alignment horizontal="center" vertical="center"/>
    </xf>
    <xf numFmtId="0" fontId="59" fillId="0" borderId="18" xfId="126" applyFont="1" applyBorder="1" applyAlignment="1">
      <alignment horizontal="center" vertical="center"/>
    </xf>
    <xf numFmtId="167" fontId="59" fillId="0" borderId="18" xfId="62" quotePrefix="1" applyNumberFormat="1" applyFont="1" applyBorder="1" applyAlignment="1">
      <alignment horizontal="right" vertical="center" wrapText="1"/>
    </xf>
    <xf numFmtId="0" fontId="59" fillId="0" borderId="52" xfId="135" applyFont="1" applyBorder="1" applyAlignment="1">
      <alignment horizontal="center" vertical="center"/>
    </xf>
    <xf numFmtId="0" fontId="59" fillId="0" borderId="18" xfId="73" applyFont="1" applyBorder="1" applyAlignment="1">
      <alignment horizontal="center" vertical="center" wrapText="1"/>
    </xf>
    <xf numFmtId="0" fontId="59" fillId="0" borderId="51" xfId="73" applyFont="1" applyBorder="1" applyAlignment="1">
      <alignment horizontal="left" vertical="center"/>
    </xf>
    <xf numFmtId="0" fontId="59" fillId="0" borderId="0" xfId="73" applyFont="1" applyAlignment="1">
      <alignment horizontal="center" vertical="center"/>
    </xf>
    <xf numFmtId="0" fontId="59" fillId="0" borderId="0" xfId="73" applyFont="1" applyAlignment="1">
      <alignment horizontal="left" vertical="center" wrapText="1"/>
    </xf>
    <xf numFmtId="167" fontId="59" fillId="0" borderId="45" xfId="62" applyNumberFormat="1" applyFont="1" applyBorder="1" applyAlignment="1">
      <alignment horizontal="right" vertical="center" wrapText="1"/>
    </xf>
    <xf numFmtId="176" fontId="57" fillId="0" borderId="50" xfId="39" applyNumberFormat="1" applyFont="1" applyBorder="1" applyAlignment="1">
      <alignment horizontal="right" vertical="center"/>
    </xf>
    <xf numFmtId="0" fontId="59" fillId="0" borderId="33" xfId="73" applyFont="1" applyBorder="1" applyAlignment="1">
      <alignment horizontal="center" vertical="center"/>
    </xf>
    <xf numFmtId="2" fontId="59" fillId="0" borderId="14" xfId="73" applyNumberFormat="1" applyFont="1" applyBorder="1" applyAlignment="1">
      <alignment horizontal="center" vertical="center"/>
    </xf>
    <xf numFmtId="0" fontId="59" fillId="0" borderId="14" xfId="73" applyFont="1" applyBorder="1" applyAlignment="1">
      <alignment horizontal="left" vertical="center"/>
    </xf>
    <xf numFmtId="0" fontId="59" fillId="0" borderId="14" xfId="73" applyFont="1" applyBorder="1" applyAlignment="1">
      <alignment horizontal="center" vertical="center"/>
    </xf>
    <xf numFmtId="0" fontId="59" fillId="0" borderId="14" xfId="73" applyFont="1" applyBorder="1" applyAlignment="1">
      <alignment horizontal="left" vertical="center" wrapText="1"/>
    </xf>
    <xf numFmtId="0" fontId="58" fillId="0" borderId="0" xfId="90" applyFont="1"/>
    <xf numFmtId="0" fontId="58" fillId="0" borderId="36" xfId="90" applyFont="1" applyBorder="1"/>
    <xf numFmtId="187" fontId="57" fillId="24" borderId="44" xfId="73" applyNumberFormat="1" applyFont="1" applyFill="1" applyBorder="1" applyAlignment="1">
      <alignment vertical="center"/>
    </xf>
    <xf numFmtId="0" fontId="58" fillId="0" borderId="37" xfId="90" applyFont="1" applyBorder="1"/>
    <xf numFmtId="0" fontId="60" fillId="0" borderId="0" xfId="90" applyFont="1"/>
    <xf numFmtId="0" fontId="59" fillId="0" borderId="0" xfId="128" applyFont="1"/>
    <xf numFmtId="0" fontId="59" fillId="0" borderId="0" xfId="128" applyFont="1" applyAlignment="1">
      <alignment horizontal="center"/>
    </xf>
    <xf numFmtId="0" fontId="59" fillId="0" borderId="0" xfId="126" applyFont="1" applyAlignment="1">
      <alignment horizontal="center" vertical="center"/>
    </xf>
    <xf numFmtId="0" fontId="57" fillId="0" borderId="27" xfId="128" applyFont="1" applyBorder="1" applyAlignment="1">
      <alignment horizontal="left" vertical="center"/>
    </xf>
    <xf numFmtId="9" fontId="59" fillId="0" borderId="31" xfId="129" applyNumberFormat="1" applyFont="1" applyBorder="1" applyAlignment="1">
      <alignment horizontal="center" vertical="center"/>
    </xf>
    <xf numFmtId="181" fontId="57" fillId="0" borderId="31" xfId="129" applyNumberFormat="1" applyFont="1" applyBorder="1" applyAlignment="1">
      <alignment vertical="center"/>
    </xf>
    <xf numFmtId="0" fontId="59" fillId="0" borderId="28" xfId="128" applyFont="1" applyBorder="1" applyAlignment="1">
      <alignment vertical="center"/>
    </xf>
    <xf numFmtId="2" fontId="59" fillId="0" borderId="0" xfId="128" applyNumberFormat="1" applyFont="1"/>
    <xf numFmtId="181" fontId="59" fillId="0" borderId="0" xfId="129" applyNumberFormat="1" applyFont="1"/>
    <xf numFmtId="39" fontId="57" fillId="0" borderId="0" xfId="129" applyNumberFormat="1" applyFont="1" applyAlignment="1">
      <alignment vertical="center"/>
    </xf>
    <xf numFmtId="182" fontId="58" fillId="0" borderId="37" xfId="90" applyNumberFormat="1" applyFont="1" applyBorder="1"/>
    <xf numFmtId="186" fontId="57" fillId="26" borderId="47" xfId="60" applyNumberFormat="1" applyFont="1" applyFill="1" applyBorder="1" applyAlignment="1">
      <alignment horizontal="center" vertical="center"/>
    </xf>
    <xf numFmtId="184" fontId="58" fillId="0" borderId="37" xfId="90" applyNumberFormat="1" applyFont="1" applyBorder="1"/>
    <xf numFmtId="0" fontId="56" fillId="0" borderId="0" xfId="90" applyFont="1"/>
    <xf numFmtId="0" fontId="59" fillId="0" borderId="11" xfId="0" applyFont="1" applyBorder="1" applyAlignment="1">
      <alignment vertical="center" wrapText="1"/>
    </xf>
    <xf numFmtId="0" fontId="59" fillId="0" borderId="0" xfId="0" applyFont="1" applyAlignment="1">
      <alignment vertical="center" wrapText="1"/>
    </xf>
    <xf numFmtId="0" fontId="59" fillId="0" borderId="45" xfId="0" applyFont="1" applyBorder="1" applyAlignment="1">
      <alignment vertical="center" wrapText="1"/>
    </xf>
    <xf numFmtId="0" fontId="59" fillId="0" borderId="13" xfId="0" applyFont="1" applyBorder="1" applyAlignment="1">
      <alignment vertical="center" wrapText="1"/>
    </xf>
    <xf numFmtId="0" fontId="58" fillId="0" borderId="82" xfId="90" applyFont="1" applyBorder="1"/>
    <xf numFmtId="0" fontId="58" fillId="0" borderId="83" xfId="89" applyFont="1" applyBorder="1"/>
    <xf numFmtId="0" fontId="58" fillId="0" borderId="83" xfId="89" applyFont="1" applyBorder="1" applyAlignment="1">
      <alignment horizontal="center"/>
    </xf>
    <xf numFmtId="185" fontId="58" fillId="0" borderId="83" xfId="34" applyNumberFormat="1" applyFont="1" applyBorder="1"/>
    <xf numFmtId="0" fontId="58" fillId="0" borderId="84" xfId="89" applyFont="1" applyBorder="1"/>
    <xf numFmtId="0" fontId="58" fillId="0" borderId="0" xfId="89" applyFont="1" applyAlignment="1">
      <alignment horizontal="center"/>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0" fontId="49" fillId="0" borderId="21" xfId="0" applyFont="1" applyBorder="1"/>
    <xf numFmtId="0" fontId="51" fillId="24" borderId="69" xfId="0" applyFont="1" applyFill="1" applyBorder="1" applyAlignment="1">
      <alignment horizontal="center" vertical="center"/>
    </xf>
    <xf numFmtId="44" fontId="49" fillId="0" borderId="18" xfId="255" applyFont="1" applyBorder="1"/>
    <xf numFmtId="44" fontId="49" fillId="0" borderId="64" xfId="255" applyFont="1" applyBorder="1"/>
    <xf numFmtId="44" fontId="49" fillId="0" borderId="25" xfId="255" applyFont="1" applyBorder="1" applyAlignment="1">
      <alignment horizontal="center" wrapText="1"/>
    </xf>
    <xf numFmtId="2" fontId="49" fillId="0" borderId="77" xfId="0" applyNumberFormat="1" applyFont="1" applyBorder="1"/>
    <xf numFmtId="44" fontId="31" fillId="0" borderId="0" xfId="255" applyFont="1"/>
    <xf numFmtId="44" fontId="6" fillId="0" borderId="0" xfId="255" applyFont="1"/>
    <xf numFmtId="43" fontId="31" fillId="0" borderId="0" xfId="0" applyNumberFormat="1" applyFont="1"/>
    <xf numFmtId="44" fontId="49" fillId="0" borderId="30" xfId="255" applyFont="1" applyBorder="1"/>
    <xf numFmtId="44" fontId="49" fillId="0" borderId="61" xfId="255" applyFont="1" applyBorder="1"/>
    <xf numFmtId="44" fontId="49" fillId="0" borderId="47" xfId="255" applyFont="1" applyBorder="1" applyAlignment="1">
      <alignment horizontal="center" wrapText="1"/>
    </xf>
    <xf numFmtId="44" fontId="49" fillId="0" borderId="40" xfId="255" applyFont="1" applyBorder="1"/>
    <xf numFmtId="44" fontId="51" fillId="24" borderId="69" xfId="255" applyFont="1" applyFill="1" applyBorder="1" applyAlignment="1">
      <alignment horizontal="center" vertical="center"/>
    </xf>
    <xf numFmtId="44" fontId="51" fillId="24" borderId="61" xfId="255" applyFont="1" applyFill="1" applyBorder="1"/>
    <xf numFmtId="44" fontId="49" fillId="24" borderId="61" xfId="255" applyFont="1" applyFill="1" applyBorder="1"/>
    <xf numFmtId="44" fontId="49" fillId="0" borderId="12" xfId="255" applyFont="1" applyBorder="1"/>
    <xf numFmtId="0" fontId="51" fillId="24" borderId="34" xfId="0" applyFont="1" applyFill="1" applyBorder="1"/>
    <xf numFmtId="0" fontId="51" fillId="24" borderId="16" xfId="0" applyFont="1" applyFill="1" applyBorder="1"/>
    <xf numFmtId="0" fontId="49" fillId="0" borderId="23" xfId="0" applyFont="1" applyBorder="1"/>
    <xf numFmtId="0" fontId="49" fillId="0" borderId="18" xfId="0" applyFont="1" applyBorder="1" applyAlignment="1">
      <alignment horizontal="center"/>
    </xf>
    <xf numFmtId="0" fontId="49" fillId="0" borderId="77" xfId="0" applyFont="1" applyBorder="1" applyAlignment="1">
      <alignment horizontal="center"/>
    </xf>
    <xf numFmtId="0" fontId="49" fillId="0" borderId="20" xfId="0" applyFont="1" applyBorder="1" applyAlignment="1">
      <alignment horizontal="center" vertical="center"/>
    </xf>
    <xf numFmtId="2" fontId="49" fillId="0" borderId="18" xfId="0" applyNumberFormat="1" applyFont="1" applyBorder="1" applyAlignment="1">
      <alignment horizontal="center" vertical="center"/>
    </xf>
    <xf numFmtId="2" fontId="49" fillId="0" borderId="77" xfId="0" applyNumberFormat="1" applyFont="1" applyBorder="1" applyAlignment="1">
      <alignment horizontal="center" vertical="center"/>
    </xf>
    <xf numFmtId="44" fontId="31" fillId="0" borderId="0" xfId="0" applyNumberFormat="1" applyFont="1"/>
    <xf numFmtId="0" fontId="57" fillId="24" borderId="41" xfId="73" applyFont="1" applyFill="1" applyBorder="1" applyAlignment="1">
      <alignment horizontal="center" vertical="center"/>
    </xf>
    <xf numFmtId="0" fontId="57" fillId="24" borderId="43" xfId="73" applyFont="1" applyFill="1" applyBorder="1" applyAlignment="1">
      <alignment horizontal="center" vertical="center"/>
    </xf>
    <xf numFmtId="0" fontId="57" fillId="24" borderId="44" xfId="73" applyFont="1" applyFill="1" applyBorder="1" applyAlignment="1">
      <alignment horizontal="center" vertical="center"/>
    </xf>
    <xf numFmtId="2" fontId="57" fillId="24" borderId="43" xfId="73" applyNumberFormat="1" applyFont="1" applyFill="1" applyBorder="1" applyAlignment="1">
      <alignment horizontal="center" vertical="center"/>
    </xf>
    <xf numFmtId="2" fontId="59" fillId="0" borderId="18" xfId="74" applyNumberFormat="1" applyFont="1" applyBorder="1" applyAlignment="1">
      <alignment horizontal="center" vertical="center"/>
    </xf>
    <xf numFmtId="0" fontId="57" fillId="24" borderId="59" xfId="73" applyFont="1" applyFill="1" applyBorder="1" applyAlignment="1">
      <alignment horizontal="center" vertical="center"/>
    </xf>
    <xf numFmtId="0" fontId="59" fillId="0" borderId="18" xfId="0" applyFont="1" applyBorder="1" applyAlignment="1">
      <alignment horizontal="left" vertical="center" wrapText="1"/>
    </xf>
    <xf numFmtId="2" fontId="59" fillId="0" borderId="18" xfId="135" applyNumberFormat="1" applyFont="1" applyBorder="1" applyAlignment="1">
      <alignment horizontal="center" vertical="center"/>
    </xf>
    <xf numFmtId="2" fontId="59" fillId="0" borderId="18" xfId="73" applyNumberFormat="1" applyFont="1" applyBorder="1" applyAlignment="1">
      <alignment horizontal="center" vertical="center"/>
    </xf>
    <xf numFmtId="2" fontId="59" fillId="0" borderId="18" xfId="126" applyNumberFormat="1" applyFont="1" applyBorder="1" applyAlignment="1">
      <alignment horizontal="center" vertical="center"/>
    </xf>
    <xf numFmtId="4" fontId="59" fillId="0" borderId="18" xfId="39" applyNumberFormat="1" applyFont="1" applyBorder="1" applyAlignment="1">
      <alignment horizontal="center" vertical="center" wrapText="1"/>
    </xf>
    <xf numFmtId="44" fontId="49" fillId="0" borderId="76" xfId="255" applyFont="1" applyBorder="1"/>
    <xf numFmtId="0" fontId="49" fillId="0" borderId="28" xfId="0" applyFont="1" applyBorder="1"/>
    <xf numFmtId="0" fontId="51" fillId="24" borderId="29" xfId="0" applyFont="1" applyFill="1" applyBorder="1" applyAlignment="1">
      <alignment horizontal="center" vertical="center"/>
    </xf>
    <xf numFmtId="0" fontId="31" fillId="0" borderId="36" xfId="0" applyFont="1" applyBorder="1" applyAlignment="1">
      <alignment vertical="center"/>
    </xf>
    <xf numFmtId="0" fontId="51" fillId="24" borderId="16" xfId="0" applyFont="1" applyFill="1" applyBorder="1" applyAlignment="1">
      <alignment horizontal="center" vertical="center"/>
    </xf>
    <xf numFmtId="0" fontId="51" fillId="24" borderId="29" xfId="0" applyFont="1" applyFill="1" applyBorder="1" applyAlignment="1">
      <alignment horizontal="center" vertical="center" wrapText="1"/>
    </xf>
    <xf numFmtId="0" fontId="51" fillId="24" borderId="35" xfId="0" applyFont="1" applyFill="1" applyBorder="1" applyAlignment="1">
      <alignment horizontal="center" vertical="center" wrapText="1"/>
    </xf>
    <xf numFmtId="0" fontId="43" fillId="0" borderId="37" xfId="0" applyFont="1" applyBorder="1" applyAlignment="1">
      <alignment horizontal="center" vertical="center" wrapText="1"/>
    </xf>
    <xf numFmtId="0" fontId="31" fillId="0" borderId="0" xfId="0" applyFont="1" applyAlignment="1">
      <alignment vertical="center"/>
    </xf>
    <xf numFmtId="0" fontId="51" fillId="24" borderId="46" xfId="0" applyFont="1" applyFill="1" applyBorder="1" applyAlignment="1">
      <alignment horizontal="center" vertical="center"/>
    </xf>
    <xf numFmtId="0" fontId="51" fillId="24" borderId="35" xfId="0" applyFont="1" applyFill="1" applyBorder="1" applyAlignment="1">
      <alignment horizontal="center" vertical="center"/>
    </xf>
    <xf numFmtId="0" fontId="31" fillId="0" borderId="36" xfId="0" applyFont="1" applyBorder="1" applyAlignment="1">
      <alignment horizontal="center" vertical="center"/>
    </xf>
    <xf numFmtId="0" fontId="31" fillId="0" borderId="0" xfId="0" applyFont="1" applyAlignment="1">
      <alignment horizontal="center" vertical="center"/>
    </xf>
    <xf numFmtId="0" fontId="51" fillId="24" borderId="35" xfId="0" applyFont="1" applyFill="1" applyBorder="1"/>
    <xf numFmtId="0" fontId="43" fillId="0" borderId="37" xfId="0" applyFont="1" applyBorder="1"/>
    <xf numFmtId="0" fontId="49" fillId="0" borderId="19" xfId="0" applyFont="1" applyBorder="1" applyAlignment="1">
      <alignment horizontal="center" vertical="center"/>
    </xf>
    <xf numFmtId="0" fontId="49" fillId="0" borderId="62" xfId="0" applyFont="1" applyBorder="1" applyAlignment="1">
      <alignment horizontal="center" vertical="center"/>
    </xf>
    <xf numFmtId="0" fontId="49" fillId="0" borderId="66" xfId="0" applyFont="1" applyBorder="1" applyAlignment="1">
      <alignment horizontal="center" vertical="center"/>
    </xf>
    <xf numFmtId="44" fontId="49" fillId="0" borderId="18" xfId="255" applyFont="1" applyBorder="1" applyAlignment="1">
      <alignment horizontal="center" vertical="center"/>
    </xf>
    <xf numFmtId="44" fontId="49" fillId="0" borderId="30" xfId="255" applyFont="1" applyBorder="1" applyAlignment="1">
      <alignment horizontal="center" vertical="center"/>
    </xf>
    <xf numFmtId="173" fontId="31" fillId="0" borderId="37" xfId="34" applyFont="1" applyFill="1" applyBorder="1" applyAlignment="1">
      <alignment horizontal="center" vertical="center"/>
    </xf>
    <xf numFmtId="0" fontId="31" fillId="0" borderId="36" xfId="0" applyFont="1" applyBorder="1" applyAlignment="1">
      <alignment horizontal="left" vertical="center"/>
    </xf>
    <xf numFmtId="173" fontId="31" fillId="0" borderId="37" xfId="34" applyFont="1" applyFill="1" applyBorder="1" applyAlignment="1">
      <alignment horizontal="left" vertical="center"/>
    </xf>
    <xf numFmtId="0" fontId="31" fillId="0" borderId="0" xfId="0" applyFont="1" applyAlignment="1">
      <alignment horizontal="left" vertical="center"/>
    </xf>
    <xf numFmtId="44" fontId="49" fillId="0" borderId="30" xfId="255" applyFont="1" applyBorder="1" applyAlignment="1">
      <alignment horizontal="right" vertical="center"/>
    </xf>
    <xf numFmtId="167" fontId="57" fillId="0" borderId="47" xfId="62" applyNumberFormat="1" applyFont="1" applyBorder="1" applyAlignment="1">
      <alignment horizontal="right" vertical="center" wrapText="1"/>
    </xf>
    <xf numFmtId="0" fontId="51" fillId="24" borderId="78" xfId="0" applyFont="1" applyFill="1" applyBorder="1" applyAlignment="1">
      <alignment horizontal="center" vertical="center"/>
    </xf>
    <xf numFmtId="2" fontId="49" fillId="0" borderId="18" xfId="0" applyNumberFormat="1" applyFont="1" applyBorder="1" applyAlignment="1">
      <alignment vertical="center"/>
    </xf>
    <xf numFmtId="0" fontId="49" fillId="0" borderId="20" xfId="0" applyFont="1" applyBorder="1" applyAlignment="1">
      <alignment vertical="center"/>
    </xf>
    <xf numFmtId="0" fontId="49" fillId="0" borderId="73" xfId="0" applyFont="1" applyBorder="1"/>
    <xf numFmtId="0" fontId="49" fillId="0" borderId="49" xfId="0" applyFont="1" applyBorder="1" applyAlignment="1">
      <alignment horizontal="center" vertical="center"/>
    </xf>
    <xf numFmtId="2" fontId="49" fillId="0" borderId="49" xfId="0" applyNumberFormat="1" applyFont="1" applyBorder="1"/>
    <xf numFmtId="2" fontId="49" fillId="0" borderId="49" xfId="0" applyNumberFormat="1" applyFont="1" applyBorder="1" applyAlignment="1">
      <alignment horizontal="center" vertical="center"/>
    </xf>
    <xf numFmtId="0" fontId="49" fillId="0" borderId="18" xfId="0" applyFont="1" applyBorder="1" applyAlignment="1">
      <alignment vertical="center"/>
    </xf>
    <xf numFmtId="2" fontId="49" fillId="0" borderId="77" xfId="0" applyNumberFormat="1" applyFont="1" applyBorder="1" applyAlignment="1">
      <alignment vertical="center"/>
    </xf>
    <xf numFmtId="0" fontId="49" fillId="0" borderId="66" xfId="253" applyFont="1" applyBorder="1" applyAlignment="1">
      <alignment horizontal="center" vertical="center"/>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44" fontId="51" fillId="0" borderId="61" xfId="255" applyFont="1" applyBorder="1"/>
    <xf numFmtId="0" fontId="49" fillId="0" borderId="77" xfId="0" applyFont="1" applyBorder="1" applyAlignment="1">
      <alignment horizontal="center" vertical="center"/>
    </xf>
    <xf numFmtId="0" fontId="49" fillId="0" borderId="18" xfId="0" applyFont="1" applyBorder="1" applyAlignment="1">
      <alignment horizontal="center" vertical="center"/>
    </xf>
    <xf numFmtId="0" fontId="51" fillId="24" borderId="89" xfId="0" applyFont="1" applyFill="1" applyBorder="1" applyAlignment="1">
      <alignment horizontal="center" vertical="center"/>
    </xf>
    <xf numFmtId="0" fontId="51" fillId="24" borderId="90" xfId="0" applyFont="1" applyFill="1" applyBorder="1" applyAlignment="1">
      <alignment horizontal="center"/>
    </xf>
    <xf numFmtId="0" fontId="49" fillId="0" borderId="34" xfId="0" applyFont="1" applyBorder="1"/>
    <xf numFmtId="0" fontId="49" fillId="0" borderId="16" xfId="0" applyFont="1" applyBorder="1"/>
    <xf numFmtId="0" fontId="49" fillId="0" borderId="46" xfId="0" applyFont="1" applyBorder="1" applyAlignment="1">
      <alignment horizontal="center" vertical="center"/>
    </xf>
    <xf numFmtId="44" fontId="49" fillId="0" borderId="35" xfId="255" applyFont="1" applyBorder="1"/>
    <xf numFmtId="189" fontId="49" fillId="0" borderId="29" xfId="0" applyNumberFormat="1" applyFont="1" applyBorder="1" applyAlignment="1">
      <alignment vertical="center"/>
    </xf>
    <xf numFmtId="189" fontId="49" fillId="0" borderId="18" xfId="0" applyNumberFormat="1" applyFont="1" applyBorder="1" applyAlignment="1">
      <alignment vertical="center"/>
    </xf>
    <xf numFmtId="189" fontId="49" fillId="0" borderId="49" xfId="0" applyNumberFormat="1" applyFont="1" applyBorder="1"/>
    <xf numFmtId="202" fontId="49" fillId="0" borderId="49" xfId="0" applyNumberFormat="1" applyFont="1" applyBorder="1"/>
    <xf numFmtId="202" fontId="49" fillId="0" borderId="77" xfId="0" applyNumberFormat="1" applyFont="1" applyBorder="1"/>
    <xf numFmtId="202" fontId="49" fillId="0" borderId="18" xfId="0" applyNumberFormat="1" applyFont="1" applyBorder="1"/>
    <xf numFmtId="2" fontId="49" fillId="0" borderId="20" xfId="0" applyNumberFormat="1" applyFont="1" applyBorder="1"/>
    <xf numFmtId="2" fontId="49" fillId="0" borderId="89" xfId="0" applyNumberFormat="1" applyFont="1" applyBorder="1" applyAlignment="1">
      <alignment vertical="center"/>
    </xf>
    <xf numFmtId="2" fontId="49" fillId="0" borderId="49" xfId="0" applyNumberFormat="1" applyFont="1" applyBorder="1" applyAlignment="1">
      <alignment horizontal="right" vertical="center"/>
    </xf>
    <xf numFmtId="0" fontId="49" fillId="0" borderId="20" xfId="0" applyFont="1" applyBorder="1" applyAlignment="1">
      <alignment horizontal="right" vertical="center"/>
    </xf>
    <xf numFmtId="0" fontId="49" fillId="0" borderId="64" xfId="0" applyFont="1" applyBorder="1" applyAlignment="1">
      <alignment horizontal="center"/>
    </xf>
    <xf numFmtId="0" fontId="49" fillId="0" borderId="14" xfId="0" applyFont="1" applyBorder="1" applyAlignment="1">
      <alignment horizontal="center"/>
    </xf>
    <xf numFmtId="0" fontId="31" fillId="0" borderId="0" xfId="0" applyFont="1" applyAlignment="1">
      <alignment horizontal="center"/>
    </xf>
    <xf numFmtId="0" fontId="31" fillId="0" borderId="36" xfId="0" applyFont="1" applyBorder="1" applyAlignment="1">
      <alignment horizontal="center"/>
    </xf>
    <xf numFmtId="2" fontId="51" fillId="24" borderId="69" xfId="0" applyNumberFormat="1" applyFont="1" applyFill="1" applyBorder="1" applyAlignment="1">
      <alignment horizontal="center" vertical="center"/>
    </xf>
    <xf numFmtId="0" fontId="31" fillId="0" borderId="0" xfId="135" applyFont="1"/>
    <xf numFmtId="0" fontId="31" fillId="0" borderId="38" xfId="135" applyFont="1" applyBorder="1"/>
    <xf numFmtId="0" fontId="31" fillId="0" borderId="81" xfId="135" applyFont="1" applyBorder="1"/>
    <xf numFmtId="0" fontId="31" fillId="0" borderId="39" xfId="135" applyFont="1" applyBorder="1"/>
    <xf numFmtId="0" fontId="31" fillId="0" borderId="36" xfId="135" applyFont="1" applyBorder="1"/>
    <xf numFmtId="0" fontId="31" fillId="0" borderId="37" xfId="135" applyFont="1" applyBorder="1"/>
    <xf numFmtId="0" fontId="54" fillId="0" borderId="85" xfId="135" applyFont="1" applyBorder="1" applyAlignment="1">
      <alignment horizontal="left" vertical="center"/>
    </xf>
    <xf numFmtId="0" fontId="8" fillId="0" borderId="85" xfId="135" applyFont="1" applyBorder="1" applyAlignment="1">
      <alignment horizontal="left" vertical="center"/>
    </xf>
    <xf numFmtId="0" fontId="55" fillId="0" borderId="85" xfId="135" applyFont="1" applyBorder="1" applyAlignment="1">
      <alignment horizontal="left" vertical="center"/>
    </xf>
    <xf numFmtId="0" fontId="47" fillId="0" borderId="0" xfId="135" applyFont="1"/>
    <xf numFmtId="0" fontId="48" fillId="0" borderId="0" xfId="135" applyFont="1"/>
    <xf numFmtId="0" fontId="33" fillId="0" borderId="37" xfId="135" applyFont="1" applyBorder="1" applyAlignment="1">
      <alignment horizontal="center" wrapText="1"/>
    </xf>
    <xf numFmtId="0" fontId="49" fillId="0" borderId="0" xfId="135" applyFont="1"/>
    <xf numFmtId="0" fontId="51" fillId="0" borderId="59" xfId="135" applyFont="1" applyBorder="1" applyAlignment="1">
      <alignment horizontal="center"/>
    </xf>
    <xf numFmtId="0" fontId="51" fillId="0" borderId="0" xfId="135" applyFont="1" applyAlignment="1">
      <alignment horizontal="center"/>
    </xf>
    <xf numFmtId="0" fontId="49" fillId="0" borderId="68" xfId="135" applyFont="1" applyBorder="1" applyAlignment="1">
      <alignment horizontal="center" vertical="center"/>
    </xf>
    <xf numFmtId="0" fontId="44" fillId="0" borderId="37" xfId="135" applyFont="1" applyBorder="1" applyAlignment="1">
      <alignment horizontal="center" vertical="center"/>
    </xf>
    <xf numFmtId="0" fontId="49" fillId="0" borderId="63" xfId="135" applyFont="1" applyBorder="1" applyAlignment="1">
      <alignment horizontal="center"/>
    </xf>
    <xf numFmtId="0" fontId="51" fillId="0" borderId="55" xfId="135" applyFont="1" applyBorder="1" applyAlignment="1">
      <alignment horizontal="center"/>
    </xf>
    <xf numFmtId="0" fontId="49" fillId="0" borderId="55" xfId="135" applyFont="1" applyBorder="1" applyAlignment="1">
      <alignment vertical="center"/>
    </xf>
    <xf numFmtId="0" fontId="49" fillId="0" borderId="74" xfId="135" applyFont="1" applyBorder="1" applyAlignment="1">
      <alignment vertical="center"/>
    </xf>
    <xf numFmtId="0" fontId="44" fillId="0" borderId="37" xfId="135" applyFont="1" applyBorder="1" applyAlignment="1">
      <alignment vertical="center"/>
    </xf>
    <xf numFmtId="0" fontId="49" fillId="0" borderId="60" xfId="135" applyFont="1" applyBorder="1" applyAlignment="1">
      <alignment horizontal="center"/>
    </xf>
    <xf numFmtId="0" fontId="49" fillId="0" borderId="59" xfId="135" applyFont="1" applyBorder="1" applyAlignment="1">
      <alignment horizontal="right" vertical="center"/>
    </xf>
    <xf numFmtId="0" fontId="49" fillId="0" borderId="29" xfId="135" applyFont="1" applyBorder="1" applyAlignment="1">
      <alignment horizontal="center" vertical="center"/>
    </xf>
    <xf numFmtId="0" fontId="49" fillId="0" borderId="35" xfId="135" applyFont="1" applyBorder="1" applyAlignment="1">
      <alignment horizontal="center" vertical="center"/>
    </xf>
    <xf numFmtId="0" fontId="49" fillId="0" borderId="11" xfId="135" applyFont="1" applyBorder="1" applyAlignment="1">
      <alignment horizontal="center"/>
    </xf>
    <xf numFmtId="0" fontId="49" fillId="0" borderId="0" xfId="135" applyFont="1" applyAlignment="1">
      <alignment horizontal="right" vertical="center"/>
    </xf>
    <xf numFmtId="1" fontId="49" fillId="0" borderId="18" xfId="135" applyNumberFormat="1" applyFont="1" applyBorder="1" applyAlignment="1">
      <alignment horizontal="center" vertical="center"/>
    </xf>
    <xf numFmtId="1" fontId="49" fillId="0" borderId="30" xfId="135" applyNumberFormat="1" applyFont="1" applyBorder="1" applyAlignment="1">
      <alignment horizontal="center" vertical="center"/>
    </xf>
    <xf numFmtId="1" fontId="44" fillId="0" borderId="37" xfId="135" applyNumberFormat="1" applyFont="1" applyBorder="1" applyAlignment="1">
      <alignment horizontal="center" vertical="center"/>
    </xf>
    <xf numFmtId="0" fontId="49" fillId="0" borderId="73" xfId="135" applyFont="1" applyBorder="1" applyAlignment="1">
      <alignment horizontal="left"/>
    </xf>
    <xf numFmtId="0" fontId="49" fillId="0" borderId="56" xfId="135" applyFont="1" applyBorder="1" applyAlignment="1">
      <alignment horizontal="center"/>
    </xf>
    <xf numFmtId="0" fontId="49" fillId="0" borderId="72" xfId="135" applyFont="1" applyBorder="1" applyAlignment="1">
      <alignment horizontal="center"/>
    </xf>
    <xf numFmtId="0" fontId="44" fillId="0" borderId="37" xfId="135" applyFont="1" applyBorder="1" applyAlignment="1">
      <alignment horizontal="center"/>
    </xf>
    <xf numFmtId="0" fontId="49" fillId="0" borderId="27" xfId="135" applyFont="1" applyBorder="1"/>
    <xf numFmtId="0" fontId="49" fillId="0" borderId="31" xfId="135" applyFont="1" applyBorder="1"/>
    <xf numFmtId="0" fontId="49" fillId="0" borderId="70" xfId="135" applyFont="1" applyBorder="1"/>
    <xf numFmtId="0" fontId="49" fillId="0" borderId="60" xfId="135" applyFont="1" applyBorder="1"/>
    <xf numFmtId="0" fontId="49" fillId="0" borderId="59" xfId="135" applyFont="1" applyBorder="1"/>
    <xf numFmtId="0" fontId="49" fillId="0" borderId="58" xfId="135" applyFont="1" applyBorder="1"/>
    <xf numFmtId="0" fontId="43" fillId="0" borderId="37" xfId="135" applyFont="1" applyBorder="1" applyAlignment="1" applyProtection="1">
      <alignment horizontal="center"/>
      <protection locked="0"/>
    </xf>
    <xf numFmtId="0" fontId="49" fillId="0" borderId="11" xfId="135" applyFont="1" applyBorder="1"/>
    <xf numFmtId="0" fontId="49" fillId="0" borderId="12" xfId="135" applyFont="1" applyBorder="1"/>
    <xf numFmtId="0" fontId="51" fillId="24" borderId="71" xfId="135" applyFont="1" applyFill="1" applyBorder="1" applyAlignment="1">
      <alignment horizontal="center" vertical="center"/>
    </xf>
    <xf numFmtId="0" fontId="43" fillId="0" borderId="37" xfId="135" applyFont="1" applyBorder="1" applyAlignment="1">
      <alignment horizontal="center" vertical="center"/>
    </xf>
    <xf numFmtId="0" fontId="51" fillId="24" borderId="69" xfId="135" applyFont="1" applyFill="1" applyBorder="1" applyAlignment="1">
      <alignment horizontal="center" vertical="center"/>
    </xf>
    <xf numFmtId="44" fontId="51" fillId="24" borderId="69" xfId="257" applyFont="1" applyFill="1" applyBorder="1" applyAlignment="1">
      <alignment horizontal="center" vertical="center"/>
    </xf>
    <xf numFmtId="4" fontId="31" fillId="0" borderId="37" xfId="135" applyNumberFormat="1" applyFont="1" applyBorder="1" applyAlignment="1">
      <alignment horizontal="center" vertical="center"/>
    </xf>
    <xf numFmtId="0" fontId="43" fillId="0" borderId="37" xfId="135" applyFont="1" applyBorder="1" applyAlignment="1">
      <alignment horizontal="left" vertical="center"/>
    </xf>
    <xf numFmtId="0" fontId="51" fillId="24" borderId="46" xfId="135" applyFont="1" applyFill="1" applyBorder="1" applyAlignment="1">
      <alignment horizontal="center"/>
    </xf>
    <xf numFmtId="0" fontId="51" fillId="24" borderId="29" xfId="135" applyFont="1" applyFill="1" applyBorder="1" applyAlignment="1">
      <alignment horizontal="center"/>
    </xf>
    <xf numFmtId="0" fontId="51" fillId="24" borderId="16" xfId="135" applyFont="1" applyFill="1" applyBorder="1" applyAlignment="1">
      <alignment horizontal="center"/>
    </xf>
    <xf numFmtId="0" fontId="51" fillId="24" borderId="35" xfId="135" applyFont="1" applyFill="1" applyBorder="1" applyAlignment="1">
      <alignment horizontal="center"/>
    </xf>
    <xf numFmtId="0" fontId="43" fillId="0" borderId="37" xfId="135" applyFont="1" applyBorder="1" applyAlignment="1">
      <alignment horizontal="center"/>
    </xf>
    <xf numFmtId="0" fontId="49" fillId="0" borderId="22" xfId="135" applyFont="1" applyBorder="1"/>
    <xf numFmtId="173" fontId="49" fillId="0" borderId="18" xfId="34" applyFont="1" applyBorder="1"/>
    <xf numFmtId="0" fontId="49" fillId="0" borderId="63" xfId="135" applyFont="1" applyBorder="1"/>
    <xf numFmtId="0" fontId="49" fillId="0" borderId="55" xfId="135" applyFont="1" applyBorder="1"/>
    <xf numFmtId="0" fontId="49" fillId="0" borderId="65" xfId="135" applyFont="1" applyBorder="1"/>
    <xf numFmtId="0" fontId="49" fillId="0" borderId="66" xfId="135" applyFont="1" applyBorder="1"/>
    <xf numFmtId="173" fontId="49" fillId="0" borderId="64" xfId="34" applyFont="1" applyBorder="1"/>
    <xf numFmtId="173" fontId="49" fillId="0" borderId="61" xfId="135" applyNumberFormat="1" applyFont="1" applyBorder="1"/>
    <xf numFmtId="173" fontId="31" fillId="0" borderId="37" xfId="135" applyNumberFormat="1" applyFont="1" applyBorder="1"/>
    <xf numFmtId="0" fontId="49" fillId="0" borderId="22" xfId="135" applyFont="1" applyBorder="1" applyAlignment="1">
      <alignment horizontal="center"/>
    </xf>
    <xf numFmtId="2" fontId="49" fillId="0" borderId="18" xfId="135" applyNumberFormat="1" applyFont="1" applyBorder="1"/>
    <xf numFmtId="2" fontId="49" fillId="0" borderId="19" xfId="135" applyNumberFormat="1" applyFont="1" applyBorder="1"/>
    <xf numFmtId="0" fontId="49" fillId="0" borderId="21" xfId="135" applyFont="1" applyBorder="1" applyAlignment="1">
      <alignment horizontal="left"/>
    </xf>
    <xf numFmtId="0" fontId="49" fillId="0" borderId="22" xfId="135" applyFont="1" applyBorder="1" applyAlignment="1">
      <alignment horizontal="left"/>
    </xf>
    <xf numFmtId="2" fontId="49" fillId="0" borderId="77" xfId="135" applyNumberFormat="1" applyFont="1" applyBorder="1"/>
    <xf numFmtId="0" fontId="49" fillId="0" borderId="20" xfId="135" applyFont="1" applyBorder="1"/>
    <xf numFmtId="173" fontId="49" fillId="0" borderId="61" xfId="34" applyFont="1" applyBorder="1"/>
    <xf numFmtId="0" fontId="51" fillId="24" borderId="29" xfId="135" applyFont="1" applyFill="1" applyBorder="1"/>
    <xf numFmtId="2" fontId="49" fillId="0" borderId="18" xfId="135" applyNumberFormat="1" applyFont="1" applyBorder="1" applyAlignment="1">
      <alignment horizontal="center"/>
    </xf>
    <xf numFmtId="2" fontId="49" fillId="0" borderId="22" xfId="135" applyNumberFormat="1" applyFont="1" applyBorder="1" applyAlignment="1">
      <alignment horizontal="center"/>
    </xf>
    <xf numFmtId="0" fontId="49" fillId="0" borderId="64" xfId="135" applyFont="1" applyBorder="1"/>
    <xf numFmtId="0" fontId="49" fillId="0" borderId="14" xfId="135" applyFont="1" applyBorder="1"/>
    <xf numFmtId="0" fontId="51" fillId="24" borderId="29" xfId="135" applyFont="1" applyFill="1" applyBorder="1" applyAlignment="1">
      <alignment horizontal="center" wrapText="1"/>
    </xf>
    <xf numFmtId="0" fontId="51" fillId="24" borderId="17" xfId="135" applyFont="1" applyFill="1" applyBorder="1" applyAlignment="1">
      <alignment horizontal="center" wrapText="1"/>
    </xf>
    <xf numFmtId="0" fontId="51" fillId="24" borderId="35" xfId="135" applyFont="1" applyFill="1" applyBorder="1" applyAlignment="1">
      <alignment horizontal="center" wrapText="1"/>
    </xf>
    <xf numFmtId="0" fontId="43" fillId="0" borderId="37" xfId="135" applyFont="1" applyBorder="1" applyAlignment="1">
      <alignment horizontal="center" wrapText="1"/>
    </xf>
    <xf numFmtId="166" fontId="49" fillId="0" borderId="25" xfId="135" applyNumberFormat="1" applyFont="1" applyBorder="1" applyAlignment="1">
      <alignment horizontal="center" wrapText="1"/>
    </xf>
    <xf numFmtId="173" fontId="49" fillId="0" borderId="47" xfId="34" applyFont="1" applyBorder="1" applyAlignment="1">
      <alignment horizontal="center" wrapText="1"/>
    </xf>
    <xf numFmtId="166" fontId="49" fillId="24" borderId="61" xfId="135" applyNumberFormat="1" applyFont="1" applyFill="1" applyBorder="1"/>
    <xf numFmtId="166" fontId="31" fillId="0" borderId="37" xfId="135" applyNumberFormat="1" applyFont="1" applyBorder="1"/>
    <xf numFmtId="43" fontId="49" fillId="0" borderId="61" xfId="135" applyNumberFormat="1" applyFont="1" applyBorder="1"/>
    <xf numFmtId="43" fontId="31" fillId="0" borderId="37" xfId="135" applyNumberFormat="1" applyFont="1" applyBorder="1"/>
    <xf numFmtId="43" fontId="49" fillId="24" borderId="61" xfId="135" applyNumberFormat="1" applyFont="1" applyFill="1" applyBorder="1"/>
    <xf numFmtId="0" fontId="49" fillId="0" borderId="56" xfId="135" applyFont="1" applyBorder="1"/>
    <xf numFmtId="0" fontId="32" fillId="0" borderId="37" xfId="135" applyFont="1" applyBorder="1"/>
    <xf numFmtId="0" fontId="49" fillId="0" borderId="0" xfId="135" applyFont="1" applyAlignment="1">
      <alignment horizontal="center"/>
    </xf>
    <xf numFmtId="0" fontId="49" fillId="0" borderId="12" xfId="135" applyFont="1" applyBorder="1" applyAlignment="1">
      <alignment horizontal="center"/>
    </xf>
    <xf numFmtId="0" fontId="31" fillId="0" borderId="37" xfId="135" applyFont="1" applyBorder="1" applyAlignment="1">
      <alignment horizontal="center"/>
    </xf>
    <xf numFmtId="0" fontId="51" fillId="0" borderId="21" xfId="135" applyFont="1" applyBorder="1"/>
    <xf numFmtId="0" fontId="49" fillId="0" borderId="57" xfId="135" applyFont="1" applyBorder="1"/>
    <xf numFmtId="0" fontId="51" fillId="0" borderId="11" xfId="135" applyFont="1" applyBorder="1" applyAlignment="1">
      <alignment horizontal="left"/>
    </xf>
    <xf numFmtId="0" fontId="42" fillId="0" borderId="37" xfId="135" applyFont="1" applyBorder="1" applyAlignment="1">
      <alignment wrapText="1"/>
    </xf>
    <xf numFmtId="0" fontId="49" fillId="0" borderId="0" xfId="135" applyFont="1" applyAlignment="1">
      <alignment horizontal="left"/>
    </xf>
    <xf numFmtId="0" fontId="49" fillId="0" borderId="11" xfId="135" applyFont="1" applyBorder="1" applyAlignment="1">
      <alignment horizontal="left"/>
    </xf>
    <xf numFmtId="0" fontId="33" fillId="0" borderId="37" xfId="135" applyFont="1" applyBorder="1" applyAlignment="1">
      <alignment horizontal="right"/>
    </xf>
    <xf numFmtId="0" fontId="31" fillId="0" borderId="82" xfId="135" applyFont="1" applyBorder="1"/>
    <xf numFmtId="0" fontId="31" fillId="0" borderId="83" xfId="135" applyFont="1" applyBorder="1"/>
    <xf numFmtId="0" fontId="31" fillId="0" borderId="84" xfId="135" applyFont="1" applyBorder="1"/>
    <xf numFmtId="2" fontId="51" fillId="24" borderId="69" xfId="135" applyNumberFormat="1" applyFont="1" applyFill="1" applyBorder="1" applyAlignment="1">
      <alignment horizontal="center" vertical="center"/>
    </xf>
    <xf numFmtId="189" fontId="49" fillId="0" borderId="77" xfId="0" applyNumberFormat="1" applyFont="1" applyBorder="1" applyAlignment="1">
      <alignment vertical="center"/>
    </xf>
    <xf numFmtId="2" fontId="49" fillId="0" borderId="20" xfId="0" applyNumberFormat="1" applyFont="1" applyBorder="1" applyAlignment="1">
      <alignment vertical="center"/>
    </xf>
    <xf numFmtId="167" fontId="59" fillId="0" borderId="18" xfId="62" applyNumberFormat="1" applyFont="1" applyFill="1" applyBorder="1" applyAlignment="1">
      <alignment horizontal="right" vertical="center" wrapText="1"/>
    </xf>
    <xf numFmtId="190" fontId="49" fillId="0" borderId="18" xfId="0" applyNumberFormat="1" applyFont="1" applyBorder="1" applyAlignment="1">
      <alignment vertical="center"/>
    </xf>
    <xf numFmtId="176" fontId="59" fillId="0" borderId="0" xfId="89" applyNumberFormat="1" applyFont="1" applyAlignment="1">
      <alignment vertical="center"/>
    </xf>
    <xf numFmtId="0" fontId="62" fillId="0" borderId="0" xfId="0" applyFont="1"/>
    <xf numFmtId="0" fontId="63" fillId="0" borderId="0" xfId="0" applyFont="1" applyAlignment="1">
      <alignment horizontal="center" vertical="center"/>
    </xf>
    <xf numFmtId="9" fontId="62" fillId="0" borderId="0" xfId="256" applyFont="1" applyBorder="1" applyAlignment="1">
      <alignment horizontal="center" vertical="center"/>
    </xf>
    <xf numFmtId="0" fontId="62" fillId="0" borderId="0" xfId="0" applyFont="1" applyAlignment="1">
      <alignment vertical="center"/>
    </xf>
    <xf numFmtId="44" fontId="62" fillId="0" borderId="0" xfId="255" applyFont="1" applyBorder="1"/>
    <xf numFmtId="0" fontId="62" fillId="0" borderId="0" xfId="0" applyFont="1" applyAlignment="1">
      <alignment horizontal="center" vertical="center"/>
    </xf>
    <xf numFmtId="44" fontId="64" fillId="0" borderId="0" xfId="255" applyFont="1" applyBorder="1"/>
    <xf numFmtId="9" fontId="62" fillId="0" borderId="0" xfId="256" applyFont="1" applyFill="1" applyBorder="1" applyAlignment="1">
      <alignment horizontal="center" vertical="center"/>
    </xf>
    <xf numFmtId="0" fontId="62" fillId="0" borderId="0" xfId="135" applyFont="1"/>
    <xf numFmtId="9" fontId="63" fillId="0" borderId="0" xfId="239" applyFont="1" applyFill="1" applyBorder="1"/>
    <xf numFmtId="9" fontId="62" fillId="0" borderId="0" xfId="239" applyFont="1" applyFill="1" applyBorder="1"/>
    <xf numFmtId="0" fontId="57" fillId="0" borderId="0" xfId="130" applyFont="1" applyAlignment="1">
      <alignment horizontal="center"/>
    </xf>
    <xf numFmtId="0" fontId="66" fillId="0" borderId="61" xfId="130" applyFont="1" applyBorder="1" applyAlignment="1">
      <alignment horizontal="center"/>
    </xf>
    <xf numFmtId="0" fontId="67" fillId="0" borderId="0" xfId="258" applyFont="1" applyAlignment="1">
      <alignment vertical="center"/>
    </xf>
    <xf numFmtId="0" fontId="68" fillId="28" borderId="0" xfId="258" applyFont="1" applyFill="1" applyAlignment="1">
      <alignment vertical="center"/>
    </xf>
    <xf numFmtId="0" fontId="68" fillId="0" borderId="0" xfId="258" applyFont="1" applyAlignment="1">
      <alignment vertical="center"/>
    </xf>
    <xf numFmtId="0" fontId="2" fillId="0" borderId="0" xfId="258"/>
    <xf numFmtId="0" fontId="68" fillId="0" borderId="0" xfId="258" applyFont="1"/>
    <xf numFmtId="49" fontId="68" fillId="0" borderId="0" xfId="258" applyNumberFormat="1" applyFont="1" applyAlignment="1">
      <alignment vertical="top"/>
    </xf>
    <xf numFmtId="0" fontId="68" fillId="28" borderId="0" xfId="258" applyFont="1" applyFill="1"/>
    <xf numFmtId="0" fontId="73" fillId="0" borderId="0" xfId="258" applyFont="1" applyAlignment="1">
      <alignment vertical="center"/>
    </xf>
    <xf numFmtId="0" fontId="68" fillId="0" borderId="100" xfId="258" applyFont="1" applyBorder="1" applyAlignment="1">
      <alignment horizontal="center" vertical="center"/>
    </xf>
    <xf numFmtId="0" fontId="68" fillId="0" borderId="102" xfId="258" applyFont="1" applyBorder="1" applyAlignment="1">
      <alignment horizontal="center" vertical="center"/>
    </xf>
    <xf numFmtId="0" fontId="68" fillId="28" borderId="0" xfId="258" applyFont="1" applyFill="1" applyAlignment="1">
      <alignment horizontal="center"/>
    </xf>
    <xf numFmtId="0" fontId="68" fillId="0" borderId="0" xfId="258" applyFont="1" applyAlignment="1">
      <alignment horizontal="center"/>
    </xf>
    <xf numFmtId="0" fontId="68" fillId="0" borderId="0" xfId="258" applyFont="1" applyAlignment="1">
      <alignment wrapText="1"/>
    </xf>
    <xf numFmtId="0" fontId="74" fillId="28" borderId="105" xfId="258" applyFont="1" applyFill="1" applyBorder="1" applyAlignment="1">
      <alignment horizontal="center" vertical="center" wrapText="1"/>
    </xf>
    <xf numFmtId="0" fontId="72" fillId="29" borderId="106" xfId="258" applyFont="1" applyFill="1" applyBorder="1" applyAlignment="1">
      <alignment horizontal="right" vertical="center"/>
    </xf>
    <xf numFmtId="0" fontId="72" fillId="29" borderId="107" xfId="258" applyFont="1" applyFill="1" applyBorder="1" applyAlignment="1">
      <alignment horizontal="right" vertical="center"/>
    </xf>
    <xf numFmtId="17" fontId="72" fillId="28" borderId="108" xfId="258" applyNumberFormat="1" applyFont="1" applyFill="1" applyBorder="1" applyAlignment="1">
      <alignment horizontal="center" vertical="center" wrapText="1"/>
    </xf>
    <xf numFmtId="0" fontId="74" fillId="28" borderId="0" xfId="258" applyFont="1" applyFill="1" applyAlignment="1">
      <alignment horizontal="center" vertical="center" wrapText="1"/>
    </xf>
    <xf numFmtId="205" fontId="72" fillId="29" borderId="96" xfId="258" applyNumberFormat="1" applyFont="1" applyFill="1" applyBorder="1" applyAlignment="1">
      <alignment vertical="center"/>
    </xf>
    <xf numFmtId="205" fontId="72" fillId="29" borderId="110" xfId="258" applyNumberFormat="1" applyFont="1" applyFill="1" applyBorder="1" applyAlignment="1">
      <alignment vertical="center"/>
    </xf>
    <xf numFmtId="205" fontId="72" fillId="29" borderId="111" xfId="258" applyNumberFormat="1" applyFont="1" applyFill="1" applyBorder="1" applyAlignment="1">
      <alignment vertical="center"/>
    </xf>
    <xf numFmtId="0" fontId="74" fillId="28" borderId="97" xfId="258" applyFont="1" applyFill="1" applyBorder="1" applyAlignment="1">
      <alignment horizontal="center" vertical="center" wrapText="1"/>
    </xf>
    <xf numFmtId="0" fontId="71" fillId="29" borderId="109" xfId="258" applyFont="1" applyFill="1" applyBorder="1" applyAlignment="1">
      <alignment horizontal="center" vertical="top" wrapText="1"/>
    </xf>
    <xf numFmtId="205" fontId="72" fillId="29" borderId="0" xfId="258" applyNumberFormat="1" applyFont="1" applyFill="1" applyAlignment="1">
      <alignment horizontal="center" vertical="center"/>
    </xf>
    <xf numFmtId="205" fontId="72" fillId="29" borderId="0" xfId="258" applyNumberFormat="1" applyFont="1" applyFill="1" applyAlignment="1">
      <alignment horizontal="center" vertical="center" wrapText="1"/>
    </xf>
    <xf numFmtId="205" fontId="68" fillId="29" borderId="0" xfId="258" applyNumberFormat="1" applyFont="1" applyFill="1" applyAlignment="1">
      <alignment horizontal="center" vertical="top"/>
    </xf>
    <xf numFmtId="205" fontId="68" fillId="29" borderId="115" xfId="258" applyNumberFormat="1" applyFont="1" applyFill="1" applyBorder="1" applyAlignment="1">
      <alignment horizontal="center" vertical="top"/>
    </xf>
    <xf numFmtId="0" fontId="68" fillId="0" borderId="109" xfId="258" applyFont="1" applyBorder="1" applyAlignment="1">
      <alignment wrapText="1"/>
    </xf>
    <xf numFmtId="0" fontId="68" fillId="0" borderId="115" xfId="258" applyFont="1" applyBorder="1"/>
    <xf numFmtId="0" fontId="68" fillId="0" borderId="0" xfId="258" applyFont="1" applyAlignment="1">
      <alignment horizontal="center" vertical="center"/>
    </xf>
    <xf numFmtId="0" fontId="71" fillId="29" borderId="118" xfId="258" applyFont="1" applyFill="1" applyBorder="1" applyAlignment="1">
      <alignment horizontal="center" vertical="center" wrapText="1"/>
    </xf>
    <xf numFmtId="206" fontId="71" fillId="28" borderId="95" xfId="258" applyNumberFormat="1" applyFont="1" applyFill="1" applyBorder="1" applyAlignment="1">
      <alignment horizontal="center" vertical="center"/>
    </xf>
    <xf numFmtId="206" fontId="68" fillId="0" borderId="0" xfId="258" applyNumberFormat="1" applyFont="1" applyAlignment="1">
      <alignment horizontal="center" vertical="center"/>
    </xf>
    <xf numFmtId="0" fontId="68" fillId="0" borderId="115" xfId="258" applyFont="1" applyBorder="1" applyAlignment="1">
      <alignment horizontal="center" vertical="center"/>
    </xf>
    <xf numFmtId="0" fontId="71" fillId="29" borderId="119" xfId="258" applyFont="1" applyFill="1" applyBorder="1" applyAlignment="1">
      <alignment horizontal="center" vertical="center" wrapText="1"/>
    </xf>
    <xf numFmtId="206" fontId="71" fillId="28" borderId="120" xfId="258" applyNumberFormat="1" applyFont="1" applyFill="1" applyBorder="1" applyAlignment="1">
      <alignment horizontal="center" vertical="center"/>
    </xf>
    <xf numFmtId="206" fontId="75" fillId="0" borderId="95" xfId="258" applyNumberFormat="1" applyFont="1" applyBorder="1" applyAlignment="1">
      <alignment horizontal="center" vertical="center"/>
    </xf>
    <xf numFmtId="206" fontId="75" fillId="0" borderId="120" xfId="258" applyNumberFormat="1" applyFont="1" applyBorder="1" applyAlignment="1">
      <alignment horizontal="center" vertical="center"/>
    </xf>
    <xf numFmtId="0" fontId="76" fillId="0" borderId="109" xfId="258" applyFont="1" applyBorder="1" applyAlignment="1">
      <alignment vertical="center" wrapText="1"/>
    </xf>
    <xf numFmtId="0" fontId="68" fillId="0" borderId="115" xfId="258" applyFont="1" applyBorder="1" applyAlignment="1">
      <alignment vertical="center"/>
    </xf>
    <xf numFmtId="185" fontId="72" fillId="29" borderId="121" xfId="258" applyNumberFormat="1" applyFont="1" applyFill="1" applyBorder="1" applyAlignment="1">
      <alignment horizontal="center" vertical="center" wrapText="1"/>
    </xf>
    <xf numFmtId="185" fontId="72" fillId="29" borderId="122" xfId="258" applyNumberFormat="1" applyFont="1" applyFill="1" applyBorder="1" applyAlignment="1">
      <alignment horizontal="center" vertical="center" wrapText="1"/>
    </xf>
    <xf numFmtId="185" fontId="72" fillId="29" borderId="122" xfId="258" applyNumberFormat="1" applyFont="1" applyFill="1" applyBorder="1" applyAlignment="1">
      <alignment horizontal="center" vertical="center"/>
    </xf>
    <xf numFmtId="185" fontId="72" fillId="29" borderId="125" xfId="258" applyNumberFormat="1" applyFont="1" applyFill="1" applyBorder="1" applyAlignment="1">
      <alignment horizontal="center" vertical="center" wrapText="1"/>
    </xf>
    <xf numFmtId="185" fontId="72" fillId="29" borderId="126" xfId="258" applyNumberFormat="1" applyFont="1" applyFill="1" applyBorder="1" applyAlignment="1">
      <alignment horizontal="center" vertical="center" wrapText="1"/>
    </xf>
    <xf numFmtId="0" fontId="71" fillId="0" borderId="127" xfId="258" applyFont="1" applyBorder="1" applyAlignment="1">
      <alignment vertical="center" wrapText="1"/>
    </xf>
    <xf numFmtId="0" fontId="71" fillId="0" borderId="128" xfId="258" applyFont="1" applyBorder="1" applyAlignment="1">
      <alignment horizontal="center" vertical="center"/>
    </xf>
    <xf numFmtId="2" fontId="68" fillId="0" borderId="128" xfId="258" applyNumberFormat="1" applyFont="1" applyBorder="1" applyAlignment="1">
      <alignment horizontal="center" vertical="center"/>
    </xf>
    <xf numFmtId="206" fontId="71" fillId="0" borderId="128" xfId="258" applyNumberFormat="1" applyFont="1" applyBorder="1" applyAlignment="1">
      <alignment vertical="center"/>
    </xf>
    <xf numFmtId="206" fontId="71" fillId="0" borderId="129" xfId="258" applyNumberFormat="1" applyFont="1" applyBorder="1" applyAlignment="1">
      <alignment vertical="center"/>
    </xf>
    <xf numFmtId="206" fontId="71" fillId="0" borderId="130" xfId="258" applyNumberFormat="1" applyFont="1" applyBorder="1" applyAlignment="1">
      <alignment vertical="center"/>
    </xf>
    <xf numFmtId="0" fontId="68" fillId="0" borderId="131" xfId="258" applyFont="1" applyBorder="1" applyAlignment="1">
      <alignment horizontal="center" wrapText="1"/>
    </xf>
    <xf numFmtId="2" fontId="68" fillId="0" borderId="100" xfId="258" applyNumberFormat="1" applyFont="1" applyBorder="1" applyAlignment="1">
      <alignment horizontal="center" vertical="center"/>
    </xf>
    <xf numFmtId="206" fontId="68" fillId="0" borderId="100" xfId="258" applyNumberFormat="1" applyFont="1" applyBorder="1"/>
    <xf numFmtId="206" fontId="68" fillId="0" borderId="100" xfId="258" applyNumberFormat="1" applyFont="1" applyBorder="1" applyAlignment="1">
      <alignment horizontal="center" vertical="center"/>
    </xf>
    <xf numFmtId="206" fontId="68" fillId="0" borderId="101" xfId="258" applyNumberFormat="1" applyFont="1" applyBorder="1" applyAlignment="1">
      <alignment horizontal="center" vertical="center"/>
    </xf>
    <xf numFmtId="206" fontId="68" fillId="0" borderId="132" xfId="258" applyNumberFormat="1" applyFont="1" applyBorder="1" applyAlignment="1">
      <alignment vertical="center"/>
    </xf>
    <xf numFmtId="206" fontId="68" fillId="0" borderId="0" xfId="258" applyNumberFormat="1" applyFont="1"/>
    <xf numFmtId="0" fontId="68" fillId="0" borderId="133" xfId="258" applyFont="1" applyBorder="1" applyAlignment="1">
      <alignment horizontal="center" wrapText="1"/>
    </xf>
    <xf numFmtId="2" fontId="68" fillId="0" borderId="134" xfId="258" applyNumberFormat="1" applyFont="1" applyBorder="1" applyAlignment="1">
      <alignment horizontal="center" vertical="center"/>
    </xf>
    <xf numFmtId="206" fontId="68" fillId="0" borderId="134" xfId="258" applyNumberFormat="1" applyFont="1" applyBorder="1"/>
    <xf numFmtId="206" fontId="68" fillId="0" borderId="134" xfId="258" applyNumberFormat="1" applyFont="1" applyBorder="1" applyAlignment="1">
      <alignment horizontal="center" vertical="center"/>
    </xf>
    <xf numFmtId="206" fontId="68" fillId="0" borderId="135" xfId="258" applyNumberFormat="1" applyFont="1" applyBorder="1" applyAlignment="1">
      <alignment horizontal="center" vertical="center"/>
    </xf>
    <xf numFmtId="206" fontId="68" fillId="0" borderId="136" xfId="258" applyNumberFormat="1" applyFont="1" applyBorder="1" applyAlignment="1">
      <alignment vertical="center"/>
    </xf>
    <xf numFmtId="0" fontId="68" fillId="0" borderId="137" xfId="258" applyFont="1" applyBorder="1" applyAlignment="1">
      <alignment horizontal="center" wrapText="1"/>
    </xf>
    <xf numFmtId="2" fontId="68" fillId="0" borderId="102" xfId="258" applyNumberFormat="1" applyFont="1" applyBorder="1" applyAlignment="1">
      <alignment horizontal="center" vertical="center"/>
    </xf>
    <xf numFmtId="206" fontId="68" fillId="0" borderId="102" xfId="258" applyNumberFormat="1" applyFont="1" applyBorder="1" applyAlignment="1">
      <alignment horizontal="center"/>
    </xf>
    <xf numFmtId="9" fontId="68" fillId="0" borderId="102" xfId="258" applyNumberFormat="1" applyFont="1" applyBorder="1" applyAlignment="1">
      <alignment horizontal="center" vertical="center"/>
    </xf>
    <xf numFmtId="9" fontId="68" fillId="0" borderId="103" xfId="258" applyNumberFormat="1" applyFont="1" applyBorder="1" applyAlignment="1">
      <alignment horizontal="center" vertical="center"/>
    </xf>
    <xf numFmtId="206" fontId="68" fillId="0" borderId="138" xfId="258" applyNumberFormat="1" applyFont="1" applyBorder="1" applyAlignment="1">
      <alignment vertical="center"/>
    </xf>
    <xf numFmtId="206" fontId="68" fillId="0" borderId="102" xfId="258" applyNumberFormat="1" applyFont="1" applyBorder="1"/>
    <xf numFmtId="206" fontId="68" fillId="0" borderId="102" xfId="258" applyNumberFormat="1" applyFont="1" applyBorder="1" applyAlignment="1">
      <alignment horizontal="center" vertical="center"/>
    </xf>
    <xf numFmtId="206" fontId="68" fillId="0" borderId="103" xfId="258" applyNumberFormat="1" applyFont="1" applyBorder="1" applyAlignment="1">
      <alignment horizontal="center" vertical="center"/>
    </xf>
    <xf numFmtId="0" fontId="68" fillId="0" borderId="134" xfId="258" applyFont="1" applyBorder="1" applyAlignment="1">
      <alignment horizontal="center" vertical="center"/>
    </xf>
    <xf numFmtId="206" fontId="68" fillId="0" borderId="100" xfId="258" applyNumberFormat="1" applyFont="1" applyBorder="1" applyAlignment="1">
      <alignment horizontal="center"/>
    </xf>
    <xf numFmtId="206" fontId="68" fillId="0" borderId="134" xfId="258" applyNumberFormat="1" applyFont="1" applyBorder="1" applyAlignment="1">
      <alignment horizontal="center"/>
    </xf>
    <xf numFmtId="0" fontId="68" fillId="0" borderId="139" xfId="258" applyFont="1" applyBorder="1" applyAlignment="1">
      <alignment horizontal="center" vertical="center" wrapText="1"/>
    </xf>
    <xf numFmtId="0" fontId="71" fillId="0" borderId="140" xfId="258" applyFont="1" applyBorder="1" applyAlignment="1">
      <alignment horizontal="center" vertical="center"/>
    </xf>
    <xf numFmtId="0" fontId="71" fillId="28" borderId="109" xfId="258" applyFont="1" applyFill="1" applyBorder="1" applyAlignment="1">
      <alignment horizontal="left" wrapText="1"/>
    </xf>
    <xf numFmtId="0" fontId="68" fillId="28" borderId="115" xfId="258" applyFont="1" applyFill="1" applyBorder="1"/>
    <xf numFmtId="0" fontId="68" fillId="28" borderId="109" xfId="258" applyFont="1" applyFill="1" applyBorder="1" applyAlignment="1">
      <alignment wrapText="1"/>
    </xf>
    <xf numFmtId="206" fontId="68" fillId="0" borderId="0" xfId="258" applyNumberFormat="1" applyFont="1" applyAlignment="1">
      <alignment horizontal="center"/>
    </xf>
    <xf numFmtId="189" fontId="68" fillId="0" borderId="0" xfId="258" applyNumberFormat="1" applyFont="1"/>
    <xf numFmtId="0" fontId="2" fillId="0" borderId="0" xfId="259"/>
    <xf numFmtId="0" fontId="2" fillId="0" borderId="0" xfId="259" applyAlignment="1">
      <alignment horizontal="center"/>
    </xf>
    <xf numFmtId="0" fontId="42" fillId="0" borderId="143" xfId="259" applyFont="1" applyBorder="1" applyAlignment="1">
      <alignment horizontal="center"/>
    </xf>
    <xf numFmtId="0" fontId="42" fillId="25" borderId="61" xfId="227" applyFont="1" applyFill="1" applyBorder="1" applyAlignment="1">
      <alignment horizontal="center" vertical="center"/>
    </xf>
    <xf numFmtId="0" fontId="42" fillId="25" borderId="61" xfId="227" applyFont="1" applyFill="1" applyBorder="1" applyAlignment="1">
      <alignment horizontal="center"/>
    </xf>
    <xf numFmtId="0" fontId="42" fillId="25" borderId="32" xfId="227" applyFont="1" applyFill="1" applyBorder="1" applyAlignment="1">
      <alignment horizontal="left"/>
    </xf>
    <xf numFmtId="9" fontId="42" fillId="25" borderId="35" xfId="227" applyNumberFormat="1" applyFont="1" applyFill="1" applyBorder="1" applyAlignment="1">
      <alignment horizontal="center"/>
    </xf>
    <xf numFmtId="0" fontId="6" fillId="25" borderId="33" xfId="227" applyFill="1" applyBorder="1"/>
    <xf numFmtId="10" fontId="6" fillId="25" borderId="144" xfId="239" applyNumberFormat="1" applyFont="1" applyFill="1" applyBorder="1" applyAlignment="1">
      <alignment horizontal="center"/>
    </xf>
    <xf numFmtId="0" fontId="2" fillId="0" borderId="0" xfId="259" applyAlignment="1">
      <alignment horizontal="center" vertical="center"/>
    </xf>
    <xf numFmtId="0" fontId="42" fillId="25" borderId="143" xfId="259" applyFont="1" applyFill="1" applyBorder="1" applyAlignment="1">
      <alignment horizontal="center"/>
    </xf>
    <xf numFmtId="0" fontId="65" fillId="25" borderId="33" xfId="227" applyFont="1" applyFill="1" applyBorder="1"/>
    <xf numFmtId="10" fontId="65" fillId="25" borderId="144" xfId="239" applyNumberFormat="1" applyFont="1" applyFill="1" applyBorder="1" applyAlignment="1">
      <alignment horizontal="center"/>
    </xf>
    <xf numFmtId="0" fontId="6" fillId="25" borderId="145" xfId="227" applyFill="1" applyBorder="1"/>
    <xf numFmtId="10" fontId="6" fillId="25" borderId="146" xfId="239" applyNumberFormat="1" applyFont="1" applyFill="1" applyBorder="1" applyAlignment="1">
      <alignment horizontal="center"/>
    </xf>
    <xf numFmtId="0" fontId="42" fillId="25" borderId="147" xfId="227" applyFont="1" applyFill="1" applyBorder="1"/>
    <xf numFmtId="10" fontId="42" fillId="25" borderId="148" xfId="239" applyNumberFormat="1" applyFont="1" applyFill="1" applyBorder="1" applyAlignment="1">
      <alignment horizontal="center"/>
    </xf>
    <xf numFmtId="0" fontId="78" fillId="0" borderId="0" xfId="260" applyFont="1"/>
    <xf numFmtId="207" fontId="79" fillId="0" borderId="153" xfId="261" applyFont="1" applyFill="1" applyBorder="1" applyAlignment="1">
      <alignment vertical="center" wrapText="1"/>
    </xf>
    <xf numFmtId="165" fontId="79" fillId="0" borderId="144" xfId="262" applyFont="1" applyBorder="1" applyAlignment="1">
      <alignment vertical="center"/>
    </xf>
    <xf numFmtId="0" fontId="79" fillId="0" borderId="33" xfId="260" applyFont="1" applyBorder="1" applyAlignment="1">
      <alignment vertical="center" wrapText="1"/>
    </xf>
    <xf numFmtId="0" fontId="79" fillId="0" borderId="153" xfId="260" applyFont="1" applyBorder="1" applyAlignment="1">
      <alignment vertical="center" wrapText="1"/>
    </xf>
    <xf numFmtId="0" fontId="79" fillId="0" borderId="153" xfId="260" applyFont="1" applyBorder="1" applyAlignment="1">
      <alignment horizontal="center" vertical="center"/>
    </xf>
    <xf numFmtId="2" fontId="79" fillId="0" borderId="144" xfId="260" applyNumberFormat="1" applyFont="1" applyBorder="1" applyAlignment="1">
      <alignment horizontal="right" vertical="center"/>
    </xf>
    <xf numFmtId="0" fontId="54" fillId="0" borderId="0" xfId="227" applyFont="1" applyAlignment="1">
      <alignment vertical="center"/>
    </xf>
    <xf numFmtId="0" fontId="55" fillId="0" borderId="0" xfId="227" applyFont="1"/>
    <xf numFmtId="0" fontId="80" fillId="0" borderId="0" xfId="227" applyFont="1"/>
    <xf numFmtId="165" fontId="54" fillId="0" borderId="157" xfId="227" applyNumberFormat="1" applyFont="1" applyBorder="1" applyAlignment="1">
      <alignment vertical="center"/>
    </xf>
    <xf numFmtId="0" fontId="55" fillId="0" borderId="0" xfId="227" applyFont="1" applyAlignment="1">
      <alignment vertical="center"/>
    </xf>
    <xf numFmtId="0" fontId="54" fillId="31" borderId="33" xfId="227" applyFont="1" applyFill="1" applyBorder="1" applyAlignment="1">
      <alignment horizontal="center" vertical="center" wrapText="1"/>
    </xf>
    <xf numFmtId="0" fontId="54" fillId="31" borderId="153" xfId="227" applyFont="1" applyFill="1" applyBorder="1" applyAlignment="1">
      <alignment vertical="center" wrapText="1"/>
    </xf>
    <xf numFmtId="0" fontId="54" fillId="31" borderId="153" xfId="227" applyFont="1" applyFill="1" applyBorder="1" applyAlignment="1">
      <alignment horizontal="center" vertical="center" wrapText="1"/>
    </xf>
    <xf numFmtId="165" fontId="54" fillId="31" borderId="144" xfId="227" applyNumberFormat="1" applyFont="1" applyFill="1" applyBorder="1" applyAlignment="1">
      <alignment horizontal="center" vertical="center" wrapText="1"/>
    </xf>
    <xf numFmtId="0" fontId="55" fillId="0" borderId="0" xfId="227" applyFont="1" applyAlignment="1">
      <alignment vertical="center" wrapText="1"/>
    </xf>
    <xf numFmtId="207" fontId="81" fillId="0" borderId="154" xfId="261" applyFont="1" applyBorder="1" applyAlignment="1">
      <alignment horizontal="right" vertical="center" wrapText="1"/>
    </xf>
    <xf numFmtId="0" fontId="55" fillId="0" borderId="0" xfId="227" applyFont="1" applyAlignment="1">
      <alignment wrapText="1"/>
    </xf>
    <xf numFmtId="0" fontId="80" fillId="0" borderId="0" xfId="227" applyFont="1" applyAlignment="1">
      <alignment wrapText="1"/>
    </xf>
    <xf numFmtId="0" fontId="55" fillId="31" borderId="33" xfId="227" applyFont="1" applyFill="1" applyBorder="1" applyAlignment="1">
      <alignment horizontal="center" vertical="center" wrapText="1"/>
    </xf>
    <xf numFmtId="0" fontId="55" fillId="31" borderId="153" xfId="227" applyFont="1" applyFill="1" applyBorder="1" applyAlignment="1">
      <alignment horizontal="center" vertical="center" wrapText="1"/>
    </xf>
    <xf numFmtId="165" fontId="55" fillId="31" borderId="144" xfId="227" applyNumberFormat="1" applyFont="1" applyFill="1" applyBorder="1" applyAlignment="1">
      <alignment horizontal="center" vertical="center" wrapText="1"/>
    </xf>
    <xf numFmtId="207" fontId="81" fillId="0" borderId="154" xfId="261" applyFont="1" applyBorder="1" applyAlignment="1">
      <alignment horizontal="right" vertical="center"/>
    </xf>
    <xf numFmtId="0" fontId="55" fillId="0" borderId="33" xfId="227" applyFont="1" applyBorder="1" applyAlignment="1">
      <alignment horizontal="center" vertical="center"/>
    </xf>
    <xf numFmtId="0" fontId="55" fillId="0" borderId="154" xfId="227" applyFont="1" applyBorder="1" applyAlignment="1">
      <alignment vertical="center"/>
    </xf>
    <xf numFmtId="0" fontId="55" fillId="0" borderId="153" xfId="227" applyFont="1" applyBorder="1" applyAlignment="1">
      <alignment horizontal="center" vertical="center"/>
    </xf>
    <xf numFmtId="10" fontId="55" fillId="0" borderId="153" xfId="239" applyNumberFormat="1" applyFont="1" applyFill="1" applyBorder="1" applyAlignment="1" applyProtection="1">
      <alignment horizontal="center" vertical="center"/>
    </xf>
    <xf numFmtId="176" fontId="55" fillId="0" borderId="153" xfId="227" applyNumberFormat="1" applyFont="1" applyBorder="1" applyAlignment="1">
      <alignment vertical="center"/>
    </xf>
    <xf numFmtId="4" fontId="55" fillId="0" borderId="153" xfId="227" applyNumberFormat="1" applyFont="1" applyBorder="1" applyAlignment="1">
      <alignment horizontal="center" vertical="center"/>
    </xf>
    <xf numFmtId="44" fontId="55" fillId="0" borderId="144" xfId="263" applyFont="1" applyBorder="1" applyAlignment="1">
      <alignment vertical="center"/>
    </xf>
    <xf numFmtId="209" fontId="55" fillId="0" borderId="0" xfId="227" applyNumberFormat="1" applyFont="1" applyAlignment="1">
      <alignment vertical="center" wrapText="1"/>
    </xf>
    <xf numFmtId="210" fontId="55" fillId="0" borderId="153" xfId="227" applyNumberFormat="1" applyFont="1" applyBorder="1" applyAlignment="1">
      <alignment horizontal="right" vertical="center"/>
    </xf>
    <xf numFmtId="165" fontId="55" fillId="0" borderId="144" xfId="227" applyNumberFormat="1" applyFont="1" applyBorder="1" applyAlignment="1">
      <alignment vertical="center"/>
    </xf>
    <xf numFmtId="0" fontId="55" fillId="0" borderId="158" xfId="227" applyFont="1" applyBorder="1" applyAlignment="1">
      <alignment horizontal="center" vertical="center"/>
    </xf>
    <xf numFmtId="0" fontId="55" fillId="0" borderId="159" xfId="227" applyFont="1" applyBorder="1" applyAlignment="1">
      <alignment vertical="center"/>
    </xf>
    <xf numFmtId="0" fontId="55" fillId="0" borderId="159" xfId="227" applyFont="1" applyBorder="1" applyAlignment="1">
      <alignment horizontal="center" vertical="center"/>
    </xf>
    <xf numFmtId="10" fontId="55" fillId="0" borderId="159" xfId="239" applyNumberFormat="1" applyFont="1" applyFill="1" applyBorder="1" applyAlignment="1" applyProtection="1">
      <alignment horizontal="center" vertical="center"/>
    </xf>
    <xf numFmtId="210" fontId="55" fillId="0" borderId="159" xfId="227" applyNumberFormat="1" applyFont="1" applyBorder="1" applyAlignment="1">
      <alignment horizontal="right" vertical="center"/>
    </xf>
    <xf numFmtId="178" fontId="55" fillId="0" borderId="49" xfId="227" applyNumberFormat="1" applyFont="1" applyBorder="1" applyAlignment="1">
      <alignment horizontal="center" vertical="center"/>
    </xf>
    <xf numFmtId="165" fontId="55" fillId="0" borderId="160" xfId="227" applyNumberFormat="1" applyFont="1" applyBorder="1" applyAlignment="1">
      <alignment vertical="center"/>
    </xf>
    <xf numFmtId="0" fontId="55" fillId="0" borderId="161" xfId="227" applyFont="1" applyBorder="1" applyAlignment="1">
      <alignment horizontal="center" vertical="center"/>
    </xf>
    <xf numFmtId="0" fontId="55" fillId="0" borderId="162" xfId="227" applyFont="1" applyBorder="1" applyAlignment="1">
      <alignment vertical="center"/>
    </xf>
    <xf numFmtId="0" fontId="55" fillId="0" borderId="162" xfId="227" applyFont="1" applyBorder="1" applyAlignment="1">
      <alignment horizontal="center" vertical="center"/>
    </xf>
    <xf numFmtId="10" fontId="55" fillId="0" borderId="162" xfId="239" applyNumberFormat="1" applyFont="1" applyFill="1" applyBorder="1" applyAlignment="1" applyProtection="1">
      <alignment horizontal="center" vertical="center"/>
    </xf>
    <xf numFmtId="210" fontId="55" fillId="0" borderId="162" xfId="227" applyNumberFormat="1" applyFont="1" applyBorder="1" applyAlignment="1">
      <alignment horizontal="right" vertical="center"/>
    </xf>
    <xf numFmtId="165" fontId="55" fillId="0" borderId="163" xfId="227" applyNumberFormat="1" applyFont="1" applyBorder="1" applyAlignment="1">
      <alignment vertical="center"/>
    </xf>
    <xf numFmtId="0" fontId="55" fillId="0" borderId="162" xfId="227" applyFont="1" applyBorder="1" applyAlignment="1">
      <alignment vertical="center" wrapText="1"/>
    </xf>
    <xf numFmtId="0" fontId="55" fillId="0" borderId="164" xfId="227" applyFont="1" applyBorder="1" applyAlignment="1">
      <alignment horizontal="center" vertical="center"/>
    </xf>
    <xf numFmtId="0" fontId="55" fillId="0" borderId="165" xfId="227" applyFont="1" applyBorder="1" applyAlignment="1">
      <alignment vertical="center" wrapText="1"/>
    </xf>
    <xf numFmtId="0" fontId="55" fillId="0" borderId="165" xfId="227" applyFont="1" applyBorder="1" applyAlignment="1">
      <alignment horizontal="center" vertical="center"/>
    </xf>
    <xf numFmtId="10" fontId="55" fillId="0" borderId="165" xfId="239" applyNumberFormat="1" applyFont="1" applyFill="1" applyBorder="1" applyAlignment="1" applyProtection="1">
      <alignment horizontal="center" vertical="center"/>
    </xf>
    <xf numFmtId="210" fontId="55" fillId="0" borderId="165" xfId="227" applyNumberFormat="1" applyFont="1" applyBorder="1" applyAlignment="1">
      <alignment horizontal="right" vertical="center"/>
    </xf>
    <xf numFmtId="165" fontId="55" fillId="0" borderId="166" xfId="227" applyNumberFormat="1" applyFont="1" applyBorder="1" applyAlignment="1">
      <alignment vertical="center"/>
    </xf>
    <xf numFmtId="0" fontId="55" fillId="0" borderId="143" xfId="227" applyFont="1" applyBorder="1" applyAlignment="1">
      <alignment horizontal="center" vertical="center"/>
    </xf>
    <xf numFmtId="0" fontId="55" fillId="0" borderId="155" xfId="227" applyFont="1" applyBorder="1" applyAlignment="1">
      <alignment vertical="center" wrapText="1"/>
    </xf>
    <xf numFmtId="0" fontId="55" fillId="0" borderId="155" xfId="227" applyFont="1" applyBorder="1" applyAlignment="1">
      <alignment horizontal="center" vertical="center"/>
    </xf>
    <xf numFmtId="10" fontId="55" fillId="0" borderId="155" xfId="239" applyNumberFormat="1" applyFont="1" applyFill="1" applyBorder="1" applyAlignment="1" applyProtection="1">
      <alignment horizontal="center" vertical="center"/>
    </xf>
    <xf numFmtId="210" fontId="55" fillId="0" borderId="155" xfId="227" applyNumberFormat="1" applyFont="1" applyBorder="1" applyAlignment="1">
      <alignment horizontal="right" vertical="center"/>
    </xf>
    <xf numFmtId="178" fontId="55" fillId="0" borderId="155" xfId="227" applyNumberFormat="1" applyFont="1" applyBorder="1" applyAlignment="1">
      <alignment horizontal="center" vertical="center"/>
    </xf>
    <xf numFmtId="165" fontId="55" fillId="0" borderId="157" xfId="227" applyNumberFormat="1" applyFont="1" applyBorder="1" applyAlignment="1">
      <alignment vertical="center"/>
    </xf>
    <xf numFmtId="0" fontId="55" fillId="0" borderId="167" xfId="227" applyFont="1" applyBorder="1" applyAlignment="1">
      <alignment horizontal="center" vertical="center"/>
    </xf>
    <xf numFmtId="10" fontId="55" fillId="0" borderId="168" xfId="239" applyNumberFormat="1" applyFont="1" applyFill="1" applyBorder="1" applyAlignment="1" applyProtection="1">
      <alignment horizontal="center" vertical="center"/>
    </xf>
    <xf numFmtId="210" fontId="55" fillId="0" borderId="168" xfId="227" applyNumberFormat="1" applyFont="1" applyBorder="1" applyAlignment="1">
      <alignment horizontal="right" vertical="center"/>
    </xf>
    <xf numFmtId="178" fontId="55" fillId="0" borderId="168" xfId="227" applyNumberFormat="1" applyFont="1" applyBorder="1" applyAlignment="1">
      <alignment horizontal="center" vertical="center"/>
    </xf>
    <xf numFmtId="165" fontId="55" fillId="0" borderId="169" xfId="227" applyNumberFormat="1" applyFont="1" applyBorder="1" applyAlignment="1">
      <alignment vertical="center"/>
    </xf>
    <xf numFmtId="178" fontId="55" fillId="0" borderId="162" xfId="227" applyNumberFormat="1" applyFont="1" applyBorder="1" applyAlignment="1">
      <alignment horizontal="center" vertical="center"/>
    </xf>
    <xf numFmtId="212" fontId="55" fillId="0" borderId="155" xfId="264" applyNumberFormat="1" applyFont="1" applyFill="1" applyBorder="1" applyAlignment="1" applyProtection="1"/>
    <xf numFmtId="9" fontId="55" fillId="0" borderId="153" xfId="239" applyFont="1" applyFill="1" applyBorder="1" applyAlignment="1" applyProtection="1">
      <alignment horizontal="center" vertical="center"/>
    </xf>
    <xf numFmtId="180" fontId="55" fillId="0" borderId="153" xfId="239" applyNumberFormat="1" applyFont="1" applyFill="1" applyBorder="1" applyAlignment="1" applyProtection="1">
      <alignment horizontal="center" vertical="center"/>
    </xf>
    <xf numFmtId="210" fontId="55" fillId="0" borderId="153" xfId="227" applyNumberFormat="1" applyFont="1" applyBorder="1" applyAlignment="1">
      <alignment vertical="center"/>
    </xf>
    <xf numFmtId="178" fontId="55" fillId="0" borderId="153" xfId="227" applyNumberFormat="1" applyFont="1" applyBorder="1" applyAlignment="1">
      <alignment horizontal="center" vertical="center"/>
    </xf>
    <xf numFmtId="165" fontId="55" fillId="0" borderId="146" xfId="227" applyNumberFormat="1" applyFont="1" applyBorder="1" applyAlignment="1">
      <alignment vertical="center"/>
    </xf>
    <xf numFmtId="165" fontId="54" fillId="31" borderId="170" xfId="227" applyNumberFormat="1" applyFont="1" applyFill="1" applyBorder="1" applyAlignment="1">
      <alignment vertical="center"/>
    </xf>
    <xf numFmtId="37" fontId="54" fillId="0" borderId="11" xfId="227" applyNumberFormat="1" applyFont="1" applyBorder="1" applyAlignment="1">
      <alignment horizontal="right" vertical="center"/>
    </xf>
    <xf numFmtId="37" fontId="54" fillId="0" borderId="0" xfId="227" applyNumberFormat="1" applyFont="1" applyAlignment="1">
      <alignment horizontal="right" vertical="center"/>
    </xf>
    <xf numFmtId="165" fontId="54" fillId="0" borderId="12" xfId="227" applyNumberFormat="1" applyFont="1" applyBorder="1" applyAlignment="1">
      <alignment vertical="center"/>
    </xf>
    <xf numFmtId="0" fontId="55" fillId="0" borderId="0" xfId="227" applyFont="1" applyAlignment="1">
      <alignment horizontal="center" vertical="center" wrapText="1"/>
    </xf>
    <xf numFmtId="4" fontId="55" fillId="0" borderId="168" xfId="227" applyNumberFormat="1" applyFont="1" applyBorder="1" applyAlignment="1">
      <alignment horizontal="center" vertical="center" wrapText="1"/>
    </xf>
    <xf numFmtId="180" fontId="55" fillId="0" borderId="168" xfId="239" applyNumberFormat="1" applyFont="1" applyFill="1" applyBorder="1" applyAlignment="1" applyProtection="1">
      <alignment horizontal="center" vertical="center"/>
    </xf>
    <xf numFmtId="165" fontId="55" fillId="0" borderId="169" xfId="227" applyNumberFormat="1" applyFont="1" applyBorder="1" applyAlignment="1">
      <alignment horizontal="right" vertical="center"/>
    </xf>
    <xf numFmtId="4" fontId="55" fillId="0" borderId="25" xfId="227" applyNumberFormat="1" applyFont="1" applyBorder="1" applyAlignment="1">
      <alignment horizontal="center" vertical="center" wrapText="1"/>
    </xf>
    <xf numFmtId="180" fontId="55" fillId="0" borderId="25" xfId="239" applyNumberFormat="1" applyFont="1" applyFill="1" applyBorder="1" applyAlignment="1" applyProtection="1">
      <alignment horizontal="center" vertical="center"/>
    </xf>
    <xf numFmtId="4" fontId="55" fillId="0" borderId="25" xfId="227" applyNumberFormat="1" applyFont="1" applyBorder="1" applyAlignment="1">
      <alignment horizontal="center" vertical="center"/>
    </xf>
    <xf numFmtId="213" fontId="55" fillId="0" borderId="25" xfId="227" applyNumberFormat="1" applyFont="1" applyBorder="1" applyAlignment="1">
      <alignment horizontal="right" vertical="center"/>
    </xf>
    <xf numFmtId="165" fontId="55" fillId="0" borderId="47" xfId="227" applyNumberFormat="1" applyFont="1" applyBorder="1" applyAlignment="1">
      <alignment horizontal="right" vertical="center"/>
    </xf>
    <xf numFmtId="0" fontId="82" fillId="0" borderId="0" xfId="227" applyFont="1" applyAlignment="1">
      <alignment horizontal="justify" vertical="center"/>
    </xf>
    <xf numFmtId="176" fontId="55" fillId="0" borderId="144" xfId="227" applyNumberFormat="1" applyFont="1" applyBorder="1" applyAlignment="1">
      <alignment horizontal="right" vertical="center"/>
    </xf>
    <xf numFmtId="0" fontId="82" fillId="0" borderId="0" xfId="227" applyFont="1" applyAlignment="1">
      <alignment vertical="center"/>
    </xf>
    <xf numFmtId="44" fontId="55" fillId="0" borderId="0" xfId="265" applyFont="1" applyAlignment="1">
      <alignment vertical="center"/>
    </xf>
    <xf numFmtId="0" fontId="55" fillId="0" borderId="153" xfId="227" applyFont="1" applyBorder="1" applyAlignment="1">
      <alignment vertical="center" wrapText="1"/>
    </xf>
    <xf numFmtId="176" fontId="55" fillId="0" borderId="144" xfId="227" applyNumberFormat="1" applyFont="1" applyBorder="1" applyAlignment="1">
      <alignment vertical="center"/>
    </xf>
    <xf numFmtId="0" fontId="55" fillId="0" borderId="153" xfId="227" applyFont="1" applyBorder="1" applyAlignment="1">
      <alignment horizontal="center" vertical="center" wrapText="1"/>
    </xf>
    <xf numFmtId="176" fontId="54" fillId="27" borderId="144" xfId="227" applyNumberFormat="1" applyFont="1" applyFill="1" applyBorder="1" applyAlignment="1">
      <alignment vertical="center"/>
    </xf>
    <xf numFmtId="176" fontId="54" fillId="32" borderId="180" xfId="227" applyNumberFormat="1" applyFont="1" applyFill="1" applyBorder="1" applyAlignment="1">
      <alignment vertical="center"/>
    </xf>
    <xf numFmtId="9" fontId="54" fillId="32" borderId="180" xfId="266" applyFont="1" applyFill="1" applyBorder="1" applyAlignment="1" applyProtection="1">
      <alignment vertical="center"/>
    </xf>
    <xf numFmtId="0" fontId="54" fillId="0" borderId="11" xfId="227" applyFont="1" applyBorder="1" applyAlignment="1">
      <alignment horizontal="right" vertical="center"/>
    </xf>
    <xf numFmtId="0" fontId="80" fillId="0" borderId="0" xfId="227" applyFont="1" applyAlignment="1">
      <alignment horizontal="right" vertical="center"/>
    </xf>
    <xf numFmtId="165" fontId="54" fillId="0" borderId="12" xfId="239" applyNumberFormat="1" applyFont="1" applyFill="1" applyBorder="1" applyAlignment="1" applyProtection="1">
      <alignment vertical="center"/>
    </xf>
    <xf numFmtId="0" fontId="83" fillId="0" borderId="0" xfId="227" applyFont="1" applyAlignment="1">
      <alignment horizontal="center" vertical="center"/>
    </xf>
    <xf numFmtId="0" fontId="54" fillId="0" borderId="0" xfId="227" applyFont="1" applyAlignment="1">
      <alignment horizontal="center" vertical="center"/>
    </xf>
    <xf numFmtId="0" fontId="55" fillId="31" borderId="0" xfId="227" applyFont="1" applyFill="1" applyAlignment="1">
      <alignment vertical="center" wrapText="1"/>
    </xf>
    <xf numFmtId="0" fontId="54" fillId="31" borderId="179" xfId="227" applyFont="1" applyFill="1" applyBorder="1" applyAlignment="1">
      <alignment horizontal="center" vertical="center" wrapText="1"/>
    </xf>
    <xf numFmtId="165" fontId="54" fillId="31" borderId="186" xfId="227" applyNumberFormat="1" applyFont="1" applyFill="1" applyBorder="1" applyAlignment="1">
      <alignment horizontal="center" vertical="center"/>
    </xf>
    <xf numFmtId="0" fontId="82" fillId="0" borderId="0" xfId="227" applyFont="1" applyAlignment="1">
      <alignment vertical="center" wrapText="1"/>
    </xf>
    <xf numFmtId="0" fontId="55" fillId="0" borderId="189" xfId="227" applyFont="1" applyBorder="1" applyAlignment="1">
      <alignment horizontal="left" vertical="center"/>
    </xf>
    <xf numFmtId="0" fontId="55" fillId="0" borderId="190" xfId="227" applyFont="1" applyBorder="1" applyAlignment="1">
      <alignment horizontal="left" vertical="center"/>
    </xf>
    <xf numFmtId="10" fontId="55" fillId="0" borderId="191" xfId="227" applyNumberFormat="1" applyFont="1" applyBorder="1" applyAlignment="1">
      <alignment horizontal="left" vertical="center" wrapText="1"/>
    </xf>
    <xf numFmtId="176" fontId="55" fillId="0" borderId="192" xfId="227" applyNumberFormat="1" applyFont="1" applyBorder="1" applyAlignment="1">
      <alignment horizontal="left" vertical="center" wrapText="1"/>
    </xf>
    <xf numFmtId="0" fontId="82" fillId="0" borderId="0" xfId="227" applyFont="1" applyAlignment="1">
      <alignment horizontal="left" vertical="center"/>
    </xf>
    <xf numFmtId="0" fontId="55" fillId="0" borderId="0" xfId="227" applyFont="1" applyAlignment="1">
      <alignment horizontal="left" vertical="center"/>
    </xf>
    <xf numFmtId="0" fontId="55" fillId="0" borderId="0" xfId="227" applyFont="1" applyAlignment="1">
      <alignment horizontal="left"/>
    </xf>
    <xf numFmtId="0" fontId="80" fillId="0" borderId="0" xfId="227" applyFont="1" applyAlignment="1">
      <alignment horizontal="left"/>
    </xf>
    <xf numFmtId="0" fontId="55" fillId="0" borderId="194" xfId="227" applyFont="1" applyBorder="1" applyAlignment="1">
      <alignment horizontal="left" vertical="center" wrapText="1"/>
    </xf>
    <xf numFmtId="0" fontId="55" fillId="0" borderId="195" xfId="227" applyFont="1" applyBorder="1" applyAlignment="1">
      <alignment horizontal="left" vertical="center" wrapText="1"/>
    </xf>
    <xf numFmtId="10" fontId="55" fillId="0" borderId="196" xfId="227" applyNumberFormat="1" applyFont="1" applyBorder="1" applyAlignment="1">
      <alignment horizontal="left" vertical="center" wrapText="1"/>
    </xf>
    <xf numFmtId="0" fontId="55" fillId="0" borderId="194" xfId="227" applyFont="1" applyBorder="1" applyAlignment="1">
      <alignment horizontal="left" vertical="center"/>
    </xf>
    <xf numFmtId="0" fontId="55" fillId="0" borderId="195" xfId="227" applyFont="1" applyBorder="1" applyAlignment="1">
      <alignment horizontal="left" vertical="center"/>
    </xf>
    <xf numFmtId="10" fontId="55" fillId="0" borderId="199" xfId="227" applyNumberFormat="1" applyFont="1" applyBorder="1" applyAlignment="1">
      <alignment horizontal="left" vertical="center" wrapText="1"/>
    </xf>
    <xf numFmtId="214" fontId="55" fillId="0" borderId="0" xfId="227" applyNumberFormat="1" applyFont="1" applyAlignment="1">
      <alignment horizontal="left" vertical="center"/>
    </xf>
    <xf numFmtId="10" fontId="55" fillId="0" borderId="200" xfId="227" applyNumberFormat="1" applyFont="1" applyBorder="1" applyAlignment="1">
      <alignment horizontal="left" vertical="center" wrapText="1"/>
    </xf>
    <xf numFmtId="0" fontId="55" fillId="0" borderId="203" xfId="227" applyFont="1" applyBorder="1" applyAlignment="1">
      <alignment horizontal="left" vertical="center" wrapText="1"/>
    </xf>
    <xf numFmtId="0" fontId="55" fillId="0" borderId="204" xfId="227" applyFont="1" applyBorder="1" applyAlignment="1">
      <alignment horizontal="left" vertical="center" wrapText="1"/>
    </xf>
    <xf numFmtId="10" fontId="55" fillId="0" borderId="205" xfId="227" applyNumberFormat="1" applyFont="1" applyBorder="1" applyAlignment="1">
      <alignment horizontal="left" vertical="center" wrapText="1"/>
    </xf>
    <xf numFmtId="176" fontId="55" fillId="0" borderId="206" xfId="227" applyNumberFormat="1" applyFont="1" applyBorder="1" applyAlignment="1">
      <alignment horizontal="left" vertical="center" wrapText="1"/>
    </xf>
    <xf numFmtId="176" fontId="54" fillId="27" borderId="180" xfId="227" applyNumberFormat="1" applyFont="1" applyFill="1" applyBorder="1" applyAlignment="1">
      <alignment vertical="center"/>
    </xf>
    <xf numFmtId="37" fontId="54" fillId="0" borderId="210" xfId="227" applyNumberFormat="1" applyFont="1" applyBorder="1" applyAlignment="1">
      <alignment horizontal="right" vertical="center"/>
    </xf>
    <xf numFmtId="37" fontId="54" fillId="0" borderId="211" xfId="227" applyNumberFormat="1" applyFont="1" applyBorder="1" applyAlignment="1">
      <alignment horizontal="right" vertical="center"/>
    </xf>
    <xf numFmtId="165" fontId="54" fillId="0" borderId="186" xfId="227" applyNumberFormat="1" applyFont="1" applyBorder="1" applyAlignment="1">
      <alignment vertical="center"/>
    </xf>
    <xf numFmtId="0" fontId="83" fillId="0" borderId="0" xfId="227" applyFont="1" applyAlignment="1">
      <alignment vertical="center"/>
    </xf>
    <xf numFmtId="0" fontId="54" fillId="31" borderId="213" xfId="227" applyFont="1" applyFill="1" applyBorder="1" applyAlignment="1">
      <alignment horizontal="center" vertical="center"/>
    </xf>
    <xf numFmtId="0" fontId="84" fillId="31" borderId="213" xfId="227" applyFont="1" applyFill="1" applyBorder="1" applyAlignment="1">
      <alignment horizontal="center" vertical="center" wrapText="1"/>
    </xf>
    <xf numFmtId="165" fontId="54" fillId="31" borderId="214" xfId="227" applyNumberFormat="1" applyFont="1" applyFill="1" applyBorder="1" applyAlignment="1">
      <alignment horizontal="center" vertical="center"/>
    </xf>
    <xf numFmtId="210" fontId="82" fillId="0" borderId="0" xfId="227" applyNumberFormat="1" applyFont="1" applyAlignment="1">
      <alignment vertical="center" wrapText="1"/>
    </xf>
    <xf numFmtId="0" fontId="55" fillId="0" borderId="196" xfId="227" applyFont="1" applyBorder="1" applyAlignment="1">
      <alignment vertical="center" wrapText="1"/>
    </xf>
    <xf numFmtId="210" fontId="55" fillId="0" borderId="196" xfId="227" applyNumberFormat="1" applyFont="1" applyBorder="1" applyAlignment="1">
      <alignment horizontal="right" vertical="center" wrapText="1"/>
    </xf>
    <xf numFmtId="10" fontId="55" fillId="0" borderId="196" xfId="227" applyNumberFormat="1" applyFont="1" applyBorder="1" applyAlignment="1">
      <alignment horizontal="center" vertical="center" wrapText="1"/>
    </xf>
    <xf numFmtId="215" fontId="55" fillId="0" borderId="196" xfId="227" applyNumberFormat="1" applyFont="1" applyBorder="1" applyAlignment="1">
      <alignment horizontal="center" vertical="center" wrapText="1"/>
    </xf>
    <xf numFmtId="44" fontId="55" fillId="0" borderId="216" xfId="263" applyFont="1" applyBorder="1" applyAlignment="1">
      <alignment horizontal="right" vertical="center" wrapText="1"/>
    </xf>
    <xf numFmtId="0" fontId="55" fillId="0" borderId="199" xfId="227" applyFont="1" applyBorder="1" applyAlignment="1">
      <alignment vertical="center" wrapText="1"/>
    </xf>
    <xf numFmtId="10" fontId="55" fillId="0" borderId="199" xfId="227" applyNumberFormat="1" applyFont="1" applyBorder="1" applyAlignment="1">
      <alignment horizontal="center" vertical="center" wrapText="1"/>
    </xf>
    <xf numFmtId="44" fontId="55" fillId="0" borderId="217" xfId="263" applyFont="1" applyBorder="1" applyAlignment="1">
      <alignment horizontal="right" vertical="center" wrapText="1"/>
    </xf>
    <xf numFmtId="216" fontId="55" fillId="0" borderId="199" xfId="227" applyNumberFormat="1" applyFont="1" applyBorder="1" applyAlignment="1">
      <alignment horizontal="center" vertical="center" wrapText="1"/>
    </xf>
    <xf numFmtId="0" fontId="55" fillId="0" borderId="153" xfId="227" applyFont="1" applyBorder="1" applyAlignment="1">
      <alignment vertical="center"/>
    </xf>
    <xf numFmtId="215" fontId="55" fillId="0" borderId="199" xfId="227" applyNumberFormat="1" applyFont="1" applyBorder="1" applyAlignment="1">
      <alignment horizontal="center" vertical="center" wrapText="1"/>
    </xf>
    <xf numFmtId="10" fontId="9" fillId="0" borderId="153" xfId="227" applyNumberFormat="1" applyFont="1" applyBorder="1" applyAlignment="1">
      <alignment horizontal="center" vertical="center" wrapText="1"/>
    </xf>
    <xf numFmtId="217" fontId="55" fillId="0" borderId="153" xfId="227" applyNumberFormat="1" applyFont="1" applyBorder="1" applyAlignment="1">
      <alignment vertical="center"/>
    </xf>
    <xf numFmtId="216" fontId="9" fillId="0" borderId="153" xfId="227" applyNumberFormat="1" applyFont="1" applyBorder="1" applyAlignment="1">
      <alignment horizontal="center" vertical="center" wrapText="1"/>
    </xf>
    <xf numFmtId="0" fontId="55" fillId="0" borderId="218" xfId="227" applyFont="1" applyBorder="1" applyAlignment="1">
      <alignment horizontal="center" vertical="center" wrapText="1"/>
    </xf>
    <xf numFmtId="0" fontId="55" fillId="0" borderId="200" xfId="227" applyFont="1" applyBorder="1" applyAlignment="1">
      <alignment vertical="center" wrapText="1"/>
    </xf>
    <xf numFmtId="210" fontId="55" fillId="0" borderId="219" xfId="227" applyNumberFormat="1" applyFont="1" applyBorder="1" applyAlignment="1">
      <alignment horizontal="right" vertical="center" wrapText="1"/>
    </xf>
    <xf numFmtId="10" fontId="55" fillId="0" borderId="200" xfId="227" applyNumberFormat="1" applyFont="1" applyBorder="1" applyAlignment="1">
      <alignment horizontal="center" vertical="center" wrapText="1"/>
    </xf>
    <xf numFmtId="215" fontId="55" fillId="0" borderId="200" xfId="227" applyNumberFormat="1" applyFont="1" applyBorder="1" applyAlignment="1">
      <alignment horizontal="center" vertical="center" wrapText="1"/>
    </xf>
    <xf numFmtId="44" fontId="55" fillId="0" borderId="206" xfId="263" applyFont="1" applyBorder="1" applyAlignment="1">
      <alignment horizontal="right" vertical="center" wrapText="1"/>
    </xf>
    <xf numFmtId="176" fontId="54" fillId="27" borderId="186" xfId="227" applyNumberFormat="1" applyFont="1" applyFill="1" applyBorder="1" applyAlignment="1">
      <alignment vertical="center"/>
    </xf>
    <xf numFmtId="176" fontId="55" fillId="0" borderId="0" xfId="227" applyNumberFormat="1" applyFont="1" applyAlignment="1">
      <alignment vertical="center"/>
    </xf>
    <xf numFmtId="165" fontId="55" fillId="0" borderId="0" xfId="227" applyNumberFormat="1" applyFont="1" applyAlignment="1">
      <alignment vertical="center"/>
    </xf>
    <xf numFmtId="9" fontId="54" fillId="32" borderId="222" xfId="266" applyFont="1" applyFill="1" applyBorder="1" applyAlignment="1">
      <alignment vertical="center"/>
    </xf>
    <xf numFmtId="207" fontId="55" fillId="0" borderId="0" xfId="227" applyNumberFormat="1" applyFont="1" applyAlignment="1">
      <alignment vertical="center"/>
    </xf>
    <xf numFmtId="0" fontId="54" fillId="0" borderId="223" xfId="227" applyFont="1" applyBorder="1" applyAlignment="1">
      <alignment horizontal="right" vertical="center"/>
    </xf>
    <xf numFmtId="0" fontId="80" fillId="0" borderId="224" xfId="227" applyFont="1" applyBorder="1" applyAlignment="1">
      <alignment horizontal="right" vertical="center"/>
    </xf>
    <xf numFmtId="165" fontId="54" fillId="0" borderId="225" xfId="227" applyNumberFormat="1" applyFont="1" applyBorder="1" applyAlignment="1">
      <alignment vertical="center"/>
    </xf>
    <xf numFmtId="9" fontId="82" fillId="0" borderId="0" xfId="266" applyFont="1" applyFill="1" applyBorder="1" applyAlignment="1">
      <alignment vertical="center"/>
    </xf>
    <xf numFmtId="9" fontId="54" fillId="0" borderId="12" xfId="266" applyFont="1" applyBorder="1" applyAlignment="1">
      <alignment horizontal="right" vertical="center"/>
    </xf>
    <xf numFmtId="207" fontId="55" fillId="0" borderId="0" xfId="261" applyFont="1" applyAlignment="1">
      <alignment vertical="center"/>
    </xf>
    <xf numFmtId="9" fontId="54" fillId="0" borderId="12" xfId="266" applyFont="1" applyBorder="1" applyAlignment="1">
      <alignment vertical="center"/>
    </xf>
    <xf numFmtId="218" fontId="80" fillId="0" borderId="0" xfId="267" applyFont="1" applyFill="1" applyAlignment="1">
      <alignment vertical="center"/>
    </xf>
    <xf numFmtId="3" fontId="55" fillId="0" borderId="0" xfId="227" applyNumberFormat="1" applyFont="1" applyAlignment="1">
      <alignment vertical="center"/>
    </xf>
    <xf numFmtId="168" fontId="55" fillId="0" borderId="0" xfId="227" applyNumberFormat="1" applyFont="1" applyAlignment="1">
      <alignment vertical="center"/>
    </xf>
    <xf numFmtId="10" fontId="85" fillId="33" borderId="157" xfId="266" applyNumberFormat="1" applyFont="1" applyFill="1" applyBorder="1" applyAlignment="1">
      <alignment vertical="center"/>
    </xf>
    <xf numFmtId="219" fontId="85" fillId="33" borderId="0" xfId="227" applyNumberFormat="1" applyFont="1" applyFill="1" applyAlignment="1">
      <alignment horizontal="center" vertical="center"/>
    </xf>
    <xf numFmtId="0" fontId="55" fillId="33" borderId="0" xfId="227" applyFont="1" applyFill="1" applyAlignment="1">
      <alignment vertical="center"/>
    </xf>
    <xf numFmtId="218" fontId="80" fillId="33" borderId="0" xfId="267" applyFont="1" applyFill="1" applyAlignment="1">
      <alignment vertical="center"/>
    </xf>
    <xf numFmtId="220" fontId="55" fillId="33" borderId="0" xfId="227" applyNumberFormat="1" applyFont="1" applyFill="1" applyAlignment="1">
      <alignment vertical="center"/>
    </xf>
    <xf numFmtId="168" fontId="55" fillId="33" borderId="0" xfId="227" applyNumberFormat="1" applyFont="1" applyFill="1" applyAlignment="1">
      <alignment vertical="center"/>
    </xf>
    <xf numFmtId="0" fontId="55" fillId="33" borderId="0" xfId="227" applyFont="1" applyFill="1"/>
    <xf numFmtId="0" fontId="80" fillId="33" borderId="0" xfId="227" applyFont="1" applyFill="1"/>
    <xf numFmtId="219" fontId="85" fillId="0" borderId="0" xfId="227" applyNumberFormat="1" applyFont="1" applyAlignment="1">
      <alignment horizontal="center" vertical="center"/>
    </xf>
    <xf numFmtId="0" fontId="55" fillId="0" borderId="11" xfId="227" applyFont="1" applyBorder="1" applyAlignment="1">
      <alignment vertical="center"/>
    </xf>
    <xf numFmtId="211" fontId="80" fillId="0" borderId="0" xfId="264" applyFont="1" applyFill="1" applyAlignment="1">
      <alignment vertical="center"/>
    </xf>
    <xf numFmtId="221" fontId="55" fillId="0" borderId="0" xfId="227" applyNumberFormat="1" applyFont="1" applyAlignment="1">
      <alignment vertical="center"/>
    </xf>
    <xf numFmtId="173" fontId="55" fillId="0" borderId="0" xfId="227" applyNumberFormat="1" applyFont="1" applyAlignment="1">
      <alignment vertical="center"/>
    </xf>
    <xf numFmtId="2" fontId="49" fillId="0" borderId="64" xfId="0" applyNumberFormat="1" applyFont="1" applyBorder="1" applyAlignment="1">
      <alignment horizontal="center"/>
    </xf>
    <xf numFmtId="43" fontId="31" fillId="0" borderId="0" xfId="135" applyNumberFormat="1" applyFont="1"/>
    <xf numFmtId="222" fontId="60" fillId="0" borderId="0" xfId="90" applyNumberFormat="1" applyFont="1"/>
    <xf numFmtId="0" fontId="51" fillId="0" borderId="41" xfId="0" applyFont="1" applyBorder="1" applyAlignment="1">
      <alignment vertical="center"/>
    </xf>
    <xf numFmtId="0" fontId="51" fillId="0" borderId="43" xfId="0" applyFont="1" applyBorder="1" applyAlignment="1">
      <alignment vertical="center"/>
    </xf>
    <xf numFmtId="176" fontId="49" fillId="0" borderId="25" xfId="255" applyNumberFormat="1" applyFont="1" applyBorder="1" applyAlignment="1">
      <alignment horizontal="center" wrapText="1"/>
    </xf>
    <xf numFmtId="0" fontId="73" fillId="0" borderId="0" xfId="268" applyFont="1" applyAlignment="1">
      <alignment vertical="center"/>
    </xf>
    <xf numFmtId="49" fontId="89" fillId="0" borderId="0" xfId="268" applyNumberFormat="1" applyFont="1" applyAlignment="1">
      <alignment horizontal="center" vertical="center"/>
    </xf>
    <xf numFmtId="0" fontId="73" fillId="0" borderId="0" xfId="268" applyFont="1" applyAlignment="1">
      <alignment horizontal="center" vertical="center"/>
    </xf>
    <xf numFmtId="0" fontId="90" fillId="0" borderId="0" xfId="268" applyFont="1" applyAlignment="1">
      <alignment horizontal="left" vertical="center"/>
    </xf>
    <xf numFmtId="0" fontId="91" fillId="0" borderId="0" xfId="268" applyFont="1" applyAlignment="1">
      <alignment horizontal="center" vertical="center" wrapText="1"/>
    </xf>
    <xf numFmtId="0" fontId="92" fillId="0" borderId="0" xfId="268" applyFont="1" applyAlignment="1">
      <alignment vertical="center" wrapText="1"/>
    </xf>
    <xf numFmtId="176" fontId="73" fillId="0" borderId="0" xfId="268" applyNumberFormat="1" applyFont="1" applyAlignment="1">
      <alignment horizontal="right" vertical="center"/>
    </xf>
    <xf numFmtId="176" fontId="89" fillId="0" borderId="0" xfId="268" applyNumberFormat="1" applyFont="1" applyAlignment="1">
      <alignment horizontal="right" vertical="center"/>
    </xf>
    <xf numFmtId="173" fontId="89" fillId="0" borderId="0" xfId="268" applyNumberFormat="1" applyFont="1" applyAlignment="1">
      <alignment horizontal="right" vertical="center"/>
    </xf>
    <xf numFmtId="0" fontId="88" fillId="0" borderId="0" xfId="268"/>
    <xf numFmtId="0" fontId="70" fillId="28" borderId="0" xfId="268" applyFont="1" applyFill="1"/>
    <xf numFmtId="0" fontId="67" fillId="0" borderId="0" xfId="268" applyFont="1" applyAlignment="1">
      <alignment vertical="center"/>
    </xf>
    <xf numFmtId="0" fontId="68" fillId="28" borderId="0" xfId="268" applyFont="1" applyFill="1" applyAlignment="1">
      <alignment vertical="center"/>
    </xf>
    <xf numFmtId="0" fontId="68" fillId="0" borderId="0" xfId="268" applyFont="1" applyAlignment="1">
      <alignment vertical="center"/>
    </xf>
    <xf numFmtId="176" fontId="73" fillId="0" borderId="0" xfId="268" applyNumberFormat="1" applyFont="1" applyAlignment="1">
      <alignment horizontal="center" vertical="center"/>
    </xf>
    <xf numFmtId="0" fontId="95" fillId="0" borderId="236" xfId="268" applyFont="1" applyBorder="1" applyAlignment="1">
      <alignment horizontal="center" vertical="center" wrapText="1"/>
    </xf>
    <xf numFmtId="0" fontId="95" fillId="0" borderId="239" xfId="268" applyFont="1" applyBorder="1" applyAlignment="1">
      <alignment horizontal="center" vertical="center" wrapText="1"/>
    </xf>
    <xf numFmtId="0" fontId="95" fillId="0" borderId="237" xfId="268" applyFont="1" applyBorder="1" applyAlignment="1">
      <alignment horizontal="left" vertical="center" wrapText="1"/>
    </xf>
    <xf numFmtId="0" fontId="95" fillId="0" borderId="237" xfId="268" applyFont="1" applyBorder="1" applyAlignment="1">
      <alignment vertical="center" wrapText="1"/>
    </xf>
    <xf numFmtId="0" fontId="95" fillId="0" borderId="237" xfId="268" applyFont="1" applyBorder="1" applyAlignment="1">
      <alignment horizontal="center" vertical="center" wrapText="1"/>
    </xf>
    <xf numFmtId="176" fontId="95" fillId="0" borderId="237" xfId="268" applyNumberFormat="1" applyFont="1" applyBorder="1" applyAlignment="1">
      <alignment vertical="center" wrapText="1"/>
    </xf>
    <xf numFmtId="176" fontId="95" fillId="0" borderId="238" xfId="268" applyNumberFormat="1" applyFont="1" applyBorder="1" applyAlignment="1">
      <alignment horizontal="right" vertical="center" wrapText="1"/>
    </xf>
    <xf numFmtId="0" fontId="95" fillId="0" borderId="240" xfId="268" applyFont="1" applyBorder="1" applyAlignment="1">
      <alignment horizontal="center" vertical="center" wrapText="1"/>
    </xf>
    <xf numFmtId="0" fontId="96" fillId="0" borderId="237" xfId="268" applyFont="1" applyBorder="1" applyAlignment="1">
      <alignment horizontal="center" vertical="center" wrapText="1"/>
    </xf>
    <xf numFmtId="1" fontId="95" fillId="0" borderId="237" xfId="268" applyNumberFormat="1" applyFont="1" applyBorder="1" applyAlignment="1">
      <alignment horizontal="center" vertical="center" wrapText="1"/>
    </xf>
    <xf numFmtId="0" fontId="95" fillId="0" borderId="96" xfId="268" applyFont="1" applyBorder="1" applyAlignment="1">
      <alignment horizontal="left" vertical="center" wrapText="1"/>
    </xf>
    <xf numFmtId="0" fontId="73" fillId="28" borderId="0" xfId="268" applyFont="1" applyFill="1" applyAlignment="1">
      <alignment horizontal="center" vertical="center"/>
    </xf>
    <xf numFmtId="0" fontId="95" fillId="28" borderId="96" xfId="268" applyFont="1" applyFill="1" applyBorder="1" applyAlignment="1">
      <alignment horizontal="left" vertical="center" wrapText="1"/>
    </xf>
    <xf numFmtId="0" fontId="96" fillId="28" borderId="237" xfId="268" applyFont="1" applyFill="1" applyBorder="1" applyAlignment="1">
      <alignment horizontal="center" vertical="center" wrapText="1"/>
    </xf>
    <xf numFmtId="1" fontId="95" fillId="28" borderId="237" xfId="268" applyNumberFormat="1" applyFont="1" applyFill="1" applyBorder="1" applyAlignment="1">
      <alignment horizontal="center" vertical="center" wrapText="1"/>
    </xf>
    <xf numFmtId="176" fontId="95" fillId="28" borderId="237" xfId="268" applyNumberFormat="1" applyFont="1" applyFill="1" applyBorder="1" applyAlignment="1">
      <alignment vertical="center" wrapText="1"/>
    </xf>
    <xf numFmtId="176" fontId="95" fillId="28" borderId="238" xfId="268" applyNumberFormat="1" applyFont="1" applyFill="1" applyBorder="1" applyAlignment="1">
      <alignment horizontal="right" vertical="center" wrapText="1"/>
    </xf>
    <xf numFmtId="0" fontId="72" fillId="28" borderId="237" xfId="268" applyFont="1" applyFill="1" applyBorder="1" applyAlignment="1">
      <alignment horizontal="center" vertical="center" wrapText="1"/>
    </xf>
    <xf numFmtId="0" fontId="72" fillId="28" borderId="237" xfId="268" applyFont="1" applyFill="1" applyBorder="1" applyAlignment="1">
      <alignment horizontal="center" vertical="center"/>
    </xf>
    <xf numFmtId="176" fontId="72" fillId="28" borderId="237" xfId="268" applyNumberFormat="1" applyFont="1" applyFill="1" applyBorder="1" applyAlignment="1">
      <alignment horizontal="center" vertical="center"/>
    </xf>
    <xf numFmtId="0" fontId="73" fillId="0" borderId="237" xfId="268" applyFont="1" applyBorder="1" applyAlignment="1">
      <alignment horizontal="center" vertical="center" wrapText="1"/>
    </xf>
    <xf numFmtId="9" fontId="73" fillId="0" borderId="237" xfId="268" applyNumberFormat="1" applyFont="1" applyBorder="1" applyAlignment="1">
      <alignment horizontal="center" vertical="center" wrapText="1"/>
    </xf>
    <xf numFmtId="176" fontId="73" fillId="0" borderId="237" xfId="268" applyNumberFormat="1" applyFont="1" applyBorder="1" applyAlignment="1">
      <alignment horizontal="center" vertical="center"/>
    </xf>
    <xf numFmtId="176" fontId="73" fillId="0" borderId="237" xfId="268" applyNumberFormat="1" applyFont="1" applyBorder="1" applyAlignment="1">
      <alignment vertical="center" wrapText="1"/>
    </xf>
    <xf numFmtId="176" fontId="73" fillId="28" borderId="237" xfId="268" applyNumberFormat="1" applyFont="1" applyFill="1" applyBorder="1" applyAlignment="1">
      <alignment vertical="center" wrapText="1"/>
    </xf>
    <xf numFmtId="0" fontId="72" fillId="28" borderId="0" xfId="268" applyFont="1" applyFill="1" applyAlignment="1">
      <alignment horizontal="center" vertical="center"/>
    </xf>
    <xf numFmtId="176" fontId="72" fillId="28" borderId="0" xfId="268" applyNumberFormat="1" applyFont="1" applyFill="1" applyAlignment="1">
      <alignment horizontal="center" vertical="center"/>
    </xf>
    <xf numFmtId="176" fontId="97" fillId="28" borderId="0" xfId="268" applyNumberFormat="1" applyFont="1" applyFill="1" applyAlignment="1">
      <alignment horizontal="center" vertical="center"/>
    </xf>
    <xf numFmtId="176" fontId="73" fillId="28" borderId="0" xfId="268" applyNumberFormat="1" applyFont="1" applyFill="1" applyAlignment="1">
      <alignment horizontal="center" vertical="center"/>
    </xf>
    <xf numFmtId="176" fontId="73" fillId="28" borderId="0" xfId="269" applyNumberFormat="1" applyFont="1" applyFill="1" applyBorder="1" applyAlignment="1">
      <alignment horizontal="center" vertical="center"/>
    </xf>
    <xf numFmtId="216" fontId="73" fillId="0" borderId="0" xfId="268" applyNumberFormat="1" applyFont="1" applyAlignment="1">
      <alignment horizontal="center" vertical="center"/>
    </xf>
    <xf numFmtId="176" fontId="88" fillId="0" borderId="0" xfId="268" applyNumberFormat="1"/>
    <xf numFmtId="0" fontId="94" fillId="38" borderId="236" xfId="268" applyFont="1" applyFill="1" applyBorder="1" applyAlignment="1">
      <alignment horizontal="center" vertical="center" wrapText="1"/>
    </xf>
    <xf numFmtId="0" fontId="94" fillId="38" borderId="237" xfId="268" applyFont="1" applyFill="1" applyBorder="1" applyAlignment="1">
      <alignment horizontal="center" vertical="center" wrapText="1"/>
    </xf>
    <xf numFmtId="176" fontId="94" fillId="38" borderId="237" xfId="268" applyNumberFormat="1" applyFont="1" applyFill="1" applyBorder="1" applyAlignment="1">
      <alignment horizontal="center" vertical="center" wrapText="1"/>
    </xf>
    <xf numFmtId="176" fontId="94" fillId="38" borderId="238" xfId="268" applyNumberFormat="1" applyFont="1" applyFill="1" applyBorder="1" applyAlignment="1">
      <alignment horizontal="center" vertical="center" wrapText="1"/>
    </xf>
    <xf numFmtId="176" fontId="94" fillId="38" borderId="246" xfId="268" applyNumberFormat="1" applyFont="1" applyFill="1" applyBorder="1" applyAlignment="1">
      <alignment horizontal="center" vertical="center" wrapText="1"/>
    </xf>
    <xf numFmtId="176" fontId="72" fillId="36" borderId="239" xfId="268" applyNumberFormat="1" applyFont="1" applyFill="1" applyBorder="1" applyAlignment="1">
      <alignment vertical="center" wrapText="1"/>
    </xf>
    <xf numFmtId="176" fontId="72" fillId="36" borderId="251" xfId="268" applyNumberFormat="1" applyFont="1" applyFill="1" applyBorder="1" applyAlignment="1">
      <alignment vertical="center" wrapText="1"/>
    </xf>
    <xf numFmtId="222" fontId="56" fillId="0" borderId="0" xfId="90" applyNumberFormat="1" applyFont="1"/>
    <xf numFmtId="0" fontId="95" fillId="0" borderId="245" xfId="268" applyFont="1" applyBorder="1" applyAlignment="1">
      <alignment horizontal="left" vertical="center" wrapText="1"/>
    </xf>
    <xf numFmtId="0" fontId="95" fillId="0" borderId="242" xfId="268" applyFont="1" applyBorder="1" applyAlignment="1">
      <alignment horizontal="center" vertical="center" wrapText="1"/>
    </xf>
    <xf numFmtId="222" fontId="58" fillId="0" borderId="0" xfId="90" applyNumberFormat="1" applyFont="1"/>
    <xf numFmtId="0" fontId="8" fillId="0" borderId="85" xfId="89" applyFont="1" applyBorder="1" applyAlignment="1">
      <alignment horizont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6" borderId="33"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59" fillId="25" borderId="62" xfId="130" applyFont="1" applyFill="1" applyBorder="1" applyAlignment="1">
      <alignment horizontal="center" vertical="center" wrapText="1"/>
    </xf>
    <xf numFmtId="0" fontId="59" fillId="25" borderId="31" xfId="130" applyFont="1" applyFill="1" applyBorder="1" applyAlignment="1">
      <alignment horizontal="center" vertical="center" wrapText="1"/>
    </xf>
    <xf numFmtId="0" fontId="59" fillId="25" borderId="70" xfId="130" applyFont="1" applyFill="1" applyBorder="1" applyAlignment="1">
      <alignment horizontal="center" vertical="center" wrapText="1"/>
    </xf>
    <xf numFmtId="0" fontId="51" fillId="0" borderId="43" xfId="0" applyFont="1" applyBorder="1" applyAlignment="1">
      <alignment horizontal="center" vertical="center"/>
    </xf>
    <xf numFmtId="0" fontId="51" fillId="0" borderId="44" xfId="0" applyFont="1" applyBorder="1" applyAlignment="1">
      <alignment horizontal="center" vertical="center"/>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7" fillId="25" borderId="29" xfId="73" applyFont="1" applyFill="1" applyBorder="1" applyAlignment="1">
      <alignment horizontal="center" vertical="center" wrapText="1"/>
    </xf>
    <xf numFmtId="0" fontId="57" fillId="25" borderId="20" xfId="73" applyFont="1" applyFill="1" applyBorder="1" applyAlignment="1">
      <alignment horizontal="center" vertical="center" wrapText="1"/>
    </xf>
    <xf numFmtId="0" fontId="59" fillId="26" borderId="33" xfId="130" applyFont="1" applyFill="1" applyBorder="1" applyAlignment="1">
      <alignment vertical="center" wrapText="1"/>
    </xf>
    <xf numFmtId="0" fontId="57" fillId="0" borderId="29" xfId="126" applyFont="1" applyBorder="1" applyAlignment="1">
      <alignment horizontal="center"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7" xfId="89" applyFont="1" applyFill="1" applyBorder="1" applyAlignment="1">
      <alignment horizontal="center" vertical="center" wrapText="1"/>
    </xf>
    <xf numFmtId="0" fontId="57" fillId="24" borderId="41" xfId="73" applyFont="1" applyFill="1" applyBorder="1" applyAlignment="1">
      <alignment horizontal="right" vertical="center"/>
    </xf>
    <xf numFmtId="0" fontId="57" fillId="24" borderId="43" xfId="73" applyFont="1" applyFill="1" applyBorder="1" applyAlignment="1">
      <alignment horizontal="right" vertical="center"/>
    </xf>
    <xf numFmtId="0" fontId="57" fillId="24" borderId="53" xfId="73" applyFont="1" applyFill="1" applyBorder="1" applyAlignment="1">
      <alignment horizontal="right" vertical="center"/>
    </xf>
    <xf numFmtId="4" fontId="57" fillId="25" borderId="29" xfId="73" applyNumberFormat="1" applyFont="1" applyFill="1" applyBorder="1" applyAlignment="1">
      <alignment horizontal="center" vertical="center" wrapText="1"/>
    </xf>
    <xf numFmtId="4" fontId="57" fillId="25" borderId="20"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42" xfId="73" applyNumberFormat="1" applyFont="1" applyFill="1" applyBorder="1" applyAlignment="1">
      <alignment horizontal="center" vertical="center" wrapText="1"/>
    </xf>
    <xf numFmtId="0" fontId="49" fillId="0" borderId="13" xfId="0" applyFont="1" applyBorder="1" applyAlignment="1">
      <alignment horizontal="left"/>
    </xf>
    <xf numFmtId="0" fontId="49" fillId="0" borderId="14" xfId="0" applyFont="1" applyBorder="1" applyAlignment="1">
      <alignment horizontal="left"/>
    </xf>
    <xf numFmtId="0" fontId="49" fillId="0" borderId="14" xfId="0" applyFont="1" applyBorder="1" applyAlignment="1">
      <alignment horizontal="right"/>
    </xf>
    <xf numFmtId="0" fontId="49" fillId="0" borderId="15" xfId="0" applyFont="1" applyBorder="1" applyAlignment="1">
      <alignment horizontal="right"/>
    </xf>
    <xf numFmtId="44" fontId="49" fillId="0" borderId="19" xfId="255" applyFont="1" applyBorder="1" applyAlignment="1">
      <alignment horizontal="center"/>
    </xf>
    <xf numFmtId="44" fontId="49" fillId="0" borderId="23" xfId="255"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vertical="center"/>
    </xf>
    <xf numFmtId="0" fontId="51" fillId="24" borderId="17" xfId="0" applyFont="1" applyFill="1" applyBorder="1" applyAlignment="1">
      <alignment horizontal="center" vertic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0" fontId="49" fillId="0" borderId="23" xfId="0" applyFont="1" applyBorder="1" applyAlignment="1">
      <alignment horizontal="lef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0" fontId="49" fillId="0" borderId="66" xfId="0" applyFont="1" applyBorder="1" applyAlignment="1">
      <alignment horizontal="center"/>
    </xf>
    <xf numFmtId="0" fontId="49" fillId="0" borderId="65" xfId="0" applyFont="1" applyBorder="1" applyAlignment="1">
      <alignment horizontal="center"/>
    </xf>
    <xf numFmtId="0" fontId="31" fillId="0" borderId="88" xfId="0" applyFont="1" applyBorder="1" applyAlignment="1">
      <alignment horizontal="center"/>
    </xf>
    <xf numFmtId="0" fontId="31" fillId="0" borderId="24" xfId="0" applyFont="1" applyBorder="1" applyAlignment="1">
      <alignment horizontal="center"/>
    </xf>
    <xf numFmtId="0" fontId="51" fillId="24" borderId="34" xfId="0" applyFont="1" applyFill="1" applyBorder="1" applyAlignment="1">
      <alignment horizontal="center" vertical="center"/>
    </xf>
    <xf numFmtId="0" fontId="51" fillId="24" borderId="16" xfId="0" applyFont="1" applyFill="1" applyBorder="1" applyAlignment="1">
      <alignment horizontal="center" vertical="center"/>
    </xf>
    <xf numFmtId="0" fontId="51" fillId="24" borderId="46" xfId="0" applyFont="1" applyFill="1" applyBorder="1" applyAlignment="1">
      <alignment horizontal="center" vertical="center" wrapText="1"/>
    </xf>
    <xf numFmtId="0" fontId="51" fillId="24" borderId="17" xfId="0" applyFont="1" applyFill="1" applyBorder="1" applyAlignment="1">
      <alignment horizontal="center" vertical="center" wrapText="1"/>
    </xf>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44" fontId="49" fillId="0" borderId="62" xfId="255" applyFont="1" applyBorder="1" applyAlignment="1">
      <alignment horizontal="right"/>
    </xf>
    <xf numFmtId="44" fontId="49" fillId="0" borderId="28" xfId="255"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49" fillId="0" borderId="27" xfId="0" applyFont="1" applyBorder="1" applyAlignment="1">
      <alignment horizontal="left"/>
    </xf>
    <xf numFmtId="0" fontId="49" fillId="0" borderId="31" xfId="0" applyFont="1" applyBorder="1" applyAlignment="1">
      <alignment horizontal="left"/>
    </xf>
    <xf numFmtId="0" fontId="49" fillId="0" borderId="28" xfId="0" applyFont="1" applyBorder="1" applyAlignment="1">
      <alignment horizontal="left"/>
    </xf>
    <xf numFmtId="9" fontId="49" fillId="0" borderId="19" xfId="0" applyNumberFormat="1" applyFont="1" applyBorder="1" applyAlignment="1">
      <alignment horizontal="center"/>
    </xf>
    <xf numFmtId="0" fontId="49" fillId="0" borderId="63" xfId="0" applyFont="1" applyBorder="1" applyAlignment="1">
      <alignment horizontal="left"/>
    </xf>
    <xf numFmtId="0" fontId="49" fillId="0" borderId="55" xfId="0" applyFont="1" applyBorder="1" applyAlignment="1">
      <alignment horizontal="left"/>
    </xf>
    <xf numFmtId="0" fontId="49" fillId="0" borderId="65" xfId="0" applyFont="1" applyBorder="1" applyAlignment="1">
      <alignment horizontal="left"/>
    </xf>
    <xf numFmtId="0" fontId="51" fillId="24" borderId="27" xfId="0" applyFont="1" applyFill="1" applyBorder="1" applyAlignment="1">
      <alignment horizontal="center" vertical="center" wrapText="1"/>
    </xf>
    <xf numFmtId="0" fontId="51" fillId="24" borderId="31" xfId="0" applyFont="1" applyFill="1" applyBorder="1" applyAlignment="1">
      <alignment horizontal="center" vertical="center" wrapText="1"/>
    </xf>
    <xf numFmtId="0" fontId="51" fillId="24" borderId="70" xfId="0" applyFont="1" applyFill="1" applyBorder="1" applyAlignment="1">
      <alignment horizontal="center" vertical="center" wrapText="1"/>
    </xf>
    <xf numFmtId="0" fontId="51" fillId="24" borderId="27" xfId="0" applyFont="1" applyFill="1" applyBorder="1" applyAlignment="1">
      <alignment horizontal="center" vertical="center"/>
    </xf>
    <xf numFmtId="0" fontId="51" fillId="24" borderId="70" xfId="0" applyFont="1" applyFill="1" applyBorder="1" applyAlignment="1">
      <alignment horizontal="center" vertical="center"/>
    </xf>
    <xf numFmtId="0" fontId="51" fillId="24" borderId="60" xfId="0" applyFont="1" applyFill="1" applyBorder="1" applyAlignment="1">
      <alignment horizontal="center"/>
    </xf>
    <xf numFmtId="0" fontId="51" fillId="24" borderId="59" xfId="0" applyFont="1" applyFill="1" applyBorder="1" applyAlignment="1">
      <alignment horizontal="center"/>
    </xf>
    <xf numFmtId="0" fontId="51" fillId="24" borderId="79" xfId="0" applyFont="1" applyFill="1" applyBorder="1" applyAlignment="1">
      <alignment horizontal="center"/>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51" fillId="24" borderId="26" xfId="0" applyFont="1" applyFill="1" applyBorder="1" applyAlignment="1">
      <alignment horizontal="center" vertical="center"/>
    </xf>
    <xf numFmtId="0" fontId="51" fillId="0" borderId="75" xfId="0" applyFont="1" applyBorder="1" applyAlignment="1">
      <alignment horizontal="center" wrapText="1"/>
    </xf>
    <xf numFmtId="0" fontId="51" fillId="0" borderId="0" xfId="0" applyFont="1" applyAlignment="1">
      <alignment horizontal="center" wrapText="1"/>
    </xf>
    <xf numFmtId="0" fontId="51" fillId="0" borderId="45" xfId="0" applyFont="1" applyBorder="1" applyAlignment="1">
      <alignment horizontal="center" wrapText="1"/>
    </xf>
    <xf numFmtId="0" fontId="8" fillId="0" borderId="85" xfId="0" applyFont="1" applyBorder="1" applyAlignment="1">
      <alignment horizontal="center" wrapText="1"/>
    </xf>
    <xf numFmtId="0" fontId="44"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44" fontId="49" fillId="0" borderId="62" xfId="255" applyFont="1" applyBorder="1" applyAlignment="1">
      <alignment horizontal="center"/>
    </xf>
    <xf numFmtId="44" fontId="49" fillId="0" borderId="28" xfId="255" applyFont="1" applyBorder="1" applyAlignment="1">
      <alignment horizontal="center"/>
    </xf>
    <xf numFmtId="0" fontId="51" fillId="24" borderId="34" xfId="0" applyFont="1" applyFill="1" applyBorder="1"/>
    <xf numFmtId="0" fontId="51" fillId="24" borderId="16" xfId="0" applyFont="1" applyFill="1" applyBorder="1"/>
    <xf numFmtId="0" fontId="51" fillId="24" borderId="46" xfId="0" applyFont="1" applyFill="1" applyBorder="1"/>
    <xf numFmtId="0" fontId="51" fillId="24" borderId="17" xfId="0" applyFont="1" applyFill="1" applyBorder="1"/>
    <xf numFmtId="0" fontId="49" fillId="0" borderId="31" xfId="0" applyFont="1" applyBorder="1" applyAlignment="1">
      <alignment horizontal="center"/>
    </xf>
    <xf numFmtId="0" fontId="49" fillId="0" borderId="27" xfId="0" applyFont="1" applyBorder="1" applyAlignment="1">
      <alignment horizontal="center"/>
    </xf>
    <xf numFmtId="189" fontId="49" fillId="0" borderId="19" xfId="0" applyNumberFormat="1" applyFont="1" applyBorder="1" applyAlignment="1">
      <alignment horizontal="center" wrapText="1"/>
    </xf>
    <xf numFmtId="189" fontId="49" fillId="0" borderId="23" xfId="0" applyNumberFormat="1" applyFont="1" applyBorder="1" applyAlignment="1">
      <alignment horizontal="center" wrapText="1"/>
    </xf>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31" xfId="0" applyFont="1" applyFill="1" applyBorder="1" applyAlignment="1">
      <alignment horizontal="center" vertic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49" fillId="0" borderId="11" xfId="0" applyFont="1" applyBorder="1" applyAlignment="1">
      <alignment horizontal="left"/>
    </xf>
    <xf numFmtId="0" fontId="49" fillId="0" borderId="0" xfId="0" applyFont="1" applyAlignment="1">
      <alignment horizontal="left"/>
    </xf>
    <xf numFmtId="0" fontId="49" fillId="0" borderId="45" xfId="0" applyFont="1" applyBorder="1" applyAlignment="1">
      <alignment horizontal="left"/>
    </xf>
    <xf numFmtId="0" fontId="49" fillId="0" borderId="21" xfId="0" applyFont="1" applyBorder="1" applyAlignment="1">
      <alignment horizontal="left" vertical="center" wrapText="1"/>
    </xf>
    <xf numFmtId="0" fontId="49" fillId="0" borderId="22" xfId="0" applyFont="1" applyBorder="1" applyAlignment="1">
      <alignment horizontal="left" vertical="center" wrapText="1"/>
    </xf>
    <xf numFmtId="0" fontId="49" fillId="0" borderId="23" xfId="0" applyFont="1" applyBorder="1" applyAlignment="1">
      <alignment horizontal="left" vertical="center" wrapText="1"/>
    </xf>
    <xf numFmtId="0" fontId="51" fillId="24" borderId="78" xfId="0" applyFont="1" applyFill="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9" fillId="0" borderId="19" xfId="0" applyFont="1" applyBorder="1" applyAlignment="1">
      <alignment horizontal="center" vertical="center"/>
    </xf>
    <xf numFmtId="0" fontId="49" fillId="0" borderId="23" xfId="0" applyFont="1" applyBorder="1" applyAlignment="1">
      <alignment horizontal="center" vertical="center"/>
    </xf>
    <xf numFmtId="0" fontId="49" fillId="0" borderId="11" xfId="0" applyFont="1" applyBorder="1" applyAlignment="1">
      <alignment horizontal="center"/>
    </xf>
    <xf numFmtId="0" fontId="49" fillId="0" borderId="21" xfId="0" applyFont="1" applyBorder="1" applyAlignment="1">
      <alignment horizontal="center" vertical="center" wrapText="1"/>
    </xf>
    <xf numFmtId="0" fontId="49" fillId="0" borderId="22" xfId="0" applyFont="1" applyBorder="1" applyAlignment="1">
      <alignment horizontal="center" vertical="center" wrapText="1"/>
    </xf>
    <xf numFmtId="0" fontId="49" fillId="0" borderId="23" xfId="0" applyFont="1" applyBorder="1" applyAlignment="1">
      <alignment horizontal="center" vertical="center" wrapText="1"/>
    </xf>
    <xf numFmtId="0" fontId="51" fillId="0" borderId="11" xfId="0" applyFont="1" applyBorder="1" applyAlignment="1">
      <alignment horizontal="right" vertical="center"/>
    </xf>
    <xf numFmtId="0" fontId="51" fillId="0" borderId="0" xfId="0" applyFont="1" applyAlignment="1">
      <alignment horizontal="right" vertical="center"/>
    </xf>
    <xf numFmtId="0" fontId="49" fillId="0" borderId="55" xfId="0" applyFont="1" applyBorder="1" applyAlignment="1">
      <alignment horizontal="center"/>
    </xf>
    <xf numFmtId="0" fontId="49" fillId="0" borderId="62" xfId="0" applyFont="1" applyBorder="1" applyAlignment="1">
      <alignment horizontal="center" vertical="center"/>
    </xf>
    <xf numFmtId="0" fontId="49" fillId="0" borderId="28" xfId="0" applyFont="1" applyBorder="1" applyAlignment="1">
      <alignment horizontal="center" vertical="center"/>
    </xf>
    <xf numFmtId="189" fontId="49" fillId="0" borderId="62" xfId="0" applyNumberFormat="1" applyFont="1" applyBorder="1" applyAlignment="1">
      <alignment horizontal="center" vertical="center"/>
    </xf>
    <xf numFmtId="189" fontId="49" fillId="0" borderId="28" xfId="0" applyNumberFormat="1" applyFont="1" applyBorder="1" applyAlignment="1">
      <alignment horizontal="center" vertical="center"/>
    </xf>
    <xf numFmtId="9" fontId="49" fillId="0" borderId="19" xfId="0" applyNumberFormat="1" applyFont="1" applyBorder="1" applyAlignment="1">
      <alignment horizontal="center" vertical="center"/>
    </xf>
    <xf numFmtId="0" fontId="51" fillId="24" borderId="78" xfId="0" applyFont="1" applyFill="1" applyBorder="1" applyAlignment="1">
      <alignment horizontal="center" vertical="center"/>
    </xf>
    <xf numFmtId="0" fontId="51" fillId="24" borderId="79" xfId="0" applyFont="1" applyFill="1" applyBorder="1" applyAlignment="1">
      <alignment horizontal="center" vertical="center"/>
    </xf>
    <xf numFmtId="190" fontId="49" fillId="0" borderId="19" xfId="0" applyNumberFormat="1" applyFont="1" applyBorder="1" applyAlignment="1">
      <alignment horizontal="center" wrapText="1"/>
    </xf>
    <xf numFmtId="190" fontId="49" fillId="0" borderId="23" xfId="0" applyNumberFormat="1" applyFont="1" applyBorder="1" applyAlignment="1">
      <alignment horizontal="center" wrapText="1"/>
    </xf>
    <xf numFmtId="2" fontId="49" fillId="0" borderId="19" xfId="0" applyNumberFormat="1" applyFont="1" applyBorder="1" applyAlignment="1">
      <alignment horizontal="center" vertical="center" wrapText="1"/>
    </xf>
    <xf numFmtId="2" fontId="49" fillId="0" borderId="23" xfId="0" applyNumberFormat="1" applyFont="1" applyBorder="1" applyAlignment="1">
      <alignment horizontal="center" vertical="center" wrapText="1"/>
    </xf>
    <xf numFmtId="0" fontId="49" fillId="0" borderId="68" xfId="0" applyFont="1" applyBorder="1" applyAlignment="1">
      <alignment horizontal="center"/>
    </xf>
    <xf numFmtId="0" fontId="49" fillId="0" borderId="67" xfId="0" applyFont="1" applyBorder="1" applyAlignment="1">
      <alignment horizontal="center"/>
    </xf>
    <xf numFmtId="44" fontId="49" fillId="0" borderId="68" xfId="255" applyFont="1" applyBorder="1" applyAlignment="1">
      <alignment horizontal="center"/>
    </xf>
    <xf numFmtId="44" fontId="49" fillId="0" borderId="67" xfId="255" applyFont="1" applyBorder="1" applyAlignment="1">
      <alignment horizontal="center"/>
    </xf>
    <xf numFmtId="9" fontId="49" fillId="0" borderId="23" xfId="0" applyNumberFormat="1" applyFont="1" applyBorder="1" applyAlignment="1">
      <alignment horizontal="center"/>
    </xf>
    <xf numFmtId="0" fontId="49" fillId="0" borderId="27" xfId="0" applyFont="1" applyBorder="1" applyAlignment="1">
      <alignment horizontal="left" wrapText="1"/>
    </xf>
    <xf numFmtId="0" fontId="49" fillId="0" borderId="21" xfId="0" applyFont="1" applyBorder="1" applyAlignment="1">
      <alignment horizontal="left" wrapText="1"/>
    </xf>
    <xf numFmtId="44" fontId="49" fillId="0" borderId="46" xfId="255" applyFont="1" applyBorder="1" applyAlignment="1">
      <alignment horizontal="center"/>
    </xf>
    <xf numFmtId="44" fontId="49" fillId="0" borderId="17" xfId="255" applyFont="1" applyBorder="1" applyAlignment="1">
      <alignment horizontal="center"/>
    </xf>
    <xf numFmtId="44" fontId="49" fillId="0" borderId="66" xfId="255" applyFont="1" applyBorder="1" applyAlignment="1">
      <alignment horizontal="right"/>
    </xf>
    <xf numFmtId="44" fontId="49" fillId="0" borderId="65" xfId="255" applyFont="1" applyBorder="1" applyAlignment="1">
      <alignment horizontal="right"/>
    </xf>
    <xf numFmtId="2" fontId="49" fillId="0" borderId="19" xfId="0" applyNumberFormat="1" applyFont="1" applyBorder="1" applyAlignment="1">
      <alignment horizontal="center" vertical="center"/>
    </xf>
    <xf numFmtId="2" fontId="49" fillId="0" borderId="23" xfId="0" applyNumberFormat="1" applyFont="1" applyBorder="1" applyAlignment="1">
      <alignment horizontal="center" vertical="center"/>
    </xf>
    <xf numFmtId="0" fontId="49" fillId="0" borderId="63" xfId="0" applyFont="1" applyBorder="1" applyAlignment="1">
      <alignment horizontal="left" vertical="center" wrapText="1"/>
    </xf>
    <xf numFmtId="0" fontId="49" fillId="0" borderId="55" xfId="0" applyFont="1" applyBorder="1" applyAlignment="1">
      <alignment horizontal="left" vertical="center" wrapText="1"/>
    </xf>
    <xf numFmtId="0" fontId="49" fillId="0" borderId="65" xfId="0" applyFont="1" applyBorder="1" applyAlignment="1">
      <alignment horizontal="left" vertical="center" wrapText="1"/>
    </xf>
    <xf numFmtId="44" fontId="49" fillId="0" borderId="77" xfId="255" applyFont="1" applyBorder="1" applyAlignment="1">
      <alignment horizontal="center"/>
    </xf>
    <xf numFmtId="0" fontId="49" fillId="0" borderId="23" xfId="0" applyFont="1" applyBorder="1"/>
    <xf numFmtId="0" fontId="49" fillId="0" borderId="21" xfId="0" applyFont="1" applyBorder="1" applyAlignment="1">
      <alignment wrapText="1"/>
    </xf>
    <xf numFmtId="0" fontId="49" fillId="0" borderId="28" xfId="0" applyFont="1" applyBorder="1"/>
    <xf numFmtId="189" fontId="49" fillId="0" borderId="62" xfId="0" applyNumberFormat="1" applyFont="1" applyBorder="1" applyAlignment="1">
      <alignment horizontal="center"/>
    </xf>
    <xf numFmtId="189" fontId="49" fillId="0" borderId="28" xfId="0" applyNumberFormat="1" applyFont="1" applyBorder="1" applyAlignment="1">
      <alignment horizontal="center"/>
    </xf>
    <xf numFmtId="176" fontId="49" fillId="0" borderId="62" xfId="255" applyNumberFormat="1" applyFont="1" applyBorder="1" applyAlignment="1">
      <alignment horizontal="right"/>
    </xf>
    <xf numFmtId="176" fontId="49" fillId="0" borderId="28" xfId="255" applyNumberFormat="1" applyFont="1" applyBorder="1" applyAlignment="1">
      <alignment horizontal="right"/>
    </xf>
    <xf numFmtId="176" fontId="49" fillId="0" borderId="227" xfId="255" applyNumberFormat="1" applyFont="1" applyBorder="1" applyAlignment="1">
      <alignment horizontal="right"/>
    </xf>
    <xf numFmtId="176" fontId="49" fillId="0" borderId="228" xfId="255" applyNumberFormat="1" applyFont="1" applyBorder="1" applyAlignment="1">
      <alignment horizontal="right"/>
    </xf>
    <xf numFmtId="176" fontId="49" fillId="0" borderId="19" xfId="255" applyNumberFormat="1" applyFont="1" applyBorder="1" applyAlignment="1">
      <alignment horizontal="right"/>
    </xf>
    <xf numFmtId="176" fontId="49" fillId="0" borderId="23" xfId="255" applyNumberFormat="1" applyFont="1" applyBorder="1" applyAlignment="1">
      <alignment horizontal="right"/>
    </xf>
    <xf numFmtId="0" fontId="49" fillId="0" borderId="34" xfId="0" applyFont="1" applyBorder="1" applyAlignment="1">
      <alignment horizontal="left"/>
    </xf>
    <xf numFmtId="0" fontId="49" fillId="0" borderId="16" xfId="0" applyFont="1" applyBorder="1" applyAlignment="1">
      <alignment horizontal="left"/>
    </xf>
    <xf numFmtId="0" fontId="49" fillId="0" borderId="17" xfId="0" applyFont="1" applyBorder="1" applyAlignment="1">
      <alignment horizontal="left"/>
    </xf>
    <xf numFmtId="0" fontId="49" fillId="0" borderId="46" xfId="0" applyFont="1" applyBorder="1" applyAlignment="1">
      <alignment horizontal="center"/>
    </xf>
    <xf numFmtId="0" fontId="49" fillId="0" borderId="17" xfId="0" applyFont="1" applyBorder="1" applyAlignment="1">
      <alignment horizontal="center"/>
    </xf>
    <xf numFmtId="0" fontId="8" fillId="0" borderId="91" xfId="0" applyFont="1" applyBorder="1" applyAlignment="1">
      <alignment horizontal="center" wrapText="1"/>
    </xf>
    <xf numFmtId="0" fontId="8" fillId="0" borderId="92" xfId="0" applyFont="1" applyBorder="1" applyAlignment="1">
      <alignment horizontal="center" wrapText="1"/>
    </xf>
    <xf numFmtId="0" fontId="8" fillId="0" borderId="93" xfId="0" applyFont="1" applyBorder="1" applyAlignment="1">
      <alignment horizontal="center" wrapText="1"/>
    </xf>
    <xf numFmtId="0" fontId="49" fillId="27" borderId="19" xfId="0" applyFont="1" applyFill="1" applyBorder="1" applyAlignment="1">
      <alignment horizontal="center" vertical="center" wrapText="1"/>
    </xf>
    <xf numFmtId="0" fontId="49" fillId="27" borderId="22" xfId="0" applyFont="1" applyFill="1" applyBorder="1" applyAlignment="1">
      <alignment horizontal="center" vertical="center" wrapText="1"/>
    </xf>
    <xf numFmtId="0" fontId="49" fillId="27" borderId="23" xfId="0" applyFont="1" applyFill="1" applyBorder="1" applyAlignment="1">
      <alignment horizontal="center" vertical="center" wrapText="1"/>
    </xf>
    <xf numFmtId="173" fontId="49" fillId="0" borderId="62" xfId="34" applyFont="1" applyBorder="1" applyAlignment="1">
      <alignment horizontal="center"/>
    </xf>
    <xf numFmtId="173" fontId="49" fillId="0" borderId="28" xfId="34" applyFont="1" applyBorder="1" applyAlignment="1">
      <alignment horizontal="center"/>
    </xf>
    <xf numFmtId="0" fontId="49" fillId="0" borderId="13" xfId="135" applyFont="1" applyBorder="1" applyAlignment="1">
      <alignment horizontal="left"/>
    </xf>
    <xf numFmtId="0" fontId="49" fillId="0" borderId="14" xfId="135" applyFont="1" applyBorder="1" applyAlignment="1">
      <alignment horizontal="left"/>
    </xf>
    <xf numFmtId="0" fontId="49" fillId="0" borderId="14" xfId="135" applyFont="1" applyBorder="1" applyAlignment="1">
      <alignment horizontal="right"/>
    </xf>
    <xf numFmtId="0" fontId="49" fillId="0" borderId="15" xfId="135" applyFont="1" applyBorder="1" applyAlignment="1">
      <alignment horizontal="right"/>
    </xf>
    <xf numFmtId="0" fontId="51" fillId="0" borderId="41" xfId="135" applyFont="1" applyBorder="1" applyAlignment="1">
      <alignment horizontal="right"/>
    </xf>
    <xf numFmtId="0" fontId="51" fillId="0" borderId="43" xfId="135" applyFont="1" applyBorder="1" applyAlignment="1">
      <alignment horizontal="right"/>
    </xf>
    <xf numFmtId="0" fontId="51" fillId="0" borderId="44" xfId="135" applyFont="1" applyBorder="1" applyAlignment="1">
      <alignment horizontal="right"/>
    </xf>
    <xf numFmtId="0" fontId="51" fillId="24" borderId="41" xfId="135" applyFont="1" applyFill="1" applyBorder="1" applyAlignment="1">
      <alignment horizontal="right"/>
    </xf>
    <xf numFmtId="0" fontId="51" fillId="24" borderId="43" xfId="135" applyFont="1" applyFill="1" applyBorder="1" applyAlignment="1">
      <alignment horizontal="right"/>
    </xf>
    <xf numFmtId="0" fontId="51" fillId="24" borderId="44" xfId="135" applyFont="1" applyFill="1" applyBorder="1" applyAlignment="1">
      <alignment horizontal="right"/>
    </xf>
    <xf numFmtId="0" fontId="49" fillId="0" borderId="21" xfId="135" applyFont="1" applyBorder="1" applyAlignment="1">
      <alignment horizontal="center"/>
    </xf>
    <xf numFmtId="0" fontId="49" fillId="0" borderId="22" xfId="135" applyFont="1" applyBorder="1" applyAlignment="1">
      <alignment horizontal="center"/>
    </xf>
    <xf numFmtId="0" fontId="49" fillId="0" borderId="57" xfId="135" applyFont="1" applyBorder="1" applyAlignment="1">
      <alignment horizontal="center"/>
    </xf>
    <xf numFmtId="0" fontId="51" fillId="0" borderId="11" xfId="135" applyFont="1" applyBorder="1" applyAlignment="1">
      <alignment wrapText="1"/>
    </xf>
    <xf numFmtId="0" fontId="51" fillId="0" borderId="0" xfId="135" applyFont="1" applyAlignment="1">
      <alignment wrapText="1"/>
    </xf>
    <xf numFmtId="0" fontId="51" fillId="0" borderId="12" xfId="135" applyFont="1" applyBorder="1" applyAlignment="1">
      <alignment wrapText="1"/>
    </xf>
    <xf numFmtId="0" fontId="49" fillId="0" borderId="21" xfId="135" applyFont="1" applyBorder="1"/>
    <xf numFmtId="0" fontId="49" fillId="0" borderId="22" xfId="135" applyFont="1" applyBorder="1"/>
    <xf numFmtId="9" fontId="49" fillId="0" borderId="19" xfId="95" applyFont="1" applyBorder="1" applyAlignment="1">
      <alignment horizontal="center"/>
    </xf>
    <xf numFmtId="9" fontId="49" fillId="0" borderId="23" xfId="95" applyFont="1" applyBorder="1" applyAlignment="1">
      <alignment horizontal="center"/>
    </xf>
    <xf numFmtId="43" fontId="49" fillId="0" borderId="22" xfId="34" applyNumberFormat="1" applyFont="1" applyBorder="1" applyAlignment="1">
      <alignment horizontal="center"/>
    </xf>
    <xf numFmtId="43" fontId="49" fillId="0" borderId="57" xfId="34" applyNumberFormat="1" applyFont="1" applyBorder="1" applyAlignment="1">
      <alignment horizontal="center"/>
    </xf>
    <xf numFmtId="9" fontId="49" fillId="0" borderId="62" xfId="95" applyFont="1" applyBorder="1" applyAlignment="1">
      <alignment horizontal="center"/>
    </xf>
    <xf numFmtId="9" fontId="49" fillId="0" borderId="28" xfId="95" applyFont="1" applyBorder="1" applyAlignment="1">
      <alignment horizontal="center"/>
    </xf>
    <xf numFmtId="0" fontId="51" fillId="0" borderId="60" xfId="135" applyFont="1" applyBorder="1" applyAlignment="1">
      <alignment horizontal="left" vertical="center"/>
    </xf>
    <xf numFmtId="0" fontId="51" fillId="0" borderId="59" xfId="135" applyFont="1" applyBorder="1" applyAlignment="1">
      <alignment horizontal="left" vertical="center"/>
    </xf>
    <xf numFmtId="0" fontId="51" fillId="0" borderId="58" xfId="135" applyFont="1" applyBorder="1" applyAlignment="1">
      <alignment horizontal="left" vertical="center"/>
    </xf>
    <xf numFmtId="0" fontId="51" fillId="0" borderId="11" xfId="135" applyFont="1" applyBorder="1" applyAlignment="1">
      <alignment horizontal="left" vertical="center"/>
    </xf>
    <xf numFmtId="0" fontId="51" fillId="0" borderId="0" xfId="135" applyFont="1" applyAlignment="1">
      <alignment horizontal="left" vertical="center"/>
    </xf>
    <xf numFmtId="0" fontId="51" fillId="0" borderId="12" xfId="135" applyFont="1" applyBorder="1" applyAlignment="1">
      <alignment horizontal="left" vertical="center"/>
    </xf>
    <xf numFmtId="0" fontId="51" fillId="0" borderId="13" xfId="135" applyFont="1" applyBorder="1" applyAlignment="1">
      <alignment horizontal="left" vertical="center"/>
    </xf>
    <xf numFmtId="0" fontId="51" fillId="0" borderId="14" xfId="135" applyFont="1" applyBorder="1" applyAlignment="1">
      <alignment horizontal="left" vertical="center"/>
    </xf>
    <xf numFmtId="0" fontId="51" fillId="0" borderId="15" xfId="135" applyFont="1" applyBorder="1" applyAlignment="1">
      <alignment horizontal="left" vertical="center"/>
    </xf>
    <xf numFmtId="0" fontId="51" fillId="24" borderId="34" xfId="135" applyFont="1" applyFill="1" applyBorder="1" applyAlignment="1">
      <alignment horizontal="center"/>
    </xf>
    <xf numFmtId="0" fontId="51" fillId="24" borderId="16" xfId="135" applyFont="1" applyFill="1" applyBorder="1" applyAlignment="1">
      <alignment horizontal="center"/>
    </xf>
    <xf numFmtId="0" fontId="51" fillId="24" borderId="46" xfId="135" applyFont="1" applyFill="1" applyBorder="1" applyAlignment="1">
      <alignment horizontal="center" wrapText="1"/>
    </xf>
    <xf numFmtId="0" fontId="51" fillId="24" borderId="17" xfId="135" applyFont="1" applyFill="1" applyBorder="1" applyAlignment="1">
      <alignment horizontal="center" wrapText="1"/>
    </xf>
    <xf numFmtId="0" fontId="51" fillId="24" borderId="16" xfId="135" applyFont="1" applyFill="1" applyBorder="1" applyAlignment="1">
      <alignment horizontal="center" wrapText="1"/>
    </xf>
    <xf numFmtId="0" fontId="51" fillId="24" borderId="26" xfId="135" applyFont="1" applyFill="1" applyBorder="1" applyAlignment="1">
      <alignment horizontal="center" wrapText="1"/>
    </xf>
    <xf numFmtId="0" fontId="49" fillId="0" borderId="21" xfId="135" applyFont="1" applyBorder="1" applyAlignment="1">
      <alignment horizontal="left"/>
    </xf>
    <xf numFmtId="0" fontId="49" fillId="0" borderId="22" xfId="135" applyFont="1" applyBorder="1" applyAlignment="1">
      <alignment horizontal="left"/>
    </xf>
    <xf numFmtId="0" fontId="49" fillId="0" borderId="23" xfId="135" applyFont="1" applyBorder="1" applyAlignment="1">
      <alignment horizontal="left"/>
    </xf>
    <xf numFmtId="166" fontId="49" fillId="0" borderId="19" xfId="135" applyNumberFormat="1" applyFont="1" applyBorder="1" applyAlignment="1">
      <alignment horizontal="center" wrapText="1"/>
    </xf>
    <xf numFmtId="166" fontId="49" fillId="0" borderId="22" xfId="135" applyNumberFormat="1" applyFont="1" applyBorder="1" applyAlignment="1">
      <alignment horizontal="center" wrapText="1"/>
    </xf>
    <xf numFmtId="166" fontId="49" fillId="0" borderId="23" xfId="135" applyNumberFormat="1" applyFont="1" applyBorder="1" applyAlignment="1">
      <alignment horizontal="center" wrapText="1"/>
    </xf>
    <xf numFmtId="0" fontId="49" fillId="0" borderId="27" xfId="135" applyFont="1" applyBorder="1"/>
    <xf numFmtId="0" fontId="49" fillId="0" borderId="31" xfId="135" applyFont="1" applyBorder="1"/>
    <xf numFmtId="0" fontId="49" fillId="0" borderId="28" xfId="135" applyFont="1" applyBorder="1"/>
    <xf numFmtId="0" fontId="49" fillId="0" borderId="62" xfId="135" applyFont="1" applyBorder="1"/>
    <xf numFmtId="0" fontId="51" fillId="24" borderId="46" xfId="135" applyFont="1" applyFill="1" applyBorder="1" applyAlignment="1">
      <alignment horizontal="center"/>
    </xf>
    <xf numFmtId="0" fontId="51" fillId="24" borderId="17" xfId="135" applyFont="1" applyFill="1" applyBorder="1" applyAlignment="1">
      <alignment horizontal="center"/>
    </xf>
    <xf numFmtId="0" fontId="51" fillId="0" borderId="14" xfId="135" applyFont="1" applyBorder="1" applyAlignment="1">
      <alignment horizontal="right"/>
    </xf>
    <xf numFmtId="173" fontId="49" fillId="0" borderId="22" xfId="34" applyFont="1" applyBorder="1" applyAlignment="1">
      <alignment horizontal="center"/>
    </xf>
    <xf numFmtId="0" fontId="6" fillId="0" borderId="18" xfId="135" applyBorder="1"/>
    <xf numFmtId="0" fontId="49" fillId="0" borderId="19" xfId="135" applyFont="1" applyBorder="1"/>
    <xf numFmtId="0" fontId="49" fillId="0" borderId="23" xfId="135" applyFont="1" applyBorder="1"/>
    <xf numFmtId="173" fontId="49" fillId="0" borderId="19" xfId="34" applyFont="1" applyBorder="1"/>
    <xf numFmtId="173" fontId="49" fillId="0" borderId="22" xfId="34" applyFont="1" applyBorder="1"/>
    <xf numFmtId="173" fontId="49" fillId="0" borderId="23" xfId="34" applyFont="1" applyBorder="1"/>
    <xf numFmtId="203" fontId="49" fillId="0" borderId="62" xfId="34" applyNumberFormat="1" applyFont="1" applyBorder="1"/>
    <xf numFmtId="203" fontId="49" fillId="0" borderId="31" xfId="34" applyNumberFormat="1" applyFont="1" applyBorder="1"/>
    <xf numFmtId="203" fontId="49" fillId="0" borderId="28" xfId="34" applyNumberFormat="1" applyFont="1" applyBorder="1"/>
    <xf numFmtId="0" fontId="49" fillId="24" borderId="16" xfId="135" applyFont="1" applyFill="1" applyBorder="1" applyAlignment="1">
      <alignment horizontal="center"/>
    </xf>
    <xf numFmtId="0" fontId="49" fillId="24" borderId="17" xfId="135" applyFont="1" applyFill="1" applyBorder="1" applyAlignment="1">
      <alignment horizontal="center"/>
    </xf>
    <xf numFmtId="9" fontId="49" fillId="0" borderId="19" xfId="135" applyNumberFormat="1" applyFont="1" applyBorder="1" applyAlignment="1">
      <alignment horizontal="center"/>
    </xf>
    <xf numFmtId="9" fontId="49" fillId="0" borderId="22" xfId="135" applyNumberFormat="1" applyFont="1" applyBorder="1" applyAlignment="1">
      <alignment horizontal="center"/>
    </xf>
    <xf numFmtId="9" fontId="49" fillId="0" borderId="23" xfId="135" applyNumberFormat="1" applyFont="1" applyBorder="1" applyAlignment="1">
      <alignment horizontal="center"/>
    </xf>
    <xf numFmtId="0" fontId="51" fillId="0" borderId="60" xfId="135" applyFont="1" applyBorder="1" applyAlignment="1" applyProtection="1">
      <alignment horizontal="center"/>
      <protection locked="0"/>
    </xf>
    <xf numFmtId="0" fontId="51" fillId="0" borderId="59" xfId="135" applyFont="1" applyBorder="1" applyAlignment="1" applyProtection="1">
      <alignment horizontal="center"/>
      <protection locked="0"/>
    </xf>
    <xf numFmtId="0" fontId="51" fillId="0" borderId="58" xfId="135" applyFont="1" applyBorder="1" applyAlignment="1" applyProtection="1">
      <alignment horizontal="center"/>
      <protection locked="0"/>
    </xf>
    <xf numFmtId="0" fontId="51" fillId="24" borderId="34" xfId="135" applyFont="1" applyFill="1" applyBorder="1" applyAlignment="1">
      <alignment horizontal="center" vertical="center" wrapText="1"/>
    </xf>
    <xf numFmtId="0" fontId="51" fillId="24" borderId="16" xfId="135" applyFont="1" applyFill="1" applyBorder="1" applyAlignment="1">
      <alignment horizontal="center" vertical="center" wrapText="1"/>
    </xf>
    <xf numFmtId="0" fontId="51" fillId="24" borderId="26" xfId="135" applyFont="1" applyFill="1" applyBorder="1" applyAlignment="1">
      <alignment horizontal="center" vertical="center" wrapText="1"/>
    </xf>
    <xf numFmtId="0" fontId="51" fillId="24" borderId="34" xfId="135" applyFont="1" applyFill="1" applyBorder="1" applyAlignment="1">
      <alignment horizontal="center" vertical="center"/>
    </xf>
    <xf numFmtId="0" fontId="51" fillId="24" borderId="16" xfId="135" applyFont="1" applyFill="1" applyBorder="1" applyAlignment="1">
      <alignment horizontal="center" vertical="center"/>
    </xf>
    <xf numFmtId="0" fontId="51" fillId="24" borderId="26" xfId="135" applyFont="1" applyFill="1" applyBorder="1" applyAlignment="1">
      <alignment horizontal="center" vertical="center"/>
    </xf>
    <xf numFmtId="0" fontId="51" fillId="24" borderId="27" xfId="135" applyFont="1" applyFill="1" applyBorder="1" applyAlignment="1">
      <alignment horizontal="center" vertical="center" wrapText="1"/>
    </xf>
    <xf numFmtId="0" fontId="51" fillId="24" borderId="31" xfId="135" applyFont="1" applyFill="1" applyBorder="1" applyAlignment="1">
      <alignment horizontal="center" vertical="center" wrapText="1"/>
    </xf>
    <xf numFmtId="0" fontId="51" fillId="24" borderId="70" xfId="135" applyFont="1" applyFill="1" applyBorder="1" applyAlignment="1">
      <alignment horizontal="center" vertical="center" wrapText="1"/>
    </xf>
    <xf numFmtId="0" fontId="51" fillId="24" borderId="27" xfId="135" applyFont="1" applyFill="1" applyBorder="1" applyAlignment="1">
      <alignment horizontal="center" vertical="center"/>
    </xf>
    <xf numFmtId="0" fontId="51" fillId="24" borderId="31" xfId="135" applyFont="1" applyFill="1" applyBorder="1" applyAlignment="1">
      <alignment horizontal="center" vertical="center"/>
    </xf>
    <xf numFmtId="0" fontId="51" fillId="24" borderId="70" xfId="135" applyFont="1" applyFill="1" applyBorder="1" applyAlignment="1">
      <alignment horizontal="center" vertical="center"/>
    </xf>
    <xf numFmtId="0" fontId="49" fillId="0" borderId="68" xfId="135" applyFont="1" applyBorder="1" applyAlignment="1">
      <alignment horizontal="center" vertical="center"/>
    </xf>
    <xf numFmtId="0" fontId="49" fillId="0" borderId="56" xfId="135" applyFont="1" applyBorder="1" applyAlignment="1">
      <alignment horizontal="center" vertical="center"/>
    </xf>
    <xf numFmtId="0" fontId="49" fillId="0" borderId="72" xfId="135" applyFont="1" applyBorder="1" applyAlignment="1">
      <alignment horizontal="center" vertical="center"/>
    </xf>
    <xf numFmtId="0" fontId="51" fillId="0" borderId="75" xfId="135" applyFont="1" applyBorder="1" applyAlignment="1">
      <alignment horizontal="center"/>
    </xf>
    <xf numFmtId="0" fontId="51" fillId="0" borderId="0" xfId="135" applyFont="1" applyAlignment="1">
      <alignment horizontal="center"/>
    </xf>
    <xf numFmtId="0" fontId="51" fillId="0" borderId="45" xfId="135" applyFont="1" applyBorder="1" applyAlignment="1">
      <alignment horizontal="center"/>
    </xf>
    <xf numFmtId="0" fontId="8" fillId="0" borderId="85" xfId="135" applyFont="1" applyBorder="1" applyAlignment="1">
      <alignment horizontal="center" wrapText="1"/>
    </xf>
    <xf numFmtId="0" fontId="44" fillId="0" borderId="85" xfId="135" applyFont="1" applyBorder="1" applyAlignment="1">
      <alignment horizontal="center" wrapText="1"/>
    </xf>
    <xf numFmtId="0" fontId="49" fillId="27" borderId="18" xfId="135" applyFont="1" applyFill="1" applyBorder="1" applyAlignment="1">
      <alignment horizontal="center" vertical="center" wrapText="1"/>
    </xf>
    <xf numFmtId="0" fontId="51" fillId="0" borderId="78" xfId="135" applyFont="1" applyBorder="1" applyAlignment="1">
      <alignment horizontal="center"/>
    </xf>
    <xf numFmtId="0" fontId="51" fillId="0" borderId="59" xfId="135" applyFont="1" applyBorder="1" applyAlignment="1">
      <alignment horizontal="center"/>
    </xf>
    <xf numFmtId="0" fontId="51" fillId="0" borderId="79" xfId="135" applyFont="1" applyBorder="1" applyAlignment="1">
      <alignment horizontal="center"/>
    </xf>
    <xf numFmtId="0" fontId="49" fillId="0" borderId="25" xfId="135" applyFont="1" applyBorder="1" applyAlignment="1">
      <alignment horizontal="center" vertical="center"/>
    </xf>
    <xf numFmtId="204" fontId="49" fillId="0" borderId="19" xfId="135" applyNumberFormat="1" applyFont="1" applyBorder="1" applyAlignment="1">
      <alignment horizontal="center" wrapText="1"/>
    </xf>
    <xf numFmtId="204" fontId="49" fillId="0" borderId="22" xfId="135" applyNumberFormat="1" applyFont="1" applyBorder="1" applyAlignment="1">
      <alignment horizontal="center" wrapText="1"/>
    </xf>
    <xf numFmtId="204" fontId="49" fillId="0" borderId="23" xfId="135" applyNumberFormat="1" applyFont="1" applyBorder="1" applyAlignment="1">
      <alignment horizontal="center" wrapText="1"/>
    </xf>
    <xf numFmtId="173" fontId="49" fillId="0" borderId="62" xfId="34" applyFont="1" applyBorder="1"/>
    <xf numFmtId="173" fontId="49" fillId="0" borderId="31" xfId="34" applyFont="1" applyBorder="1"/>
    <xf numFmtId="173" fontId="49" fillId="0" borderId="28" xfId="34" applyFont="1" applyBorder="1"/>
    <xf numFmtId="0" fontId="49" fillId="0" borderId="18" xfId="135" applyFont="1" applyBorder="1"/>
    <xf numFmtId="203" fontId="49" fillId="0" borderId="19" xfId="34" applyNumberFormat="1" applyFont="1" applyBorder="1"/>
    <xf numFmtId="203" fontId="49" fillId="0" borderId="22" xfId="34" applyNumberFormat="1" applyFont="1" applyBorder="1"/>
    <xf numFmtId="203" fontId="49" fillId="0" borderId="23" xfId="34" applyNumberFormat="1" applyFont="1" applyBorder="1"/>
    <xf numFmtId="0" fontId="49" fillId="0" borderId="21" xfId="135" applyFont="1" applyBorder="1" applyAlignment="1">
      <alignment horizontal="left" vertical="top" wrapText="1"/>
    </xf>
    <xf numFmtId="0" fontId="49" fillId="0" borderId="22" xfId="135" applyFont="1" applyBorder="1" applyAlignment="1">
      <alignment horizontal="left" vertical="top" wrapText="1"/>
    </xf>
    <xf numFmtId="0" fontId="49" fillId="0" borderId="23" xfId="135" applyFont="1" applyBorder="1" applyAlignment="1">
      <alignment horizontal="left" vertical="top" wrapText="1"/>
    </xf>
    <xf numFmtId="0" fontId="6" fillId="0" borderId="22" xfId="135" applyBorder="1"/>
    <xf numFmtId="0" fontId="6" fillId="0" borderId="23" xfId="135" applyBorder="1"/>
    <xf numFmtId="173" fontId="49" fillId="0" borderId="18" xfId="34" applyFont="1" applyBorder="1" applyAlignment="1">
      <alignment horizontal="center"/>
    </xf>
    <xf numFmtId="0" fontId="51" fillId="0" borderId="15" xfId="135" applyFont="1" applyBorder="1" applyAlignment="1">
      <alignment horizontal="right"/>
    </xf>
    <xf numFmtId="0" fontId="51" fillId="24" borderId="68" xfId="135" applyFont="1" applyFill="1" applyBorder="1" applyAlignment="1">
      <alignment horizontal="center"/>
    </xf>
    <xf numFmtId="0" fontId="51" fillId="24" borderId="67" xfId="135" applyFont="1" applyFill="1" applyBorder="1" applyAlignment="1">
      <alignment horizontal="center"/>
    </xf>
    <xf numFmtId="0" fontId="74" fillId="29" borderId="116" xfId="258" applyFont="1" applyFill="1" applyBorder="1" applyAlignment="1">
      <alignment horizontal="center" vertical="center" wrapText="1"/>
    </xf>
    <xf numFmtId="0" fontId="69" fillId="0" borderId="99" xfId="258" applyFont="1" applyBorder="1"/>
    <xf numFmtId="0" fontId="69" fillId="0" borderId="117" xfId="258" applyFont="1" applyBorder="1"/>
    <xf numFmtId="185" fontId="72" fillId="29" borderId="123" xfId="258" applyNumberFormat="1" applyFont="1" applyFill="1" applyBorder="1" applyAlignment="1">
      <alignment horizontal="center" wrapText="1"/>
    </xf>
    <xf numFmtId="0" fontId="69" fillId="0" borderId="124" xfId="258" applyFont="1" applyBorder="1"/>
    <xf numFmtId="0" fontId="72" fillId="28" borderId="109" xfId="258" applyFont="1" applyFill="1" applyBorder="1" applyAlignment="1">
      <alignment horizontal="center"/>
    </xf>
    <xf numFmtId="0" fontId="69" fillId="0" borderId="0" xfId="258" applyFont="1"/>
    <xf numFmtId="0" fontId="69" fillId="0" borderId="115" xfId="258" applyFont="1" applyBorder="1"/>
    <xf numFmtId="0" fontId="72" fillId="28" borderId="141" xfId="258" applyFont="1" applyFill="1" applyBorder="1" applyAlignment="1">
      <alignment horizontal="center"/>
    </xf>
    <xf numFmtId="0" fontId="69" fillId="0" borderId="94" xfId="258" applyFont="1" applyBorder="1"/>
    <xf numFmtId="0" fontId="69" fillId="0" borderId="142" xfId="258" applyFont="1" applyBorder="1"/>
    <xf numFmtId="185" fontId="68" fillId="28" borderId="94" xfId="258" applyNumberFormat="1" applyFont="1" applyFill="1" applyBorder="1" applyAlignment="1">
      <alignment horizontal="center" vertical="center"/>
    </xf>
    <xf numFmtId="0" fontId="74" fillId="28" borderId="104" xfId="258" applyFont="1" applyFill="1" applyBorder="1" applyAlignment="1">
      <alignment horizontal="center" vertical="center" wrapText="1"/>
    </xf>
    <xf numFmtId="0" fontId="69" fillId="0" borderId="105" xfId="258" applyFont="1" applyBorder="1"/>
    <xf numFmtId="0" fontId="69" fillId="0" borderId="109" xfId="258" applyFont="1" applyBorder="1"/>
    <xf numFmtId="0" fontId="2" fillId="0" borderId="0" xfId="258"/>
    <xf numFmtId="0" fontId="69" fillId="0" borderId="112" xfId="258" applyFont="1" applyBorder="1"/>
    <xf numFmtId="0" fontId="69" fillId="0" borderId="97" xfId="258" applyFont="1" applyBorder="1"/>
    <xf numFmtId="205" fontId="72" fillId="28" borderId="98" xfId="258" applyNumberFormat="1" applyFont="1" applyFill="1" applyBorder="1" applyAlignment="1">
      <alignment horizontal="center" vertical="center" wrapText="1"/>
    </xf>
    <xf numFmtId="0" fontId="69" fillId="0" borderId="113" xfId="258" applyFont="1" applyBorder="1"/>
    <xf numFmtId="0" fontId="69" fillId="0" borderId="114" xfId="258" applyFont="1" applyBorder="1"/>
    <xf numFmtId="0" fontId="95" fillId="0" borderId="96" xfId="268" applyFont="1" applyBorder="1" applyAlignment="1">
      <alignment horizontal="center" vertical="center" wrapText="1"/>
    </xf>
    <xf numFmtId="0" fontId="69" fillId="0" borderId="110" xfId="268" applyFont="1" applyBorder="1"/>
    <xf numFmtId="0" fontId="69" fillId="0" borderId="245" xfId="268" applyFont="1" applyBorder="1"/>
    <xf numFmtId="0" fontId="73" fillId="28" borderId="0" xfId="268" applyFont="1" applyFill="1" applyAlignment="1">
      <alignment horizontal="center"/>
    </xf>
    <xf numFmtId="0" fontId="69" fillId="0" borderId="0" xfId="268" applyFont="1"/>
    <xf numFmtId="0" fontId="95" fillId="0" borderId="240" xfId="268" applyFont="1" applyBorder="1" applyAlignment="1">
      <alignment horizontal="center" vertical="center" wrapText="1"/>
    </xf>
    <xf numFmtId="0" fontId="69" fillId="0" borderId="241" xfId="268" applyFont="1" applyBorder="1"/>
    <xf numFmtId="0" fontId="69" fillId="0" borderId="244" xfId="268" applyFont="1" applyBorder="1"/>
    <xf numFmtId="0" fontId="95" fillId="0" borderId="239" xfId="268" applyFont="1" applyBorder="1" applyAlignment="1">
      <alignment horizontal="center" vertical="center" wrapText="1"/>
    </xf>
    <xf numFmtId="0" fontId="69" fillId="0" borderId="242" xfId="268" applyFont="1" applyBorder="1"/>
    <xf numFmtId="0" fontId="95" fillId="0" borderId="239" xfId="268" applyFont="1" applyBorder="1" applyAlignment="1">
      <alignment horizontal="left" vertical="center" wrapText="1"/>
    </xf>
    <xf numFmtId="0" fontId="69" fillId="0" borderId="243" xfId="268" applyFont="1" applyBorder="1"/>
    <xf numFmtId="0" fontId="94" fillId="38" borderId="234" xfId="268" applyFont="1" applyFill="1" applyBorder="1" applyAlignment="1">
      <alignment horizontal="center" vertical="center" wrapText="1"/>
    </xf>
    <xf numFmtId="0" fontId="69" fillId="37" borderId="99" xfId="268" applyFont="1" applyFill="1" applyBorder="1"/>
    <xf numFmtId="0" fontId="69" fillId="37" borderId="235" xfId="268" applyFont="1" applyFill="1" applyBorder="1"/>
    <xf numFmtId="0" fontId="72" fillId="28" borderId="96" xfId="268" applyFont="1" applyFill="1" applyBorder="1" applyAlignment="1">
      <alignment horizontal="center" vertical="center" wrapText="1"/>
    </xf>
    <xf numFmtId="0" fontId="73" fillId="0" borderId="96" xfId="268" applyFont="1" applyBorder="1" applyAlignment="1">
      <alignment horizontal="left" vertical="center" wrapText="1"/>
    </xf>
    <xf numFmtId="0" fontId="72" fillId="36" borderId="252" xfId="268" applyFont="1" applyFill="1" applyBorder="1" applyAlignment="1">
      <alignment horizontal="left" vertical="center"/>
    </xf>
    <xf numFmtId="0" fontId="72" fillId="36" borderId="253" xfId="268" applyFont="1" applyFill="1" applyBorder="1" applyAlignment="1">
      <alignment horizontal="left" vertical="center"/>
    </xf>
    <xf numFmtId="0" fontId="73" fillId="36" borderId="96" xfId="268" applyFont="1" applyFill="1" applyBorder="1" applyAlignment="1">
      <alignment horizontal="right" vertical="center" wrapText="1"/>
    </xf>
    <xf numFmtId="0" fontId="69" fillId="37" borderId="110" xfId="268" applyFont="1" applyFill="1" applyBorder="1"/>
    <xf numFmtId="0" fontId="69" fillId="37" borderId="245" xfId="268" applyFont="1" applyFill="1" applyBorder="1"/>
    <xf numFmtId="0" fontId="72" fillId="36" borderId="247" xfId="268" applyFont="1" applyFill="1" applyBorder="1" applyAlignment="1">
      <alignment horizontal="right" vertical="center" wrapText="1"/>
    </xf>
    <xf numFmtId="0" fontId="69" fillId="37" borderId="248" xfId="268" applyFont="1" applyFill="1" applyBorder="1"/>
    <xf numFmtId="0" fontId="69" fillId="37" borderId="249" xfId="268" applyFont="1" applyFill="1" applyBorder="1"/>
    <xf numFmtId="0" fontId="72" fillId="36" borderId="234" xfId="268" applyFont="1" applyFill="1" applyBorder="1" applyAlignment="1">
      <alignment horizontal="right" vertical="center" wrapText="1"/>
    </xf>
    <xf numFmtId="0" fontId="69" fillId="37" borderId="250" xfId="268" applyFont="1" applyFill="1" applyBorder="1"/>
    <xf numFmtId="0" fontId="72" fillId="28" borderId="0" xfId="268" applyFont="1" applyFill="1" applyAlignment="1">
      <alignment horizontal="center"/>
    </xf>
    <xf numFmtId="185" fontId="68" fillId="28" borderId="94" xfId="268" applyNumberFormat="1" applyFont="1" applyFill="1" applyBorder="1" applyAlignment="1">
      <alignment horizontal="center" vertical="center"/>
    </xf>
    <xf numFmtId="0" fontId="69" fillId="0" borderId="94" xfId="268" applyFont="1" applyBorder="1"/>
    <xf numFmtId="202" fontId="93" fillId="34" borderId="104" xfId="268" applyNumberFormat="1" applyFont="1" applyFill="1" applyBorder="1" applyAlignment="1">
      <alignment horizontal="center" vertical="center"/>
    </xf>
    <xf numFmtId="0" fontId="69" fillId="35" borderId="105" xfId="268" applyFont="1" applyFill="1" applyBorder="1"/>
    <xf numFmtId="0" fontId="69" fillId="35" borderId="229" xfId="268" applyFont="1" applyFill="1" applyBorder="1"/>
    <xf numFmtId="0" fontId="69" fillId="35" borderId="109" xfId="268" applyFont="1" applyFill="1" applyBorder="1"/>
    <xf numFmtId="0" fontId="88" fillId="35" borderId="0" xfId="268" applyFill="1"/>
    <xf numFmtId="0" fontId="69" fillId="35" borderId="115" xfId="268" applyFont="1" applyFill="1" applyBorder="1"/>
    <xf numFmtId="0" fontId="69" fillId="35" borderId="139" xfId="268" applyFont="1" applyFill="1" applyBorder="1"/>
    <xf numFmtId="0" fontId="69" fillId="35" borderId="140" xfId="268" applyFont="1" applyFill="1" applyBorder="1"/>
    <xf numFmtId="0" fontId="69" fillId="35" borderId="230" xfId="268" applyFont="1" applyFill="1" applyBorder="1"/>
    <xf numFmtId="0" fontId="74" fillId="28" borderId="231" xfId="268" applyFont="1" applyFill="1" applyBorder="1" applyAlignment="1">
      <alignment horizontal="center" vertical="center" wrapText="1"/>
    </xf>
    <xf numFmtId="0" fontId="69" fillId="0" borderId="232" xfId="268" applyFont="1" applyBorder="1"/>
    <xf numFmtId="0" fontId="69" fillId="0" borderId="233" xfId="268" applyFont="1" applyBorder="1"/>
    <xf numFmtId="0" fontId="69" fillId="0" borderId="139" xfId="268" applyFont="1" applyBorder="1"/>
    <xf numFmtId="0" fontId="69" fillId="0" borderId="140" xfId="268" applyFont="1" applyBorder="1"/>
    <xf numFmtId="0" fontId="69" fillId="0" borderId="230" xfId="268" applyFont="1" applyBorder="1"/>
    <xf numFmtId="202" fontId="93" fillId="36" borderId="234" xfId="268" applyNumberFormat="1" applyFont="1" applyFill="1" applyBorder="1" applyAlignment="1">
      <alignment horizontal="center" vertical="center"/>
    </xf>
    <xf numFmtId="0" fontId="95" fillId="0" borderId="257" xfId="268" applyFont="1" applyBorder="1" applyAlignment="1">
      <alignment horizontal="center" vertical="center" wrapText="1"/>
    </xf>
    <xf numFmtId="0" fontId="95" fillId="0" borderId="258" xfId="268" applyFont="1" applyBorder="1" applyAlignment="1">
      <alignment horizontal="center" vertical="center" wrapText="1"/>
    </xf>
    <xf numFmtId="0" fontId="95" fillId="0" borderId="259" xfId="268" applyFont="1" applyBorder="1" applyAlignment="1">
      <alignment horizontal="center" vertical="center" wrapText="1"/>
    </xf>
    <xf numFmtId="0" fontId="95" fillId="0" borderId="249" xfId="268" applyFont="1" applyBorder="1" applyAlignment="1">
      <alignment horizontal="left" vertical="center" wrapText="1"/>
    </xf>
    <xf numFmtId="0" fontId="69" fillId="0" borderId="254" xfId="268" applyFont="1" applyBorder="1"/>
    <xf numFmtId="0" fontId="69" fillId="0" borderId="255" xfId="268" applyFont="1" applyBorder="1"/>
    <xf numFmtId="0" fontId="95" fillId="0" borderId="256" xfId="268" applyFont="1" applyBorder="1" applyAlignment="1">
      <alignment horizontal="center" vertical="center" wrapText="1"/>
    </xf>
    <xf numFmtId="0" fontId="55" fillId="0" borderId="0" xfId="227" applyFont="1" applyAlignment="1">
      <alignment horizontal="center" vertical="center" wrapText="1"/>
    </xf>
    <xf numFmtId="0" fontId="55" fillId="0" borderId="12" xfId="227" applyFont="1" applyBorder="1" applyAlignment="1">
      <alignment horizontal="center" vertical="center" wrapText="1"/>
    </xf>
    <xf numFmtId="0" fontId="55" fillId="0" borderId="0" xfId="227" applyFont="1" applyAlignment="1">
      <alignment horizontal="left" vertical="center" wrapText="1"/>
    </xf>
    <xf numFmtId="0" fontId="55" fillId="0" borderId="12" xfId="227" applyFont="1" applyBorder="1" applyAlignment="1">
      <alignment horizontal="left" vertical="center" wrapText="1"/>
    </xf>
    <xf numFmtId="0" fontId="55" fillId="0" borderId="11" xfId="227" applyFont="1" applyBorder="1" applyAlignment="1">
      <alignment horizontal="center" vertical="center" wrapText="1"/>
    </xf>
    <xf numFmtId="0" fontId="55" fillId="0" borderId="13" xfId="227" applyFont="1" applyBorder="1" applyAlignment="1">
      <alignment horizontal="center" vertical="center" wrapText="1"/>
    </xf>
    <xf numFmtId="0" fontId="55" fillId="0" borderId="150" xfId="227" applyFont="1" applyBorder="1" applyAlignment="1">
      <alignment horizontal="center" vertical="center" wrapText="1"/>
    </xf>
    <xf numFmtId="0" fontId="55" fillId="0" borderId="151" xfId="227" applyFont="1" applyBorder="1" applyAlignment="1">
      <alignment horizontal="center" vertical="center" wrapText="1"/>
    </xf>
    <xf numFmtId="0" fontId="54" fillId="0" borderId="11" xfId="227" applyFont="1" applyBorder="1" applyAlignment="1">
      <alignment horizontal="right" vertical="center"/>
    </xf>
    <xf numFmtId="0" fontId="80" fillId="0" borderId="0" xfId="227" applyFont="1" applyAlignment="1">
      <alignment horizontal="right" vertical="center"/>
    </xf>
    <xf numFmtId="0" fontId="55" fillId="0" borderId="11" xfId="227" applyFont="1" applyBorder="1" applyAlignment="1">
      <alignment horizontal="left" vertical="center"/>
    </xf>
    <xf numFmtId="0" fontId="80" fillId="0" borderId="0" xfId="227" applyFont="1" applyAlignment="1">
      <alignment vertical="center"/>
    </xf>
    <xf numFmtId="0" fontId="80" fillId="0" borderId="12" xfId="227" applyFont="1" applyBorder="1" applyAlignment="1">
      <alignment vertical="center"/>
    </xf>
    <xf numFmtId="0" fontId="85" fillId="33" borderId="143" xfId="227" applyFont="1" applyFill="1" applyBorder="1" applyAlignment="1">
      <alignment horizontal="right" vertical="center"/>
    </xf>
    <xf numFmtId="0" fontId="80" fillId="33" borderId="226" xfId="227" applyFont="1" applyFill="1" applyBorder="1" applyAlignment="1">
      <alignment horizontal="right" vertical="center"/>
    </xf>
    <xf numFmtId="0" fontId="84" fillId="0" borderId="11" xfId="227" applyFont="1" applyBorder="1" applyAlignment="1">
      <alignment horizontal="left" vertical="center"/>
    </xf>
    <xf numFmtId="0" fontId="84" fillId="0" borderId="0" xfId="227" applyFont="1" applyAlignment="1">
      <alignment horizontal="left" vertical="center"/>
    </xf>
    <xf numFmtId="0" fontId="84" fillId="0" borderId="12" xfId="227" applyFont="1" applyBorder="1" applyAlignment="1">
      <alignment horizontal="left" vertical="center"/>
    </xf>
    <xf numFmtId="0" fontId="55" fillId="0" borderId="201" xfId="227" applyFont="1" applyBorder="1" applyAlignment="1">
      <alignment horizontal="left" vertical="center" wrapText="1"/>
    </xf>
    <xf numFmtId="0" fontId="55" fillId="0" borderId="202" xfId="227" applyFont="1" applyBorder="1" applyAlignment="1">
      <alignment horizontal="left" vertical="center" wrapText="1"/>
    </xf>
    <xf numFmtId="37" fontId="54" fillId="0" borderId="207" xfId="227" applyNumberFormat="1" applyFont="1" applyBorder="1" applyAlignment="1">
      <alignment horizontal="right" vertical="center"/>
    </xf>
    <xf numFmtId="37" fontId="54" fillId="0" borderId="208" xfId="227" applyNumberFormat="1" applyFont="1" applyBorder="1" applyAlignment="1">
      <alignment horizontal="right" vertical="center"/>
    </xf>
    <xf numFmtId="37" fontId="54" fillId="0" borderId="209" xfId="227" applyNumberFormat="1" applyFont="1" applyBorder="1" applyAlignment="1">
      <alignment horizontal="right" vertical="center"/>
    </xf>
    <xf numFmtId="0" fontId="54" fillId="0" borderId="184" xfId="227" applyFont="1" applyBorder="1" applyAlignment="1">
      <alignment vertical="center"/>
    </xf>
    <xf numFmtId="0" fontId="54" fillId="0" borderId="185" xfId="227" applyFont="1" applyBorder="1" applyAlignment="1">
      <alignment vertical="center"/>
    </xf>
    <xf numFmtId="0" fontId="54" fillId="0" borderId="183" xfId="227" applyFont="1" applyBorder="1" applyAlignment="1">
      <alignment vertical="center"/>
    </xf>
    <xf numFmtId="0" fontId="54" fillId="31" borderId="212" xfId="227" applyFont="1" applyFill="1" applyBorder="1" applyAlignment="1">
      <alignment horizontal="center" vertical="center"/>
    </xf>
    <xf numFmtId="0" fontId="54" fillId="31" borderId="213" xfId="227" applyFont="1" applyFill="1" applyBorder="1" applyAlignment="1">
      <alignment horizontal="center" vertical="center"/>
    </xf>
    <xf numFmtId="0" fontId="55" fillId="0" borderId="215" xfId="227" applyFont="1" applyBorder="1" applyAlignment="1">
      <alignment horizontal="center" vertical="center" textRotation="45" wrapText="1"/>
    </xf>
    <xf numFmtId="0" fontId="55" fillId="0" borderId="197" xfId="227" applyFont="1" applyBorder="1" applyAlignment="1">
      <alignment horizontal="center" vertical="center" textRotation="45" wrapText="1"/>
    </xf>
    <xf numFmtId="0" fontId="54" fillId="0" borderId="33" xfId="227" applyFont="1" applyBorder="1" applyAlignment="1">
      <alignment horizontal="right" vertical="center" wrapText="1"/>
    </xf>
    <xf numFmtId="0" fontId="54" fillId="0" borderId="153" xfId="227" applyFont="1" applyBorder="1" applyAlignment="1">
      <alignment horizontal="right" vertical="center" wrapText="1"/>
    </xf>
    <xf numFmtId="0" fontId="55" fillId="0" borderId="11" xfId="227" applyFont="1" applyBorder="1" applyAlignment="1">
      <alignment horizontal="left" vertical="center" wrapText="1"/>
    </xf>
    <xf numFmtId="0" fontId="80" fillId="0" borderId="0" xfId="227" applyFont="1" applyAlignment="1">
      <alignment vertical="center" wrapText="1"/>
    </xf>
    <xf numFmtId="0" fontId="80" fillId="0" borderId="12" xfId="227" applyFont="1" applyBorder="1" applyAlignment="1">
      <alignment vertical="center" wrapText="1"/>
    </xf>
    <xf numFmtId="0" fontId="54" fillId="32" borderId="178" xfId="227" applyFont="1" applyFill="1" applyBorder="1" applyAlignment="1">
      <alignment horizontal="right" vertical="center"/>
    </xf>
    <xf numFmtId="0" fontId="80" fillId="32" borderId="179" xfId="227" applyFont="1" applyFill="1" applyBorder="1" applyAlignment="1">
      <alignment horizontal="right" vertical="center"/>
    </xf>
    <xf numFmtId="0" fontId="54" fillId="32" borderId="220" xfId="227" applyFont="1" applyFill="1" applyBorder="1" applyAlignment="1">
      <alignment horizontal="right" vertical="center"/>
    </xf>
    <xf numFmtId="0" fontId="80" fillId="32" borderId="221" xfId="227" applyFont="1" applyFill="1" applyBorder="1" applyAlignment="1">
      <alignment horizontal="right" vertical="center"/>
    </xf>
    <xf numFmtId="176" fontId="9" fillId="26" borderId="0" xfId="227" applyNumberFormat="1" applyFont="1" applyFill="1" applyAlignment="1">
      <alignment horizontal="center" vertical="center" textRotation="45" wrapText="1"/>
    </xf>
    <xf numFmtId="0" fontId="9" fillId="26" borderId="0" xfId="227" applyFont="1" applyFill="1" applyAlignment="1">
      <alignment horizontal="center" vertical="center" textRotation="45" wrapText="1"/>
    </xf>
    <xf numFmtId="0" fontId="55" fillId="0" borderId="193" xfId="227" applyFont="1" applyBorder="1" applyAlignment="1">
      <alignment horizontal="left" vertical="center" wrapText="1"/>
    </xf>
    <xf numFmtId="0" fontId="55" fillId="0" borderId="194" xfId="227" applyFont="1" applyBorder="1" applyAlignment="1">
      <alignment horizontal="left" vertical="center" wrapText="1"/>
    </xf>
    <xf numFmtId="0" fontId="55" fillId="0" borderId="195" xfId="227" applyFont="1" applyBorder="1" applyAlignment="1">
      <alignment horizontal="left" vertical="center" wrapText="1"/>
    </xf>
    <xf numFmtId="0" fontId="55" fillId="0" borderId="197" xfId="227" applyFont="1" applyBorder="1" applyAlignment="1">
      <alignment horizontal="left" vertical="center" wrapText="1"/>
    </xf>
    <xf numFmtId="0" fontId="55" fillId="0" borderId="198" xfId="227" applyFont="1" applyBorder="1" applyAlignment="1">
      <alignment horizontal="left" vertical="center" wrapText="1"/>
    </xf>
    <xf numFmtId="210" fontId="55" fillId="0" borderId="154" xfId="227" applyNumberFormat="1" applyFont="1" applyBorder="1" applyAlignment="1">
      <alignment horizontal="right" vertical="center" wrapText="1"/>
    </xf>
    <xf numFmtId="210" fontId="55" fillId="0" borderId="177" xfId="227" applyNumberFormat="1" applyFont="1" applyBorder="1" applyAlignment="1">
      <alignment horizontal="right" vertical="center" wrapText="1"/>
    </xf>
    <xf numFmtId="37" fontId="54" fillId="0" borderId="33" xfId="227" applyNumberFormat="1" applyFont="1" applyBorder="1" applyAlignment="1">
      <alignment horizontal="right" vertical="center"/>
    </xf>
    <xf numFmtId="37" fontId="54" fillId="0" borderId="153" xfId="227" applyNumberFormat="1" applyFont="1" applyBorder="1" applyAlignment="1">
      <alignment horizontal="right" vertical="center"/>
    </xf>
    <xf numFmtId="0" fontId="54" fillId="32" borderId="178" xfId="227" applyFont="1" applyFill="1" applyBorder="1" applyAlignment="1">
      <alignment horizontal="right" vertical="center" wrapText="1"/>
    </xf>
    <xf numFmtId="0" fontId="80" fillId="32" borderId="179" xfId="227" applyFont="1" applyFill="1" applyBorder="1" applyAlignment="1">
      <alignment horizontal="right" vertical="center" wrapText="1"/>
    </xf>
    <xf numFmtId="0" fontId="54" fillId="0" borderId="181" xfId="227" applyFont="1" applyBorder="1" applyAlignment="1">
      <alignment horizontal="left" vertical="center"/>
    </xf>
    <xf numFmtId="0" fontId="54" fillId="0" borderId="182" xfId="227" applyFont="1" applyBorder="1" applyAlignment="1">
      <alignment horizontal="left" vertical="center"/>
    </xf>
    <xf numFmtId="0" fontId="54" fillId="0" borderId="183" xfId="227" applyFont="1" applyBorder="1" applyAlignment="1">
      <alignment horizontal="left" vertical="center"/>
    </xf>
    <xf numFmtId="202" fontId="54" fillId="0" borderId="184" xfId="227" applyNumberFormat="1" applyFont="1" applyBorder="1" applyAlignment="1">
      <alignment vertical="center"/>
    </xf>
    <xf numFmtId="202" fontId="54" fillId="0" borderId="185" xfId="227" applyNumberFormat="1" applyFont="1" applyBorder="1" applyAlignment="1">
      <alignment vertical="center"/>
    </xf>
    <xf numFmtId="202" fontId="54" fillId="0" borderId="183" xfId="227" applyNumberFormat="1" applyFont="1" applyBorder="1" applyAlignment="1">
      <alignment vertical="center"/>
    </xf>
    <xf numFmtId="0" fontId="54" fillId="31" borderId="11" xfId="227" applyFont="1" applyFill="1" applyBorder="1" applyAlignment="1">
      <alignment horizontal="left" vertical="center" wrapText="1"/>
    </xf>
    <xf numFmtId="0" fontId="54" fillId="31" borderId="0" xfId="227" applyFont="1" applyFill="1" applyAlignment="1">
      <alignment horizontal="left" vertical="center" wrapText="1"/>
    </xf>
    <xf numFmtId="0" fontId="55" fillId="0" borderId="187" xfId="227" applyFont="1" applyBorder="1" applyAlignment="1">
      <alignment horizontal="left" vertical="center" wrapText="1"/>
    </xf>
    <xf numFmtId="0" fontId="55" fillId="0" borderId="188" xfId="227" applyFont="1" applyBorder="1" applyAlignment="1">
      <alignment horizontal="left" vertical="center" wrapText="1"/>
    </xf>
    <xf numFmtId="212" fontId="55" fillId="0" borderId="165" xfId="264" applyNumberFormat="1" applyFont="1" applyFill="1" applyBorder="1" applyAlignment="1" applyProtection="1"/>
    <xf numFmtId="0" fontId="54" fillId="0" borderId="143" xfId="227" applyFont="1" applyBorder="1" applyAlignment="1">
      <alignment vertical="center"/>
    </xf>
    <xf numFmtId="0" fontId="54" fillId="0" borderId="155" xfId="227" applyFont="1" applyBorder="1" applyAlignment="1">
      <alignment vertical="center"/>
    </xf>
    <xf numFmtId="0" fontId="54" fillId="0" borderId="157" xfId="227" applyFont="1" applyBorder="1" applyAlignment="1">
      <alignment vertical="center"/>
    </xf>
    <xf numFmtId="0" fontId="55" fillId="0" borderId="153" xfId="227" applyFont="1" applyBorder="1" applyAlignment="1">
      <alignment horizontal="left" vertical="center"/>
    </xf>
    <xf numFmtId="0" fontId="55" fillId="0" borderId="153" xfId="227" applyFont="1" applyBorder="1" applyAlignment="1">
      <alignment horizontal="left" vertical="center" wrapText="1"/>
    </xf>
    <xf numFmtId="0" fontId="54" fillId="31" borderId="33" xfId="227" applyFont="1" applyFill="1" applyBorder="1" applyAlignment="1">
      <alignment horizontal="left" vertical="center"/>
    </xf>
    <xf numFmtId="0" fontId="54" fillId="31" borderId="153" xfId="227" applyFont="1" applyFill="1" applyBorder="1" applyAlignment="1">
      <alignment horizontal="left" vertical="center"/>
    </xf>
    <xf numFmtId="0" fontId="54" fillId="31" borderId="154" xfId="227" applyFont="1" applyFill="1" applyBorder="1" applyAlignment="1">
      <alignment horizontal="center" vertical="center" wrapText="1"/>
    </xf>
    <xf numFmtId="0" fontId="54" fillId="31" borderId="156" xfId="227" applyFont="1" applyFill="1" applyBorder="1" applyAlignment="1">
      <alignment horizontal="center" vertical="center" wrapText="1"/>
    </xf>
    <xf numFmtId="0" fontId="55" fillId="0" borderId="171" xfId="227" applyFont="1" applyBorder="1" applyAlignment="1">
      <alignment horizontal="justify" vertical="center" wrapText="1"/>
    </xf>
    <xf numFmtId="0" fontId="55" fillId="0" borderId="172" xfId="227" applyFont="1" applyBorder="1" applyAlignment="1">
      <alignment horizontal="justify" vertical="center" wrapText="1"/>
    </xf>
    <xf numFmtId="44" fontId="55" fillId="0" borderId="173" xfId="263" applyFont="1" applyBorder="1" applyAlignment="1">
      <alignment horizontal="center" vertical="center"/>
    </xf>
    <xf numFmtId="44" fontId="55" fillId="0" borderId="172" xfId="263" applyFont="1" applyBorder="1" applyAlignment="1">
      <alignment horizontal="center" vertical="center"/>
    </xf>
    <xf numFmtId="0" fontId="55" fillId="0" borderId="174" xfId="227" applyFont="1" applyBorder="1" applyAlignment="1">
      <alignment horizontal="justify" vertical="center" wrapText="1"/>
    </xf>
    <xf numFmtId="0" fontId="55" fillId="0" borderId="175" xfId="227" applyFont="1" applyBorder="1" applyAlignment="1">
      <alignment horizontal="justify" vertical="center" wrapText="1"/>
    </xf>
    <xf numFmtId="0" fontId="55" fillId="0" borderId="143" xfId="227" applyFont="1" applyBorder="1" applyAlignment="1">
      <alignment horizontal="left" vertical="center" wrapText="1"/>
    </xf>
    <xf numFmtId="0" fontId="55" fillId="0" borderId="176" xfId="227" applyFont="1" applyBorder="1" applyAlignment="1">
      <alignment horizontal="left" vertical="center" wrapText="1"/>
    </xf>
    <xf numFmtId="0" fontId="55" fillId="0" borderId="177" xfId="227" applyFont="1" applyBorder="1" applyAlignment="1">
      <alignment horizontal="left" vertical="center" wrapText="1"/>
    </xf>
    <xf numFmtId="212" fontId="55" fillId="0" borderId="162" xfId="264" applyNumberFormat="1" applyFont="1" applyFill="1" applyBorder="1" applyAlignment="1" applyProtection="1"/>
    <xf numFmtId="0" fontId="79" fillId="0" borderId="153" xfId="260" applyFont="1" applyBorder="1" applyAlignment="1">
      <alignment horizontal="left" vertical="center" wrapText="1"/>
    </xf>
    <xf numFmtId="0" fontId="54" fillId="30" borderId="73" xfId="227" applyFont="1" applyFill="1" applyBorder="1" applyAlignment="1">
      <alignment vertical="center"/>
    </xf>
    <xf numFmtId="0" fontId="54" fillId="30" borderId="56" xfId="227" applyFont="1" applyFill="1" applyBorder="1" applyAlignment="1">
      <alignment vertical="center"/>
    </xf>
    <xf numFmtId="0" fontId="54" fillId="30" borderId="72" xfId="227" applyFont="1" applyFill="1" applyBorder="1" applyAlignment="1">
      <alignment vertical="center"/>
    </xf>
    <xf numFmtId="0" fontId="54" fillId="0" borderId="143" xfId="227" applyFont="1" applyBorder="1" applyAlignment="1">
      <alignment horizontal="center" vertical="center"/>
    </xf>
    <xf numFmtId="0" fontId="54" fillId="0" borderId="155" xfId="227" applyFont="1" applyBorder="1" applyAlignment="1">
      <alignment horizontal="center" vertical="center"/>
    </xf>
    <xf numFmtId="0" fontId="55" fillId="0" borderId="154" xfId="227" applyFont="1" applyBorder="1" applyAlignment="1">
      <alignment horizontal="left" vertical="center"/>
    </xf>
    <xf numFmtId="0" fontId="55" fillId="0" borderId="156" xfId="227" applyFont="1" applyBorder="1" applyAlignment="1">
      <alignment horizontal="left" vertical="center"/>
    </xf>
    <xf numFmtId="0" fontId="54" fillId="0" borderId="33" xfId="227" applyFont="1" applyBorder="1" applyAlignment="1">
      <alignment vertical="center"/>
    </xf>
    <xf numFmtId="0" fontId="80" fillId="0" borderId="153" xfId="227" applyFont="1" applyBorder="1" applyAlignment="1">
      <alignment vertical="center"/>
    </xf>
    <xf numFmtId="0" fontId="80" fillId="0" borderId="144" xfId="227" applyFont="1" applyBorder="1" applyAlignment="1">
      <alignment vertical="center"/>
    </xf>
    <xf numFmtId="212" fontId="55" fillId="0" borderId="168" xfId="264" applyNumberFormat="1" applyFont="1" applyFill="1" applyBorder="1" applyAlignment="1" applyProtection="1"/>
    <xf numFmtId="0" fontId="77" fillId="0" borderId="60" xfId="260" applyFont="1" applyBorder="1" applyAlignment="1">
      <alignment horizontal="left" vertical="center"/>
    </xf>
    <xf numFmtId="0" fontId="77" fillId="0" borderId="59" xfId="260" applyFont="1" applyBorder="1" applyAlignment="1">
      <alignment horizontal="left" vertical="center"/>
    </xf>
    <xf numFmtId="0" fontId="77" fillId="0" borderId="58" xfId="260" applyFont="1" applyBorder="1" applyAlignment="1">
      <alignment horizontal="left" vertical="center"/>
    </xf>
    <xf numFmtId="0" fontId="77" fillId="0" borderId="13" xfId="260" applyFont="1" applyBorder="1" applyAlignment="1">
      <alignment horizontal="left" vertical="center"/>
    </xf>
    <xf numFmtId="0" fontId="77" fillId="0" borderId="150" xfId="260" applyFont="1" applyBorder="1" applyAlignment="1">
      <alignment horizontal="left" vertical="center"/>
    </xf>
    <xf numFmtId="0" fontId="77" fillId="0" borderId="151" xfId="260" applyFont="1" applyBorder="1" applyAlignment="1">
      <alignment horizontal="left" vertical="center"/>
    </xf>
    <xf numFmtId="0" fontId="77" fillId="0" borderId="149" xfId="260" applyFont="1" applyBorder="1" applyAlignment="1">
      <alignment horizontal="center" vertical="center"/>
    </xf>
    <xf numFmtId="0" fontId="77" fillId="0" borderId="152" xfId="260" applyFont="1" applyBorder="1" applyAlignment="1">
      <alignment horizontal="center" vertical="center"/>
    </xf>
    <xf numFmtId="0" fontId="79" fillId="0" borderId="25" xfId="260" applyFont="1" applyBorder="1" applyAlignment="1">
      <alignment horizontal="left" vertical="center" wrapText="1"/>
    </xf>
    <xf numFmtId="208" fontId="79" fillId="0" borderId="154" xfId="262" applyNumberFormat="1" applyFont="1" applyBorder="1" applyAlignment="1">
      <alignment horizontal="left" vertical="center" wrapText="1"/>
    </xf>
    <xf numFmtId="208" fontId="79" fillId="0" borderId="155" xfId="262" applyNumberFormat="1" applyFont="1" applyBorder="1" applyAlignment="1">
      <alignment horizontal="left" vertical="center" wrapText="1"/>
    </xf>
    <xf numFmtId="208" fontId="79" fillId="0" borderId="156" xfId="262" applyNumberFormat="1" applyFont="1" applyBorder="1" applyAlignment="1">
      <alignment horizontal="left" vertical="center" wrapText="1"/>
    </xf>
    <xf numFmtId="0" fontId="79" fillId="0" borderId="143" xfId="260" applyFont="1" applyBorder="1" applyAlignment="1">
      <alignment horizontal="left" vertical="center" wrapText="1"/>
    </xf>
    <xf numFmtId="0" fontId="79" fillId="0" borderId="156" xfId="260" applyFont="1" applyBorder="1" applyAlignment="1">
      <alignment horizontal="left" vertical="center" wrapText="1"/>
    </xf>
    <xf numFmtId="49" fontId="57" fillId="0" borderId="0" xfId="131" applyNumberFormat="1" applyFont="1" applyAlignment="1">
      <alignment horizontal="right" vertical="center"/>
    </xf>
    <xf numFmtId="186" fontId="57" fillId="0" borderId="0" xfId="131" applyNumberFormat="1" applyFont="1" applyAlignment="1">
      <alignment vertical="center"/>
    </xf>
    <xf numFmtId="0" fontId="57" fillId="0" borderId="34" xfId="128" applyFont="1" applyBorder="1" applyAlignment="1">
      <alignment horizontal="left" vertical="center"/>
    </xf>
    <xf numFmtId="9" fontId="59" fillId="0" borderId="16" xfId="129" applyNumberFormat="1" applyFont="1" applyBorder="1" applyAlignment="1">
      <alignment horizontal="center" vertical="center"/>
    </xf>
    <xf numFmtId="9" fontId="59" fillId="0" borderId="16" xfId="256" applyFont="1" applyBorder="1" applyAlignment="1">
      <alignment vertical="center"/>
    </xf>
    <xf numFmtId="0" fontId="59" fillId="0" borderId="17" xfId="128" applyFont="1" applyBorder="1" applyAlignment="1">
      <alignment vertical="center"/>
    </xf>
    <xf numFmtId="181" fontId="57" fillId="0" borderId="35" xfId="129" applyNumberFormat="1" applyFont="1" applyBorder="1" applyAlignment="1">
      <alignment vertical="center"/>
    </xf>
    <xf numFmtId="0" fontId="57" fillId="0" borderId="34" xfId="227" applyFont="1" applyBorder="1" applyAlignment="1">
      <alignment vertical="center"/>
    </xf>
    <xf numFmtId="0" fontId="59" fillId="0" borderId="16" xfId="227" applyFont="1" applyBorder="1" applyAlignment="1">
      <alignment horizontal="center" vertical="center"/>
    </xf>
    <xf numFmtId="0" fontId="59" fillId="0" borderId="26" xfId="227" applyFont="1" applyBorder="1" applyAlignment="1">
      <alignment horizontal="center" vertical="center"/>
    </xf>
    <xf numFmtId="0" fontId="59" fillId="26" borderId="256" xfId="130" applyFont="1" applyFill="1" applyBorder="1" applyAlignment="1">
      <alignment vertical="center" wrapText="1"/>
    </xf>
    <xf numFmtId="3" fontId="57" fillId="26" borderId="227" xfId="130" applyNumberFormat="1" applyFont="1" applyFill="1" applyBorder="1" applyAlignment="1">
      <alignment horizontal="center" vertical="center" wrapText="1"/>
    </xf>
    <xf numFmtId="3" fontId="57" fillId="26" borderId="226" xfId="130" applyNumberFormat="1" applyFont="1" applyFill="1" applyBorder="1" applyAlignment="1">
      <alignment horizontal="center" vertical="center" wrapText="1"/>
    </xf>
    <xf numFmtId="3" fontId="57" fillId="26" borderId="228" xfId="130" applyNumberFormat="1" applyFont="1" applyFill="1" applyBorder="1" applyAlignment="1">
      <alignment horizontal="center" vertical="center" wrapText="1"/>
    </xf>
    <xf numFmtId="3" fontId="57" fillId="26" borderId="256" xfId="130" applyNumberFormat="1" applyFont="1" applyFill="1" applyBorder="1" applyAlignment="1">
      <alignment horizontal="center" vertical="center"/>
    </xf>
    <xf numFmtId="186" fontId="57" fillId="26" borderId="256" xfId="60" applyNumberFormat="1" applyFont="1" applyFill="1" applyBorder="1" applyAlignment="1">
      <alignment horizontal="center" vertical="center"/>
    </xf>
    <xf numFmtId="9" fontId="59" fillId="27" borderId="260" xfId="95" applyFont="1" applyFill="1" applyBorder="1" applyAlignment="1">
      <alignment horizontal="center" vertical="center"/>
    </xf>
    <xf numFmtId="0" fontId="57" fillId="26" borderId="256" xfId="130" applyFont="1" applyFill="1" applyBorder="1" applyAlignment="1">
      <alignment horizontal="center" vertical="center" wrapText="1"/>
    </xf>
    <xf numFmtId="0" fontId="57" fillId="26" borderId="256" xfId="130" applyFont="1" applyFill="1" applyBorder="1" applyAlignment="1">
      <alignment horizontal="center" vertical="center"/>
    </xf>
    <xf numFmtId="0" fontId="59" fillId="0" borderId="223" xfId="0" applyFont="1" applyBorder="1" applyAlignment="1">
      <alignment vertical="center" wrapText="1"/>
    </xf>
    <xf numFmtId="0" fontId="56" fillId="0" borderId="0" xfId="128" applyFont="1"/>
    <xf numFmtId="0" fontId="59" fillId="0" borderId="224" xfId="0" applyFont="1" applyBorder="1" applyAlignment="1">
      <alignment vertical="center" wrapText="1"/>
    </xf>
    <xf numFmtId="0" fontId="59" fillId="0" borderId="261" xfId="0" applyFont="1" applyBorder="1" applyAlignment="1">
      <alignment vertical="center" wrapText="1"/>
    </xf>
    <xf numFmtId="3" fontId="57" fillId="26" borderId="256" xfId="130" applyNumberFormat="1" applyFont="1" applyFill="1" applyBorder="1" applyAlignment="1">
      <alignment horizontal="center" vertical="center" wrapText="1"/>
    </xf>
    <xf numFmtId="0" fontId="59" fillId="0" borderId="150" xfId="0" applyFont="1" applyBorder="1" applyAlignment="1">
      <alignment vertical="center" wrapText="1"/>
    </xf>
    <xf numFmtId="0" fontId="59" fillId="0" borderId="262" xfId="0" applyFont="1" applyBorder="1" applyAlignment="1">
      <alignment vertical="center" wrapText="1"/>
    </xf>
    <xf numFmtId="44" fontId="59" fillId="0" borderId="0" xfId="255" applyFont="1"/>
    <xf numFmtId="0" fontId="51" fillId="0" borderId="150" xfId="130" applyFont="1" applyBorder="1" applyAlignment="1">
      <alignment horizontal="center"/>
    </xf>
    <xf numFmtId="0" fontId="49" fillId="26" borderId="34" xfId="89" applyFont="1" applyFill="1" applyBorder="1" applyAlignment="1">
      <alignment horizontal="center" wrapText="1"/>
    </xf>
    <xf numFmtId="0" fontId="49" fillId="26" borderId="16" xfId="89" applyFont="1" applyFill="1" applyBorder="1" applyAlignment="1">
      <alignment horizontal="center" wrapText="1"/>
    </xf>
    <xf numFmtId="0" fontId="49" fillId="26" borderId="26" xfId="89" applyFont="1" applyFill="1" applyBorder="1" applyAlignment="1">
      <alignment horizontal="center" wrapText="1"/>
    </xf>
    <xf numFmtId="0" fontId="57" fillId="25" borderId="32" xfId="135" applyFont="1" applyFill="1" applyBorder="1" applyAlignment="1">
      <alignment horizontal="center" vertical="center" wrapText="1"/>
    </xf>
    <xf numFmtId="0" fontId="57" fillId="25" borderId="29" xfId="135" applyFont="1" applyFill="1" applyBorder="1" applyAlignment="1">
      <alignment horizontal="center" vertical="center" wrapText="1"/>
    </xf>
    <xf numFmtId="4" fontId="57" fillId="25" borderId="29" xfId="135" applyNumberFormat="1" applyFont="1" applyFill="1" applyBorder="1" applyAlignment="1">
      <alignment horizontal="center" vertical="center" wrapText="1"/>
    </xf>
    <xf numFmtId="4" fontId="57" fillId="25" borderId="35" xfId="135" applyNumberFormat="1" applyFont="1" applyFill="1" applyBorder="1" applyAlignment="1">
      <alignment horizontal="center" vertical="center" wrapText="1"/>
    </xf>
    <xf numFmtId="0" fontId="57" fillId="25" borderId="48" xfId="135" applyFont="1" applyFill="1" applyBorder="1" applyAlignment="1">
      <alignment horizontal="center" vertical="center" wrapText="1"/>
    </xf>
    <xf numFmtId="0" fontId="57" fillId="25" borderId="20" xfId="135" applyFont="1" applyFill="1" applyBorder="1" applyAlignment="1">
      <alignment horizontal="center" vertical="center" wrapText="1"/>
    </xf>
    <xf numFmtId="4" fontId="57" fillId="25" borderId="20" xfId="135" applyNumberFormat="1" applyFont="1" applyFill="1" applyBorder="1" applyAlignment="1">
      <alignment horizontal="center" vertical="center" wrapText="1"/>
    </xf>
    <xf numFmtId="4" fontId="57" fillId="25" borderId="42" xfId="135" applyNumberFormat="1" applyFont="1" applyFill="1" applyBorder="1" applyAlignment="1">
      <alignment horizontal="center" vertical="center" wrapText="1"/>
    </xf>
    <xf numFmtId="0" fontId="51" fillId="0" borderId="34" xfId="227" applyFont="1" applyBorder="1" applyAlignment="1">
      <alignment vertical="center"/>
    </xf>
    <xf numFmtId="0" fontId="49" fillId="0" borderId="16" xfId="227" applyFont="1" applyBorder="1" applyAlignment="1">
      <alignment horizontal="center" vertical="center"/>
    </xf>
    <xf numFmtId="0" fontId="49" fillId="0" borderId="26" xfId="227" applyFont="1" applyBorder="1" applyAlignment="1">
      <alignment horizontal="center" vertical="center"/>
    </xf>
    <xf numFmtId="0" fontId="49" fillId="26" borderId="256" xfId="130" applyFont="1" applyFill="1" applyBorder="1" applyAlignment="1">
      <alignment vertical="center" wrapText="1"/>
    </xf>
    <xf numFmtId="3" fontId="51" fillId="26" borderId="256" xfId="130" applyNumberFormat="1" applyFont="1" applyFill="1" applyBorder="1" applyAlignment="1">
      <alignment horizontal="center" vertical="center"/>
    </xf>
    <xf numFmtId="186" fontId="51" fillId="26" borderId="256" xfId="60" applyNumberFormat="1" applyFont="1" applyFill="1" applyBorder="1" applyAlignment="1">
      <alignment horizontal="center" vertical="center"/>
    </xf>
    <xf numFmtId="9" fontId="49" fillId="27" borderId="260" xfId="95" applyFont="1" applyFill="1" applyBorder="1" applyAlignment="1">
      <alignment horizontal="center" vertical="center"/>
    </xf>
    <xf numFmtId="0" fontId="51" fillId="26" borderId="256" xfId="130" applyFont="1" applyFill="1" applyBorder="1" applyAlignment="1">
      <alignment horizontal="center" vertical="center" wrapText="1"/>
    </xf>
    <xf numFmtId="0" fontId="51" fillId="26" borderId="256" xfId="130" applyFont="1" applyFill="1" applyBorder="1" applyAlignment="1">
      <alignment horizontal="center" vertical="center"/>
    </xf>
    <xf numFmtId="0" fontId="49" fillId="0" borderId="223" xfId="0" applyFont="1" applyBorder="1" applyAlignment="1">
      <alignment vertical="center" wrapText="1"/>
    </xf>
    <xf numFmtId="0" fontId="49" fillId="0" borderId="224" xfId="0" applyFont="1" applyBorder="1" applyAlignment="1">
      <alignment vertical="center" wrapText="1"/>
    </xf>
    <xf numFmtId="0" fontId="49" fillId="0" borderId="261" xfId="0" applyFont="1" applyBorder="1" applyAlignment="1">
      <alignment vertical="center" wrapText="1"/>
    </xf>
    <xf numFmtId="3" fontId="51" fillId="26" borderId="256" xfId="130" applyNumberFormat="1" applyFont="1" applyFill="1" applyBorder="1" applyAlignment="1">
      <alignment horizontal="center" vertical="center" wrapText="1"/>
    </xf>
    <xf numFmtId="0" fontId="49" fillId="0" borderId="13" xfId="0" applyFont="1" applyBorder="1" applyAlignment="1">
      <alignment vertical="center" wrapText="1"/>
    </xf>
    <xf numFmtId="0" fontId="49" fillId="0" borderId="150" xfId="0" applyFont="1" applyBorder="1" applyAlignment="1">
      <alignment vertical="center" wrapText="1"/>
    </xf>
    <xf numFmtId="0" fontId="49" fillId="0" borderId="262" xfId="0" applyFont="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0" borderId="0" xfId="0" applyFont="1" applyBorder="1" applyAlignment="1">
      <alignment vertical="center" wrapText="1"/>
    </xf>
    <xf numFmtId="0" fontId="51" fillId="25" borderId="224" xfId="130" applyFont="1" applyFill="1" applyBorder="1" applyAlignment="1">
      <alignment horizontal="center" vertical="center" wrapText="1"/>
    </xf>
    <xf numFmtId="9" fontId="57" fillId="27" borderId="260" xfId="95" applyFont="1" applyFill="1" applyBorder="1" applyAlignment="1">
      <alignment horizontal="center" vertical="center"/>
    </xf>
  </cellXfs>
  <cellStyles count="27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64" xr:uid="{22412A1C-6195-4D4F-A48D-F074348B8821}"/>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0] 2" xfId="261" xr:uid="{D629BD2E-A67F-4A83-8DCF-B5BFE967E1C6}"/>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37" xfId="262" xr:uid="{85507812-8EA7-4FC0-9678-7927B6F1BB49}"/>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3 11" xfId="265" xr:uid="{C74E1B9E-E6DB-49D0-AFA4-68A20FB93D05}"/>
    <cellStyle name="Moneda 3 2 4" xfId="267" xr:uid="{57D545CA-CEEF-4DB3-AB78-439DFA81320B}"/>
    <cellStyle name="Moneda 4" xfId="222" xr:uid="{00000000-0005-0000-0000-0000A1000000}"/>
    <cellStyle name="Moneda 5" xfId="257" xr:uid="{8658344B-E678-4D6E-992E-C6D598353230}"/>
    <cellStyle name="Moneda 6" xfId="263" xr:uid="{AE81BA90-7BFD-450D-B8A4-638B635469FB}"/>
    <cellStyle name="Moneda 7" xfId="269" xr:uid="{4F091770-7085-4CFB-B536-1289B462FD79}"/>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8" xr:uid="{2559FF92-7330-44ED-A625-8B9AC6B1BD3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0" xfId="259" xr:uid="{BB0DA674-DAF6-44A9-9E52-5011694E70E8}"/>
    <cellStyle name="Normal 3 11" xfId="130" xr:uid="{00000000-0005-0000-0000-0000BF000000}"/>
    <cellStyle name="Normal 3 11 3" xfId="258" xr:uid="{0490B17A-D347-40D0-B3DC-47282174DB62}"/>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4 2 4" xfId="260" xr:uid="{1F321889-9000-4D4A-811A-5B0A0304A4F3}"/>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3 2" xfId="266" xr:uid="{81E6ABFB-D9A6-47C1-8571-2559CB7B089D}"/>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1">
    <dxf>
      <fill>
        <patternFill patternType="solid">
          <fgColor rgb="FFFFFF99"/>
          <bgColor rgb="FFFFFF9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304800</xdr:colOff>
      <xdr:row>2</xdr:row>
      <xdr:rowOff>87086</xdr:rowOff>
    </xdr:from>
    <xdr:to>
      <xdr:col>10</xdr:col>
      <xdr:colOff>1814470</xdr:colOff>
      <xdr:row>2</xdr:row>
      <xdr:rowOff>572861</xdr:rowOff>
    </xdr:to>
    <xdr:pic>
      <xdr:nvPicPr>
        <xdr:cNvPr id="3" name="Imagen 2">
          <a:extLst>
            <a:ext uri="{FF2B5EF4-FFF2-40B4-BE49-F238E27FC236}">
              <a16:creationId xmlns:a16="http://schemas.microsoft.com/office/drawing/2014/main" id="{F78D6611-15D1-4641-9FEB-6DB92C4B5394}"/>
            </a:ext>
          </a:extLst>
        </xdr:cNvPr>
        <xdr:cNvPicPr>
          <a:picLocks noChangeAspect="1"/>
        </xdr:cNvPicPr>
      </xdr:nvPicPr>
      <xdr:blipFill>
        <a:blip xmlns:r="http://schemas.openxmlformats.org/officeDocument/2006/relationships" r:embed="rId1"/>
        <a:stretch>
          <a:fillRect/>
        </a:stretch>
      </xdr:blipFill>
      <xdr:spPr>
        <a:xfrm>
          <a:off x="13019314" y="489857"/>
          <a:ext cx="1509670" cy="485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15876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15876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106</xdr:row>
      <xdr:rowOff>142875</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263C8AD-2CFE-4AB3-832B-95EECEAB52E6}"/>
            </a:ext>
          </a:extLst>
        </xdr:cNvPr>
        <xdr:cNvSpPr/>
      </xdr:nvSpPr>
      <xdr:spPr bwMode="auto">
        <a:xfrm>
          <a:off x="4359275" y="3635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106</xdr:row>
      <xdr:rowOff>142875</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04BC524-B28C-4D4F-B493-B7DCBC7F614C}"/>
            </a:ext>
          </a:extLst>
        </xdr:cNvPr>
        <xdr:cNvSpPr/>
      </xdr:nvSpPr>
      <xdr:spPr bwMode="auto">
        <a:xfrm>
          <a:off x="7566025" y="3635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196</xdr:row>
      <xdr:rowOff>142875</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1DEF5E0-42EC-4397-8C38-799C71064162}"/>
            </a:ext>
          </a:extLst>
        </xdr:cNvPr>
        <xdr:cNvSpPr/>
      </xdr:nvSpPr>
      <xdr:spPr bwMode="auto">
        <a:xfrm>
          <a:off x="4359275" y="2049462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196</xdr:row>
      <xdr:rowOff>142875</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B912ADBD-3C32-41F9-B577-DD1B14C3C72E}"/>
            </a:ext>
          </a:extLst>
        </xdr:cNvPr>
        <xdr:cNvSpPr/>
      </xdr:nvSpPr>
      <xdr:spPr bwMode="auto">
        <a:xfrm>
          <a:off x="7566025" y="2049462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286</xdr:row>
      <xdr:rowOff>142875</xdr:rowOff>
    </xdr:from>
    <xdr:ext cx="295275" cy="225426"/>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A9BB383C-7E66-4535-B21A-38A501D8B0E3}"/>
            </a:ext>
          </a:extLst>
        </xdr:cNvPr>
        <xdr:cNvSpPr/>
      </xdr:nvSpPr>
      <xdr:spPr bwMode="auto">
        <a:xfrm>
          <a:off x="4359275" y="3666331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286</xdr:row>
      <xdr:rowOff>142875</xdr:rowOff>
    </xdr:from>
    <xdr:ext cx="295275" cy="225426"/>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38DA488-05AB-47C4-B2CD-CDDBEB0ECA7F}"/>
            </a:ext>
          </a:extLst>
        </xdr:cNvPr>
        <xdr:cNvSpPr/>
      </xdr:nvSpPr>
      <xdr:spPr bwMode="auto">
        <a:xfrm>
          <a:off x="7566025" y="3666331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xdr:col>
      <xdr:colOff>127000</xdr:colOff>
      <xdr:row>10</xdr:row>
      <xdr:rowOff>12700</xdr:rowOff>
    </xdr:from>
    <xdr:to>
      <xdr:col>2</xdr:col>
      <xdr:colOff>1636670</xdr:colOff>
      <xdr:row>10</xdr:row>
      <xdr:rowOff>498475</xdr:rowOff>
    </xdr:to>
    <xdr:pic>
      <xdr:nvPicPr>
        <xdr:cNvPr id="2" name="Imagen 1">
          <a:extLst>
            <a:ext uri="{FF2B5EF4-FFF2-40B4-BE49-F238E27FC236}">
              <a16:creationId xmlns:a16="http://schemas.microsoft.com/office/drawing/2014/main" id="{A9B76025-48DE-4A92-A704-07DD8B8424D6}"/>
            </a:ext>
          </a:extLst>
        </xdr:cNvPr>
        <xdr:cNvPicPr>
          <a:picLocks noChangeAspect="1"/>
        </xdr:cNvPicPr>
      </xdr:nvPicPr>
      <xdr:blipFill>
        <a:blip xmlns:r="http://schemas.openxmlformats.org/officeDocument/2006/relationships" r:embed="rId1"/>
        <a:stretch>
          <a:fillRect/>
        </a:stretch>
      </xdr:blipFill>
      <xdr:spPr>
        <a:xfrm>
          <a:off x="609600" y="2527300"/>
          <a:ext cx="1509670" cy="485775"/>
        </a:xfrm>
        <a:prstGeom prst="rect">
          <a:avLst/>
        </a:prstGeom>
      </xdr:spPr>
    </xdr:pic>
    <xdr:clientData/>
  </xdr:twoCellAnchor>
  <xdr:oneCellAnchor>
    <xdr:from>
      <xdr:col>2</xdr:col>
      <xdr:colOff>127000</xdr:colOff>
      <xdr:row>100</xdr:row>
      <xdr:rowOff>12700</xdr:rowOff>
    </xdr:from>
    <xdr:ext cx="1509670" cy="485775"/>
    <xdr:pic>
      <xdr:nvPicPr>
        <xdr:cNvPr id="3" name="Imagen 2">
          <a:extLst>
            <a:ext uri="{FF2B5EF4-FFF2-40B4-BE49-F238E27FC236}">
              <a16:creationId xmlns:a16="http://schemas.microsoft.com/office/drawing/2014/main" id="{20E04A2F-821F-4904-98AF-90BBCB3C99C0}"/>
            </a:ext>
          </a:extLst>
        </xdr:cNvPr>
        <xdr:cNvPicPr>
          <a:picLocks noChangeAspect="1"/>
        </xdr:cNvPicPr>
      </xdr:nvPicPr>
      <xdr:blipFill>
        <a:blip xmlns:r="http://schemas.openxmlformats.org/officeDocument/2006/relationships" r:embed="rId1"/>
        <a:stretch>
          <a:fillRect/>
        </a:stretch>
      </xdr:blipFill>
      <xdr:spPr>
        <a:xfrm>
          <a:off x="609600" y="2527300"/>
          <a:ext cx="1509670" cy="485775"/>
        </a:xfrm>
        <a:prstGeom prst="rect">
          <a:avLst/>
        </a:prstGeom>
      </xdr:spPr>
    </xdr:pic>
    <xdr:clientData/>
  </xdr:oneCellAnchor>
  <xdr:oneCellAnchor>
    <xdr:from>
      <xdr:col>2</xdr:col>
      <xdr:colOff>88900</xdr:colOff>
      <xdr:row>189</xdr:row>
      <xdr:rowOff>38100</xdr:rowOff>
    </xdr:from>
    <xdr:ext cx="1509670" cy="485775"/>
    <xdr:pic>
      <xdr:nvPicPr>
        <xdr:cNvPr id="10" name="Imagen 9">
          <a:extLst>
            <a:ext uri="{FF2B5EF4-FFF2-40B4-BE49-F238E27FC236}">
              <a16:creationId xmlns:a16="http://schemas.microsoft.com/office/drawing/2014/main" id="{04037A47-9608-477F-83EA-86064BCA7801}"/>
            </a:ext>
          </a:extLst>
        </xdr:cNvPr>
        <xdr:cNvPicPr>
          <a:picLocks noChangeAspect="1"/>
        </xdr:cNvPicPr>
      </xdr:nvPicPr>
      <xdr:blipFill>
        <a:blip xmlns:r="http://schemas.openxmlformats.org/officeDocument/2006/relationships" r:embed="rId1"/>
        <a:stretch>
          <a:fillRect/>
        </a:stretch>
      </xdr:blipFill>
      <xdr:spPr>
        <a:xfrm>
          <a:off x="571500" y="36449000"/>
          <a:ext cx="1509670" cy="485775"/>
        </a:xfrm>
        <a:prstGeom prst="rect">
          <a:avLst/>
        </a:prstGeom>
      </xdr:spPr>
    </xdr:pic>
    <xdr:clientData/>
  </xdr:oneCellAnchor>
  <xdr:oneCellAnchor>
    <xdr:from>
      <xdr:col>2</xdr:col>
      <xdr:colOff>101600</xdr:colOff>
      <xdr:row>279</xdr:row>
      <xdr:rowOff>38100</xdr:rowOff>
    </xdr:from>
    <xdr:ext cx="1509670" cy="485775"/>
    <xdr:pic>
      <xdr:nvPicPr>
        <xdr:cNvPr id="11" name="Imagen 10">
          <a:extLst>
            <a:ext uri="{FF2B5EF4-FFF2-40B4-BE49-F238E27FC236}">
              <a16:creationId xmlns:a16="http://schemas.microsoft.com/office/drawing/2014/main" id="{16107043-7B69-48BE-94E3-6DD50757D79E}"/>
            </a:ext>
          </a:extLst>
        </xdr:cNvPr>
        <xdr:cNvPicPr>
          <a:picLocks noChangeAspect="1"/>
        </xdr:cNvPicPr>
      </xdr:nvPicPr>
      <xdr:blipFill>
        <a:blip xmlns:r="http://schemas.openxmlformats.org/officeDocument/2006/relationships" r:embed="rId1"/>
        <a:stretch>
          <a:fillRect/>
        </a:stretch>
      </xdr:blipFill>
      <xdr:spPr>
        <a:xfrm>
          <a:off x="584200" y="52959000"/>
          <a:ext cx="1509670" cy="48577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14381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9C7A14-9A97-4D9F-A591-1CF2B8B7FA7F}"/>
            </a:ext>
          </a:extLst>
        </xdr:cNvPr>
        <xdr:cNvSpPr/>
      </xdr:nvSpPr>
      <xdr:spPr bwMode="auto">
        <a:xfrm>
          <a:off x="4362450" y="36480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14381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3CFA8F8-E00A-4C7B-9757-E891A8645597}"/>
            </a:ext>
          </a:extLst>
        </xdr:cNvPr>
        <xdr:cNvSpPr/>
      </xdr:nvSpPr>
      <xdr:spPr bwMode="auto">
        <a:xfrm>
          <a:off x="7562850" y="36480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106</xdr:row>
      <xdr:rowOff>142875</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4328FA7-433A-4FE7-87B7-36111FD95CB3}"/>
            </a:ext>
          </a:extLst>
        </xdr:cNvPr>
        <xdr:cNvSpPr/>
      </xdr:nvSpPr>
      <xdr:spPr bwMode="auto">
        <a:xfrm>
          <a:off x="4362450" y="2058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106</xdr:row>
      <xdr:rowOff>142875</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43E3118-380F-4DFD-B8C4-91736C8DB666}"/>
            </a:ext>
          </a:extLst>
        </xdr:cNvPr>
        <xdr:cNvSpPr/>
      </xdr:nvSpPr>
      <xdr:spPr bwMode="auto">
        <a:xfrm>
          <a:off x="7562850" y="2058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198</xdr:row>
      <xdr:rowOff>142875</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3319C19-FB65-46A4-9A01-1BE3E513A551}"/>
            </a:ext>
          </a:extLst>
        </xdr:cNvPr>
        <xdr:cNvSpPr/>
      </xdr:nvSpPr>
      <xdr:spPr bwMode="auto">
        <a:xfrm>
          <a:off x="4362450" y="36845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198</xdr:row>
      <xdr:rowOff>142875</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4EFFD07-13D2-4A8B-AEB3-3EA0E8441348}"/>
            </a:ext>
          </a:extLst>
        </xdr:cNvPr>
        <xdr:cNvSpPr/>
      </xdr:nvSpPr>
      <xdr:spPr bwMode="auto">
        <a:xfrm>
          <a:off x="7562850" y="36845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288</xdr:row>
      <xdr:rowOff>142875</xdr:rowOff>
    </xdr:from>
    <xdr:ext cx="295275" cy="225426"/>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D0E26B8-53C1-4F64-A2A1-7E02FF0F5E24}"/>
            </a:ext>
          </a:extLst>
        </xdr:cNvPr>
        <xdr:cNvSpPr/>
      </xdr:nvSpPr>
      <xdr:spPr bwMode="auto">
        <a:xfrm>
          <a:off x="4362450" y="53101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288</xdr:row>
      <xdr:rowOff>142875</xdr:rowOff>
    </xdr:from>
    <xdr:ext cx="295275" cy="225426"/>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FADFA261-E40C-42F5-90AD-986BE689F5B7}"/>
            </a:ext>
          </a:extLst>
        </xdr:cNvPr>
        <xdr:cNvSpPr/>
      </xdr:nvSpPr>
      <xdr:spPr bwMode="auto">
        <a:xfrm>
          <a:off x="7562850" y="53101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382</xdr:row>
      <xdr:rowOff>142875</xdr:rowOff>
    </xdr:from>
    <xdr:ext cx="295275" cy="225426"/>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2601D784-4B3E-4BD5-B29A-7DBDC9EDF00E}"/>
            </a:ext>
          </a:extLst>
        </xdr:cNvPr>
        <xdr:cNvSpPr/>
      </xdr:nvSpPr>
      <xdr:spPr bwMode="auto">
        <a:xfrm>
          <a:off x="4350871" y="5322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382</xdr:row>
      <xdr:rowOff>142875</xdr:rowOff>
    </xdr:from>
    <xdr:ext cx="295275" cy="225426"/>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D42A9FEC-2A30-4F33-8522-D0CC582C70C6}"/>
            </a:ext>
          </a:extLst>
        </xdr:cNvPr>
        <xdr:cNvSpPr/>
      </xdr:nvSpPr>
      <xdr:spPr bwMode="auto">
        <a:xfrm>
          <a:off x="7720106" y="5322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xdr:row>
      <xdr:rowOff>12700</xdr:rowOff>
    </xdr:from>
    <xdr:ext cx="1509670" cy="485775"/>
    <xdr:pic>
      <xdr:nvPicPr>
        <xdr:cNvPr id="12" name="Imagen 11">
          <a:extLst>
            <a:ext uri="{FF2B5EF4-FFF2-40B4-BE49-F238E27FC236}">
              <a16:creationId xmlns:a16="http://schemas.microsoft.com/office/drawing/2014/main" id="{A028BE85-5AB8-4679-8AAC-34B4D53B89CB}"/>
            </a:ext>
          </a:extLst>
        </xdr:cNvPr>
        <xdr:cNvPicPr>
          <a:picLocks noChangeAspect="1"/>
        </xdr:cNvPicPr>
      </xdr:nvPicPr>
      <xdr:blipFill>
        <a:blip xmlns:r="http://schemas.openxmlformats.org/officeDocument/2006/relationships" r:embed="rId1"/>
        <a:stretch>
          <a:fillRect/>
        </a:stretch>
      </xdr:blipFill>
      <xdr:spPr>
        <a:xfrm>
          <a:off x="599440" y="20304760"/>
          <a:ext cx="1509670" cy="485775"/>
        </a:xfrm>
        <a:prstGeom prst="rect">
          <a:avLst/>
        </a:prstGeom>
      </xdr:spPr>
    </xdr:pic>
    <xdr:clientData/>
  </xdr:oneCellAnchor>
  <xdr:oneCellAnchor>
    <xdr:from>
      <xdr:col>2</xdr:col>
      <xdr:colOff>127000</xdr:colOff>
      <xdr:row>100</xdr:row>
      <xdr:rowOff>12700</xdr:rowOff>
    </xdr:from>
    <xdr:ext cx="1509670" cy="485775"/>
    <xdr:pic>
      <xdr:nvPicPr>
        <xdr:cNvPr id="13" name="Imagen 12">
          <a:extLst>
            <a:ext uri="{FF2B5EF4-FFF2-40B4-BE49-F238E27FC236}">
              <a16:creationId xmlns:a16="http://schemas.microsoft.com/office/drawing/2014/main" id="{1C06E3C8-E572-491A-B284-484F1AC0B486}"/>
            </a:ext>
          </a:extLst>
        </xdr:cNvPr>
        <xdr:cNvPicPr>
          <a:picLocks noChangeAspect="1"/>
        </xdr:cNvPicPr>
      </xdr:nvPicPr>
      <xdr:blipFill>
        <a:blip xmlns:r="http://schemas.openxmlformats.org/officeDocument/2006/relationships" r:embed="rId1"/>
        <a:stretch>
          <a:fillRect/>
        </a:stretch>
      </xdr:blipFill>
      <xdr:spPr>
        <a:xfrm>
          <a:off x="599440" y="20304760"/>
          <a:ext cx="1509670" cy="485775"/>
        </a:xfrm>
        <a:prstGeom prst="rect">
          <a:avLst/>
        </a:prstGeom>
      </xdr:spPr>
    </xdr:pic>
    <xdr:clientData/>
  </xdr:oneCellAnchor>
  <xdr:oneCellAnchor>
    <xdr:from>
      <xdr:col>2</xdr:col>
      <xdr:colOff>127000</xdr:colOff>
      <xdr:row>192</xdr:row>
      <xdr:rowOff>12700</xdr:rowOff>
    </xdr:from>
    <xdr:ext cx="1509670" cy="485775"/>
    <xdr:pic>
      <xdr:nvPicPr>
        <xdr:cNvPr id="14" name="Imagen 13">
          <a:extLst>
            <a:ext uri="{FF2B5EF4-FFF2-40B4-BE49-F238E27FC236}">
              <a16:creationId xmlns:a16="http://schemas.microsoft.com/office/drawing/2014/main" id="{0574C830-AD3F-4B5C-ACFA-358B701E870F}"/>
            </a:ext>
          </a:extLst>
        </xdr:cNvPr>
        <xdr:cNvPicPr>
          <a:picLocks noChangeAspect="1"/>
        </xdr:cNvPicPr>
      </xdr:nvPicPr>
      <xdr:blipFill>
        <a:blip xmlns:r="http://schemas.openxmlformats.org/officeDocument/2006/relationships" r:embed="rId1"/>
        <a:stretch>
          <a:fillRect/>
        </a:stretch>
      </xdr:blipFill>
      <xdr:spPr>
        <a:xfrm>
          <a:off x="599440" y="20304760"/>
          <a:ext cx="1509670" cy="485775"/>
        </a:xfrm>
        <a:prstGeom prst="rect">
          <a:avLst/>
        </a:prstGeom>
      </xdr:spPr>
    </xdr:pic>
    <xdr:clientData/>
  </xdr:oneCellAnchor>
  <xdr:oneCellAnchor>
    <xdr:from>
      <xdr:col>2</xdr:col>
      <xdr:colOff>127000</xdr:colOff>
      <xdr:row>282</xdr:row>
      <xdr:rowOff>12700</xdr:rowOff>
    </xdr:from>
    <xdr:ext cx="1509670" cy="485775"/>
    <xdr:pic>
      <xdr:nvPicPr>
        <xdr:cNvPr id="15" name="Imagen 14">
          <a:extLst>
            <a:ext uri="{FF2B5EF4-FFF2-40B4-BE49-F238E27FC236}">
              <a16:creationId xmlns:a16="http://schemas.microsoft.com/office/drawing/2014/main" id="{7CD953A9-BD0C-44BA-8D72-76B82FB8899D}"/>
            </a:ext>
          </a:extLst>
        </xdr:cNvPr>
        <xdr:cNvPicPr>
          <a:picLocks noChangeAspect="1"/>
        </xdr:cNvPicPr>
      </xdr:nvPicPr>
      <xdr:blipFill>
        <a:blip xmlns:r="http://schemas.openxmlformats.org/officeDocument/2006/relationships" r:embed="rId1"/>
        <a:stretch>
          <a:fillRect/>
        </a:stretch>
      </xdr:blipFill>
      <xdr:spPr>
        <a:xfrm>
          <a:off x="599440" y="20304760"/>
          <a:ext cx="1509670" cy="485775"/>
        </a:xfrm>
        <a:prstGeom prst="rect">
          <a:avLst/>
        </a:prstGeom>
      </xdr:spPr>
    </xdr:pic>
    <xdr:clientData/>
  </xdr:oneCellAnchor>
  <xdr:oneCellAnchor>
    <xdr:from>
      <xdr:col>2</xdr:col>
      <xdr:colOff>127000</xdr:colOff>
      <xdr:row>376</xdr:row>
      <xdr:rowOff>12700</xdr:rowOff>
    </xdr:from>
    <xdr:ext cx="1509670" cy="485775"/>
    <xdr:pic>
      <xdr:nvPicPr>
        <xdr:cNvPr id="16" name="Imagen 15">
          <a:extLst>
            <a:ext uri="{FF2B5EF4-FFF2-40B4-BE49-F238E27FC236}">
              <a16:creationId xmlns:a16="http://schemas.microsoft.com/office/drawing/2014/main" id="{48D0736C-B160-461A-80C6-0DE48D157E8F}"/>
            </a:ext>
          </a:extLst>
        </xdr:cNvPr>
        <xdr:cNvPicPr>
          <a:picLocks noChangeAspect="1"/>
        </xdr:cNvPicPr>
      </xdr:nvPicPr>
      <xdr:blipFill>
        <a:blip xmlns:r="http://schemas.openxmlformats.org/officeDocument/2006/relationships" r:embed="rId1"/>
        <a:stretch>
          <a:fillRect/>
        </a:stretch>
      </xdr:blipFill>
      <xdr:spPr>
        <a:xfrm>
          <a:off x="599440" y="20304760"/>
          <a:ext cx="1509670" cy="48577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E2EF021-2275-42F2-BD2C-85188A5F067E}"/>
            </a:ext>
          </a:extLst>
        </xdr:cNvPr>
        <xdr:cNvSpPr/>
      </xdr:nvSpPr>
      <xdr:spPr bwMode="auto">
        <a:xfrm>
          <a:off x="4362450" y="36480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931D327-38E3-460C-85A2-D59E6E0D8EFB}"/>
            </a:ext>
          </a:extLst>
        </xdr:cNvPr>
        <xdr:cNvSpPr/>
      </xdr:nvSpPr>
      <xdr:spPr bwMode="auto">
        <a:xfrm>
          <a:off x="7829550" y="36480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110</xdr:row>
      <xdr:rowOff>142875</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644261A-9EA1-4008-9D1E-A809B8923902}"/>
            </a:ext>
          </a:extLst>
        </xdr:cNvPr>
        <xdr:cNvSpPr/>
      </xdr:nvSpPr>
      <xdr:spPr bwMode="auto">
        <a:xfrm>
          <a:off x="4362450" y="204247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xdr:row>
      <xdr:rowOff>142875</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C4CAAB0-FA81-4821-8AB2-100FAB5375C3}"/>
            </a:ext>
          </a:extLst>
        </xdr:cNvPr>
        <xdr:cNvSpPr/>
      </xdr:nvSpPr>
      <xdr:spPr bwMode="auto">
        <a:xfrm>
          <a:off x="7829550" y="204247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202</xdr:row>
      <xdr:rowOff>142875</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5F196976-8512-4899-AF6A-255BF10C6E10}"/>
            </a:ext>
          </a:extLst>
        </xdr:cNvPr>
        <xdr:cNvSpPr/>
      </xdr:nvSpPr>
      <xdr:spPr bwMode="auto">
        <a:xfrm>
          <a:off x="4362450" y="36845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202</xdr:row>
      <xdr:rowOff>142875</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00F5615-6848-4FDC-B937-FB78C27A95B2}"/>
            </a:ext>
          </a:extLst>
        </xdr:cNvPr>
        <xdr:cNvSpPr/>
      </xdr:nvSpPr>
      <xdr:spPr bwMode="auto">
        <a:xfrm>
          <a:off x="7829550" y="36845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294</xdr:row>
      <xdr:rowOff>142875</xdr:rowOff>
    </xdr:from>
    <xdr:ext cx="295275" cy="225426"/>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E595805B-75A6-4994-A76F-9041F0D75303}"/>
            </a:ext>
          </a:extLst>
        </xdr:cNvPr>
        <xdr:cNvSpPr/>
      </xdr:nvSpPr>
      <xdr:spPr bwMode="auto">
        <a:xfrm>
          <a:off x="4362450" y="52924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294</xdr:row>
      <xdr:rowOff>142875</xdr:rowOff>
    </xdr:from>
    <xdr:ext cx="295275" cy="225426"/>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0557798-E561-4E5E-B803-7C763F628748}"/>
            </a:ext>
          </a:extLst>
        </xdr:cNvPr>
        <xdr:cNvSpPr/>
      </xdr:nvSpPr>
      <xdr:spPr bwMode="auto">
        <a:xfrm>
          <a:off x="7829550" y="52924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142875</xdr:rowOff>
    </xdr:from>
    <xdr:ext cx="295275" cy="225426"/>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B5DEA9B-65AB-4F57-A0A5-1D69F9FC33C2}"/>
            </a:ext>
          </a:extLst>
        </xdr:cNvPr>
        <xdr:cNvSpPr/>
      </xdr:nvSpPr>
      <xdr:spPr bwMode="auto">
        <a:xfrm>
          <a:off x="4362450" y="697134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142875</xdr:rowOff>
    </xdr:from>
    <xdr:ext cx="295275" cy="225426"/>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B7351EBF-E410-4399-AFE6-C3C20FFDAA48}"/>
            </a:ext>
          </a:extLst>
        </xdr:cNvPr>
        <xdr:cNvSpPr/>
      </xdr:nvSpPr>
      <xdr:spPr bwMode="auto">
        <a:xfrm>
          <a:off x="7829550" y="697134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486</xdr:row>
      <xdr:rowOff>142875</xdr:rowOff>
    </xdr:from>
    <xdr:ext cx="295275" cy="225426"/>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12999CC1-55EB-4B8A-A109-D698E4CB13F9}"/>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486</xdr:row>
      <xdr:rowOff>142875</xdr:rowOff>
    </xdr:from>
    <xdr:ext cx="295275" cy="225426"/>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1557976B-FF08-43C6-B142-EDD476BBC3AE}"/>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582</xdr:row>
      <xdr:rowOff>142875</xdr:rowOff>
    </xdr:from>
    <xdr:ext cx="295275" cy="225426"/>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CC8D5584-F73A-4676-A352-ECE8DDB01513}"/>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582</xdr:row>
      <xdr:rowOff>142875</xdr:rowOff>
    </xdr:from>
    <xdr:ext cx="295275" cy="225426"/>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342E6882-FE3C-480B-A80C-55328809F45D}"/>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676</xdr:row>
      <xdr:rowOff>142875</xdr:rowOff>
    </xdr:from>
    <xdr:ext cx="295275" cy="225426"/>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375DECD1-52FE-40F6-BBF5-82D19C4B4298}"/>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676</xdr:row>
      <xdr:rowOff>142875</xdr:rowOff>
    </xdr:from>
    <xdr:ext cx="295275" cy="225426"/>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CC81344C-73D9-4C46-AD62-27D745283857}"/>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772</xdr:row>
      <xdr:rowOff>142875</xdr:rowOff>
    </xdr:from>
    <xdr:ext cx="295275" cy="225426"/>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48B13B8E-C278-4182-BE5E-33B02F67D80C}"/>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142875</xdr:rowOff>
    </xdr:from>
    <xdr:ext cx="295275" cy="225426"/>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B2694FC3-1D64-4F15-9C08-120270BF5F35}"/>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867</xdr:row>
      <xdr:rowOff>142875</xdr:rowOff>
    </xdr:from>
    <xdr:ext cx="295275" cy="225426"/>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7B416328-3A5F-43A7-8474-597BB55527A7}"/>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867</xdr:row>
      <xdr:rowOff>142875</xdr:rowOff>
    </xdr:from>
    <xdr:ext cx="295275" cy="225426"/>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68BF2EE8-092E-4C2C-91E4-CAEAD946221F}"/>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963</xdr:row>
      <xdr:rowOff>142875</xdr:rowOff>
    </xdr:from>
    <xdr:ext cx="295275" cy="225426"/>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61DC628A-3F7A-444E-8D0E-1EDC0BE96491}"/>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963</xdr:row>
      <xdr:rowOff>142875</xdr:rowOff>
    </xdr:from>
    <xdr:ext cx="295275" cy="225426"/>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906C37B-0C2C-4996-BB38-3D3C5CC1134E}"/>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1057</xdr:row>
      <xdr:rowOff>142875</xdr:rowOff>
    </xdr:from>
    <xdr:ext cx="295275" cy="225426"/>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2AFFF2B9-190E-4904-9A07-3F501DA4B649}"/>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1057</xdr:row>
      <xdr:rowOff>142875</xdr:rowOff>
    </xdr:from>
    <xdr:ext cx="295275" cy="225426"/>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3B2640D8-DDA9-48AE-A327-A412FCA9A283}"/>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1151</xdr:row>
      <xdr:rowOff>142875</xdr:rowOff>
    </xdr:from>
    <xdr:ext cx="295275" cy="225426"/>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45BD19A2-CD7D-4DBB-8BA4-6DCCEE2BD40C}"/>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1151</xdr:row>
      <xdr:rowOff>142875</xdr:rowOff>
    </xdr:from>
    <xdr:ext cx="295275" cy="225426"/>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DF2C7689-6363-4D2E-ACB6-E04D1B3A81E6}"/>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1245</xdr:row>
      <xdr:rowOff>142875</xdr:rowOff>
    </xdr:from>
    <xdr:ext cx="295275" cy="225426"/>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40126E30-C8D2-4F6D-BC93-ADC15DA85DBF}"/>
            </a:ext>
          </a:extLst>
        </xdr:cNvPr>
        <xdr:cNvSpPr/>
      </xdr:nvSpPr>
      <xdr:spPr bwMode="auto">
        <a:xfrm>
          <a:off x="4350871"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1245</xdr:row>
      <xdr:rowOff>142875</xdr:rowOff>
    </xdr:from>
    <xdr:ext cx="295275" cy="225426"/>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7F711516-35B7-42A1-94E3-317BAF7F3B1C}"/>
            </a:ext>
          </a:extLst>
        </xdr:cNvPr>
        <xdr:cNvSpPr/>
      </xdr:nvSpPr>
      <xdr:spPr bwMode="auto">
        <a:xfrm>
          <a:off x="7817224" y="70119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xdr:row>
      <xdr:rowOff>142875</xdr:rowOff>
    </xdr:from>
    <xdr:ext cx="295275" cy="225426"/>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BC2BB36D-9828-4995-92A0-6EE0829DCA86}"/>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25426"/>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660BECF0-50AB-4AE0-8678-828B58A8CB1A}"/>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xdr:row>
      <xdr:rowOff>12700</xdr:rowOff>
    </xdr:from>
    <xdr:ext cx="1509670" cy="485775"/>
    <xdr:pic>
      <xdr:nvPicPr>
        <xdr:cNvPr id="32" name="Imagen 31">
          <a:extLst>
            <a:ext uri="{FF2B5EF4-FFF2-40B4-BE49-F238E27FC236}">
              <a16:creationId xmlns:a16="http://schemas.microsoft.com/office/drawing/2014/main" id="{50DEF396-329C-4AE2-938A-D7FFDE0D7F3D}"/>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110</xdr:row>
      <xdr:rowOff>142875</xdr:rowOff>
    </xdr:from>
    <xdr:ext cx="295275" cy="225426"/>
    <xdr:sp macro="" textlink="">
      <xdr:nvSpPr>
        <xdr:cNvPr id="33" name="Check Box 5" hidden="1">
          <a:extLst>
            <a:ext uri="{63B3BB69-23CF-44E3-9099-C40C66FF867C}">
              <a14:compatExt xmlns:a14="http://schemas.microsoft.com/office/drawing/2010/main" spid="_x0000_s2051"/>
            </a:ext>
            <a:ext uri="{FF2B5EF4-FFF2-40B4-BE49-F238E27FC236}">
              <a16:creationId xmlns:a16="http://schemas.microsoft.com/office/drawing/2014/main" id="{FCE676C4-9E6A-4503-9350-2199EF83759B}"/>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xdr:row>
      <xdr:rowOff>142875</xdr:rowOff>
    </xdr:from>
    <xdr:ext cx="295275" cy="225426"/>
    <xdr:sp macro="" textlink="">
      <xdr:nvSpPr>
        <xdr:cNvPr id="34" name="Check Box 6" hidden="1">
          <a:extLst>
            <a:ext uri="{63B3BB69-23CF-44E3-9099-C40C66FF867C}">
              <a14:compatExt xmlns:a14="http://schemas.microsoft.com/office/drawing/2010/main" spid="_x0000_s2052"/>
            </a:ext>
            <a:ext uri="{FF2B5EF4-FFF2-40B4-BE49-F238E27FC236}">
              <a16:creationId xmlns:a16="http://schemas.microsoft.com/office/drawing/2014/main" id="{BE9C3695-D815-4277-A401-A2A8617DD5E3}"/>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104</xdr:row>
      <xdr:rowOff>12700</xdr:rowOff>
    </xdr:from>
    <xdr:ext cx="1509670" cy="485775"/>
    <xdr:pic>
      <xdr:nvPicPr>
        <xdr:cNvPr id="35" name="Imagen 34">
          <a:extLst>
            <a:ext uri="{FF2B5EF4-FFF2-40B4-BE49-F238E27FC236}">
              <a16:creationId xmlns:a16="http://schemas.microsoft.com/office/drawing/2014/main" id="{2D713AD1-3B1D-4CC9-8CCB-6A7C0114A155}"/>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202</xdr:row>
      <xdr:rowOff>142875</xdr:rowOff>
    </xdr:from>
    <xdr:ext cx="295275" cy="225426"/>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057AA329-31AB-4E77-9159-EACF0F4A8104}"/>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202</xdr:row>
      <xdr:rowOff>142875</xdr:rowOff>
    </xdr:from>
    <xdr:ext cx="295275" cy="225426"/>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90478605-AA26-4B10-81D5-5C9B960236EE}"/>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196</xdr:row>
      <xdr:rowOff>12700</xdr:rowOff>
    </xdr:from>
    <xdr:ext cx="1509670" cy="485775"/>
    <xdr:pic>
      <xdr:nvPicPr>
        <xdr:cNvPr id="38" name="Imagen 37">
          <a:extLst>
            <a:ext uri="{FF2B5EF4-FFF2-40B4-BE49-F238E27FC236}">
              <a16:creationId xmlns:a16="http://schemas.microsoft.com/office/drawing/2014/main" id="{B8C6DFE3-A875-44AD-BE3A-FB7BAFF6095D}"/>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294</xdr:row>
      <xdr:rowOff>142875</xdr:rowOff>
    </xdr:from>
    <xdr:ext cx="295275" cy="225426"/>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3D85B388-3D8A-4390-8D90-FE9B4F948E76}"/>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294</xdr:row>
      <xdr:rowOff>142875</xdr:rowOff>
    </xdr:from>
    <xdr:ext cx="295275" cy="225426"/>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D7243F6F-2DC2-49B9-BF90-167B0325D18D}"/>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288</xdr:row>
      <xdr:rowOff>12700</xdr:rowOff>
    </xdr:from>
    <xdr:ext cx="1509670" cy="485775"/>
    <xdr:pic>
      <xdr:nvPicPr>
        <xdr:cNvPr id="41" name="Imagen 40">
          <a:extLst>
            <a:ext uri="{FF2B5EF4-FFF2-40B4-BE49-F238E27FC236}">
              <a16:creationId xmlns:a16="http://schemas.microsoft.com/office/drawing/2014/main" id="{A318935E-B436-4684-8C7E-249D07C0917F}"/>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392</xdr:row>
      <xdr:rowOff>142875</xdr:rowOff>
    </xdr:from>
    <xdr:ext cx="295275" cy="225426"/>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EC0BB7F8-A529-4B38-ABA5-4AE9719C7E37}"/>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142875</xdr:rowOff>
    </xdr:from>
    <xdr:ext cx="295275" cy="225426"/>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C5FD0E6E-42CE-4D4B-A4D3-BEA1A36AB8F2}"/>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386</xdr:row>
      <xdr:rowOff>12700</xdr:rowOff>
    </xdr:from>
    <xdr:ext cx="1509670" cy="485775"/>
    <xdr:pic>
      <xdr:nvPicPr>
        <xdr:cNvPr id="44" name="Imagen 43">
          <a:extLst>
            <a:ext uri="{FF2B5EF4-FFF2-40B4-BE49-F238E27FC236}">
              <a16:creationId xmlns:a16="http://schemas.microsoft.com/office/drawing/2014/main" id="{AA52AD3F-2068-4684-A4E7-CD3DB1E2C1CC}"/>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486</xdr:row>
      <xdr:rowOff>142875</xdr:rowOff>
    </xdr:from>
    <xdr:ext cx="295275" cy="225426"/>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9395F2BF-772E-454D-9F40-0673085F169E}"/>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486</xdr:row>
      <xdr:rowOff>142875</xdr:rowOff>
    </xdr:from>
    <xdr:ext cx="295275" cy="225426"/>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7D0C8758-F3A6-426D-BA3E-4ABAF1EA55DB}"/>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480</xdr:row>
      <xdr:rowOff>12700</xdr:rowOff>
    </xdr:from>
    <xdr:ext cx="1509670" cy="485775"/>
    <xdr:pic>
      <xdr:nvPicPr>
        <xdr:cNvPr id="47" name="Imagen 46">
          <a:extLst>
            <a:ext uri="{FF2B5EF4-FFF2-40B4-BE49-F238E27FC236}">
              <a16:creationId xmlns:a16="http://schemas.microsoft.com/office/drawing/2014/main" id="{961BE5A5-BE58-4B1E-9E7C-E226B8D3A4E1}"/>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582</xdr:row>
      <xdr:rowOff>142875</xdr:rowOff>
    </xdr:from>
    <xdr:ext cx="295275" cy="225426"/>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BA97B7A5-9084-4410-996E-D1A56938E9BB}"/>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582</xdr:row>
      <xdr:rowOff>142875</xdr:rowOff>
    </xdr:from>
    <xdr:ext cx="295275" cy="225426"/>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043FE45C-7DE3-4DAD-BC8F-EDC8D06E0A15}"/>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576</xdr:row>
      <xdr:rowOff>12700</xdr:rowOff>
    </xdr:from>
    <xdr:ext cx="1509670" cy="485775"/>
    <xdr:pic>
      <xdr:nvPicPr>
        <xdr:cNvPr id="50" name="Imagen 49">
          <a:extLst>
            <a:ext uri="{FF2B5EF4-FFF2-40B4-BE49-F238E27FC236}">
              <a16:creationId xmlns:a16="http://schemas.microsoft.com/office/drawing/2014/main" id="{52415AA1-6CC5-4189-9E83-D6A2D14B2292}"/>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676</xdr:row>
      <xdr:rowOff>142875</xdr:rowOff>
    </xdr:from>
    <xdr:ext cx="295275" cy="225426"/>
    <xdr:sp macro="" textlink="">
      <xdr:nvSpPr>
        <xdr:cNvPr id="51" name="Check Box 5" hidden="1">
          <a:extLst>
            <a:ext uri="{63B3BB69-23CF-44E3-9099-C40C66FF867C}">
              <a14:compatExt xmlns:a14="http://schemas.microsoft.com/office/drawing/2010/main" spid="_x0000_s2051"/>
            </a:ext>
            <a:ext uri="{FF2B5EF4-FFF2-40B4-BE49-F238E27FC236}">
              <a16:creationId xmlns:a16="http://schemas.microsoft.com/office/drawing/2014/main" id="{E643E597-18FD-4C75-9F0F-717B23562D1E}"/>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676</xdr:row>
      <xdr:rowOff>142875</xdr:rowOff>
    </xdr:from>
    <xdr:ext cx="295275" cy="225426"/>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0D912C79-49FB-4295-88F2-2243EC44D702}"/>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670</xdr:row>
      <xdr:rowOff>12700</xdr:rowOff>
    </xdr:from>
    <xdr:ext cx="1509670" cy="485775"/>
    <xdr:pic>
      <xdr:nvPicPr>
        <xdr:cNvPr id="53" name="Imagen 52">
          <a:extLst>
            <a:ext uri="{FF2B5EF4-FFF2-40B4-BE49-F238E27FC236}">
              <a16:creationId xmlns:a16="http://schemas.microsoft.com/office/drawing/2014/main" id="{FDE452D2-0AF6-4D6C-B57B-B2D880EADB50}"/>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772</xdr:row>
      <xdr:rowOff>142875</xdr:rowOff>
    </xdr:from>
    <xdr:ext cx="295275" cy="225426"/>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D3A3C92E-6018-4A70-989D-32C1072CA911}"/>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142875</xdr:rowOff>
    </xdr:from>
    <xdr:ext cx="295275" cy="225426"/>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8DDF2FD9-6E8D-4A10-945C-DE2635F1444B}"/>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766</xdr:row>
      <xdr:rowOff>12700</xdr:rowOff>
    </xdr:from>
    <xdr:ext cx="1509670" cy="485775"/>
    <xdr:pic>
      <xdr:nvPicPr>
        <xdr:cNvPr id="56" name="Imagen 55">
          <a:extLst>
            <a:ext uri="{FF2B5EF4-FFF2-40B4-BE49-F238E27FC236}">
              <a16:creationId xmlns:a16="http://schemas.microsoft.com/office/drawing/2014/main" id="{FD60001D-9D41-439C-8534-D6CCF87EAE4C}"/>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867</xdr:row>
      <xdr:rowOff>142875</xdr:rowOff>
    </xdr:from>
    <xdr:ext cx="295275" cy="225426"/>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DBDB0393-6CD5-4E23-B9B6-44ECF8F4EE48}"/>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867</xdr:row>
      <xdr:rowOff>142875</xdr:rowOff>
    </xdr:from>
    <xdr:ext cx="295275" cy="225426"/>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59630FB2-FA25-4BCC-94A2-944667BF1650}"/>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861</xdr:row>
      <xdr:rowOff>12700</xdr:rowOff>
    </xdr:from>
    <xdr:ext cx="1509670" cy="485775"/>
    <xdr:pic>
      <xdr:nvPicPr>
        <xdr:cNvPr id="59" name="Imagen 58">
          <a:extLst>
            <a:ext uri="{FF2B5EF4-FFF2-40B4-BE49-F238E27FC236}">
              <a16:creationId xmlns:a16="http://schemas.microsoft.com/office/drawing/2014/main" id="{33E9F4FA-B9D9-4FD4-926F-48D19A43A640}"/>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963</xdr:row>
      <xdr:rowOff>142875</xdr:rowOff>
    </xdr:from>
    <xdr:ext cx="295275" cy="225426"/>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6F2C37F4-8F55-43E0-BDE2-5BE7B44A000E}"/>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963</xdr:row>
      <xdr:rowOff>142875</xdr:rowOff>
    </xdr:from>
    <xdr:ext cx="295275" cy="225426"/>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3A6FD7C4-F5E8-44C2-9F1F-E83F259CEF23}"/>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957</xdr:row>
      <xdr:rowOff>12700</xdr:rowOff>
    </xdr:from>
    <xdr:ext cx="1509670" cy="485775"/>
    <xdr:pic>
      <xdr:nvPicPr>
        <xdr:cNvPr id="62" name="Imagen 61">
          <a:extLst>
            <a:ext uri="{FF2B5EF4-FFF2-40B4-BE49-F238E27FC236}">
              <a16:creationId xmlns:a16="http://schemas.microsoft.com/office/drawing/2014/main" id="{B6526547-F7A1-4FD1-99B6-7F47DBC5E730}"/>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1057</xdr:row>
      <xdr:rowOff>142875</xdr:rowOff>
    </xdr:from>
    <xdr:ext cx="295275" cy="225426"/>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46ECB1B9-8900-4B16-9F70-FFB73596A929}"/>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1057</xdr:row>
      <xdr:rowOff>142875</xdr:rowOff>
    </xdr:from>
    <xdr:ext cx="295275" cy="225426"/>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4772634C-4CDD-4745-A9AA-D3F7E1BE6D6C}"/>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1051</xdr:row>
      <xdr:rowOff>12700</xdr:rowOff>
    </xdr:from>
    <xdr:ext cx="1509670" cy="485775"/>
    <xdr:pic>
      <xdr:nvPicPr>
        <xdr:cNvPr id="65" name="Imagen 64">
          <a:extLst>
            <a:ext uri="{FF2B5EF4-FFF2-40B4-BE49-F238E27FC236}">
              <a16:creationId xmlns:a16="http://schemas.microsoft.com/office/drawing/2014/main" id="{E4A6A299-C4EE-4AAB-91CD-F3B37B2A7480}"/>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1151</xdr:row>
      <xdr:rowOff>142875</xdr:rowOff>
    </xdr:from>
    <xdr:ext cx="295275" cy="225426"/>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C2D0C438-767D-403A-9F06-93A292C34C96}"/>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1151</xdr:row>
      <xdr:rowOff>142875</xdr:rowOff>
    </xdr:from>
    <xdr:ext cx="295275" cy="225426"/>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99770C03-59A5-4C5A-A6BF-FF7A338C7429}"/>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1145</xdr:row>
      <xdr:rowOff>12700</xdr:rowOff>
    </xdr:from>
    <xdr:ext cx="1509670" cy="485775"/>
    <xdr:pic>
      <xdr:nvPicPr>
        <xdr:cNvPr id="68" name="Imagen 67">
          <a:extLst>
            <a:ext uri="{FF2B5EF4-FFF2-40B4-BE49-F238E27FC236}">
              <a16:creationId xmlns:a16="http://schemas.microsoft.com/office/drawing/2014/main" id="{B843BEE7-BCF3-49ED-AD9B-DB10890835AC}"/>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oneCellAnchor>
    <xdr:from>
      <xdr:col>6</xdr:col>
      <xdr:colOff>152400</xdr:colOff>
      <xdr:row>1245</xdr:row>
      <xdr:rowOff>142875</xdr:rowOff>
    </xdr:from>
    <xdr:ext cx="295275" cy="225426"/>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7DB90CB-1AE7-4FEE-9EE0-43893AFE8462}"/>
            </a:ext>
          </a:extLst>
        </xdr:cNvPr>
        <xdr:cNvSpPr/>
      </xdr:nvSpPr>
      <xdr:spPr bwMode="auto">
        <a:xfrm>
          <a:off x="513588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1245</xdr:row>
      <xdr:rowOff>142875</xdr:rowOff>
    </xdr:from>
    <xdr:ext cx="295275" cy="225426"/>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5C533A9-9FEC-4C97-A505-B74E404959D9}"/>
            </a:ext>
          </a:extLst>
        </xdr:cNvPr>
        <xdr:cNvSpPr/>
      </xdr:nvSpPr>
      <xdr:spPr bwMode="auto">
        <a:xfrm>
          <a:off x="8534400" y="7120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1239</xdr:row>
      <xdr:rowOff>12700</xdr:rowOff>
    </xdr:from>
    <xdr:ext cx="1509670" cy="485775"/>
    <xdr:pic>
      <xdr:nvPicPr>
        <xdr:cNvPr id="71" name="Imagen 70">
          <a:extLst>
            <a:ext uri="{FF2B5EF4-FFF2-40B4-BE49-F238E27FC236}">
              <a16:creationId xmlns:a16="http://schemas.microsoft.com/office/drawing/2014/main" id="{0974A124-BA71-4365-ABCC-DBA46FBEF1AC}"/>
            </a:ext>
          </a:extLst>
        </xdr:cNvPr>
        <xdr:cNvPicPr>
          <a:picLocks noChangeAspect="1"/>
        </xdr:cNvPicPr>
      </xdr:nvPicPr>
      <xdr:blipFill>
        <a:blip xmlns:r="http://schemas.openxmlformats.org/officeDocument/2006/relationships" r:embed="rId1"/>
        <a:stretch>
          <a:fillRect/>
        </a:stretch>
      </xdr:blipFill>
      <xdr:spPr>
        <a:xfrm>
          <a:off x="599440" y="69994780"/>
          <a:ext cx="1509670" cy="48577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C487D7-902A-4EED-9C53-EEAB093E1EDA}"/>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ED6A3D1-663D-49A9-BCA1-4ABB4114611B}"/>
            </a:ext>
          </a:extLst>
        </xdr:cNvPr>
        <xdr:cNvSpPr/>
      </xdr:nvSpPr>
      <xdr:spPr bwMode="auto">
        <a:xfrm>
          <a:off x="809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0</xdr:col>
      <xdr:colOff>0</xdr:colOff>
      <xdr:row>111</xdr:row>
      <xdr:rowOff>142875</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43BC84E-3995-4C1F-A782-9C9D26409338}"/>
            </a:ext>
          </a:extLst>
        </xdr:cNvPr>
        <xdr:cNvSpPr/>
      </xdr:nvSpPr>
      <xdr:spPr bwMode="auto">
        <a:xfrm>
          <a:off x="4282440" y="216236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111</xdr:row>
      <xdr:rowOff>142875</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25B6570-3838-449B-98F5-782FC4DCC093}"/>
            </a:ext>
          </a:extLst>
        </xdr:cNvPr>
        <xdr:cNvSpPr/>
      </xdr:nvSpPr>
      <xdr:spPr bwMode="auto">
        <a:xfrm>
          <a:off x="8092440" y="216236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203</xdr:row>
      <xdr:rowOff>142875</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D1CD5F0-7F12-4021-806A-128854EEB2EC}"/>
            </a:ext>
          </a:extLst>
        </xdr:cNvPr>
        <xdr:cNvSpPr/>
      </xdr:nvSpPr>
      <xdr:spPr bwMode="auto">
        <a:xfrm>
          <a:off x="4282440" y="387076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203</xdr:row>
      <xdr:rowOff>142875</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9A0C2AD-8F0D-4BB9-AE4A-BBEB3AB21271}"/>
            </a:ext>
          </a:extLst>
        </xdr:cNvPr>
        <xdr:cNvSpPr/>
      </xdr:nvSpPr>
      <xdr:spPr bwMode="auto">
        <a:xfrm>
          <a:off x="8092440" y="387076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295</xdr:row>
      <xdr:rowOff>142875</xdr:rowOff>
    </xdr:from>
    <xdr:ext cx="295275" cy="225426"/>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7E38D1F-7E10-4A02-9218-7B5AB572B0D6}"/>
            </a:ext>
          </a:extLst>
        </xdr:cNvPr>
        <xdr:cNvSpPr/>
      </xdr:nvSpPr>
      <xdr:spPr bwMode="auto">
        <a:xfrm>
          <a:off x="4282440" y="55753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295</xdr:row>
      <xdr:rowOff>142875</xdr:rowOff>
    </xdr:from>
    <xdr:ext cx="295275" cy="225426"/>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F03B0CA-D301-4994-8D1B-41F50BE875C8}"/>
            </a:ext>
          </a:extLst>
        </xdr:cNvPr>
        <xdr:cNvSpPr/>
      </xdr:nvSpPr>
      <xdr:spPr bwMode="auto">
        <a:xfrm>
          <a:off x="8092440" y="55753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393</xdr:row>
      <xdr:rowOff>142875</xdr:rowOff>
    </xdr:from>
    <xdr:ext cx="295275" cy="225426"/>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6F720976-614E-4A09-BBEB-CC0271B50E5F}"/>
            </a:ext>
          </a:extLst>
        </xdr:cNvPr>
        <xdr:cNvSpPr/>
      </xdr:nvSpPr>
      <xdr:spPr bwMode="auto">
        <a:xfrm>
          <a:off x="4282440" y="735387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393</xdr:row>
      <xdr:rowOff>142875</xdr:rowOff>
    </xdr:from>
    <xdr:ext cx="295275" cy="225426"/>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498A1C8D-743F-4D33-AC13-BA79B8590A04}"/>
            </a:ext>
          </a:extLst>
        </xdr:cNvPr>
        <xdr:cNvSpPr/>
      </xdr:nvSpPr>
      <xdr:spPr bwMode="auto">
        <a:xfrm>
          <a:off x="8092440" y="735387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487</xdr:row>
      <xdr:rowOff>142875</xdr:rowOff>
    </xdr:from>
    <xdr:ext cx="295275" cy="225426"/>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4DD580A3-3D2A-4C7D-8F2D-8C09DDA56A67}"/>
            </a:ext>
          </a:extLst>
        </xdr:cNvPr>
        <xdr:cNvSpPr/>
      </xdr:nvSpPr>
      <xdr:spPr bwMode="auto">
        <a:xfrm>
          <a:off x="4282440" y="91201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487</xdr:row>
      <xdr:rowOff>142875</xdr:rowOff>
    </xdr:from>
    <xdr:ext cx="295275" cy="225426"/>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8377C2C1-5FD2-4102-8610-7BF1E7ACA57C}"/>
            </a:ext>
          </a:extLst>
        </xdr:cNvPr>
        <xdr:cNvSpPr/>
      </xdr:nvSpPr>
      <xdr:spPr bwMode="auto">
        <a:xfrm>
          <a:off x="8092440" y="91201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583</xdr:row>
      <xdr:rowOff>142875</xdr:rowOff>
    </xdr:from>
    <xdr:ext cx="295275" cy="225426"/>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CE2056E3-CFAE-41EC-A21C-CC2F8C906C68}"/>
            </a:ext>
          </a:extLst>
        </xdr:cNvPr>
        <xdr:cNvSpPr/>
      </xdr:nvSpPr>
      <xdr:spPr bwMode="auto">
        <a:xfrm>
          <a:off x="4282440" y="1090098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583</xdr:row>
      <xdr:rowOff>142875</xdr:rowOff>
    </xdr:from>
    <xdr:ext cx="295275" cy="225426"/>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D3C56ACA-1F7F-4AAE-85B6-CFD0833A7D4F}"/>
            </a:ext>
          </a:extLst>
        </xdr:cNvPr>
        <xdr:cNvSpPr/>
      </xdr:nvSpPr>
      <xdr:spPr bwMode="auto">
        <a:xfrm>
          <a:off x="8092440" y="1090098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677</xdr:row>
      <xdr:rowOff>142875</xdr:rowOff>
    </xdr:from>
    <xdr:ext cx="295275" cy="225426"/>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41F151C2-42C4-4642-BA62-597F9639E325}"/>
            </a:ext>
          </a:extLst>
        </xdr:cNvPr>
        <xdr:cNvSpPr/>
      </xdr:nvSpPr>
      <xdr:spPr bwMode="auto">
        <a:xfrm>
          <a:off x="4282440" y="1264824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677</xdr:row>
      <xdr:rowOff>142875</xdr:rowOff>
    </xdr:from>
    <xdr:ext cx="295275" cy="225426"/>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A9EC983B-6FE4-4AC5-B219-88E633F49301}"/>
            </a:ext>
          </a:extLst>
        </xdr:cNvPr>
        <xdr:cNvSpPr/>
      </xdr:nvSpPr>
      <xdr:spPr bwMode="auto">
        <a:xfrm>
          <a:off x="8092440" y="1264824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777</xdr:row>
      <xdr:rowOff>142875</xdr:rowOff>
    </xdr:from>
    <xdr:ext cx="295275" cy="225426"/>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31B252AB-563F-4FA7-AFF6-4FD83AB92E17}"/>
            </a:ext>
          </a:extLst>
        </xdr:cNvPr>
        <xdr:cNvSpPr/>
      </xdr:nvSpPr>
      <xdr:spPr bwMode="auto">
        <a:xfrm>
          <a:off x="4282440" y="1443285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777</xdr:row>
      <xdr:rowOff>142875</xdr:rowOff>
    </xdr:from>
    <xdr:ext cx="295275" cy="225426"/>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C49862B6-6D31-4671-8CEF-F60E43D8AC38}"/>
            </a:ext>
          </a:extLst>
        </xdr:cNvPr>
        <xdr:cNvSpPr/>
      </xdr:nvSpPr>
      <xdr:spPr bwMode="auto">
        <a:xfrm>
          <a:off x="8092440" y="1443285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872</xdr:row>
      <xdr:rowOff>142875</xdr:rowOff>
    </xdr:from>
    <xdr:ext cx="295275" cy="225426"/>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5304B2BF-4656-44A4-897B-259BCAFFB174}"/>
            </a:ext>
          </a:extLst>
        </xdr:cNvPr>
        <xdr:cNvSpPr/>
      </xdr:nvSpPr>
      <xdr:spPr bwMode="auto">
        <a:xfrm>
          <a:off x="4282440" y="1617554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872</xdr:row>
      <xdr:rowOff>142875</xdr:rowOff>
    </xdr:from>
    <xdr:ext cx="295275" cy="225426"/>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EDFC01AC-225A-41DB-8FBC-2907D3016EF0}"/>
            </a:ext>
          </a:extLst>
        </xdr:cNvPr>
        <xdr:cNvSpPr/>
      </xdr:nvSpPr>
      <xdr:spPr bwMode="auto">
        <a:xfrm>
          <a:off x="8092440" y="1617554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968</xdr:row>
      <xdr:rowOff>142875</xdr:rowOff>
    </xdr:from>
    <xdr:ext cx="295275" cy="225426"/>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8CE6D089-5FF1-493D-8609-89FECF5B495F}"/>
            </a:ext>
          </a:extLst>
        </xdr:cNvPr>
        <xdr:cNvSpPr/>
      </xdr:nvSpPr>
      <xdr:spPr bwMode="auto">
        <a:xfrm>
          <a:off x="4282440" y="1796319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968</xdr:row>
      <xdr:rowOff>142875</xdr:rowOff>
    </xdr:from>
    <xdr:ext cx="295275" cy="225426"/>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BF0E3AFF-4DBA-416C-A211-C07E7F1B759D}"/>
            </a:ext>
          </a:extLst>
        </xdr:cNvPr>
        <xdr:cNvSpPr/>
      </xdr:nvSpPr>
      <xdr:spPr bwMode="auto">
        <a:xfrm>
          <a:off x="8092440" y="1796319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1060</xdr:row>
      <xdr:rowOff>142875</xdr:rowOff>
    </xdr:from>
    <xdr:ext cx="295275" cy="225426"/>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9C27B5FD-2110-44AB-B8AD-4F80D52F78AB}"/>
            </a:ext>
          </a:extLst>
        </xdr:cNvPr>
        <xdr:cNvSpPr/>
      </xdr:nvSpPr>
      <xdr:spPr bwMode="auto">
        <a:xfrm>
          <a:off x="4282440" y="1970817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1060</xdr:row>
      <xdr:rowOff>142875</xdr:rowOff>
    </xdr:from>
    <xdr:ext cx="295275" cy="225426"/>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409DAB0D-DED9-4278-B50B-FA4F39DF9FD9}"/>
            </a:ext>
          </a:extLst>
        </xdr:cNvPr>
        <xdr:cNvSpPr/>
      </xdr:nvSpPr>
      <xdr:spPr bwMode="auto">
        <a:xfrm>
          <a:off x="8092440" y="1970817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1154</xdr:row>
      <xdr:rowOff>142875</xdr:rowOff>
    </xdr:from>
    <xdr:ext cx="295275" cy="225426"/>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A5D28A9A-51E2-48B0-B5E4-03D77BB0E77B}"/>
            </a:ext>
          </a:extLst>
        </xdr:cNvPr>
        <xdr:cNvSpPr/>
      </xdr:nvSpPr>
      <xdr:spPr bwMode="auto">
        <a:xfrm>
          <a:off x="4282440" y="2142877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1154</xdr:row>
      <xdr:rowOff>142875</xdr:rowOff>
    </xdr:from>
    <xdr:ext cx="295275" cy="225426"/>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BC76D204-845B-4720-B959-087C7CE20388}"/>
            </a:ext>
          </a:extLst>
        </xdr:cNvPr>
        <xdr:cNvSpPr/>
      </xdr:nvSpPr>
      <xdr:spPr bwMode="auto">
        <a:xfrm>
          <a:off x="8092440" y="2142877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1248</xdr:row>
      <xdr:rowOff>142875</xdr:rowOff>
    </xdr:from>
    <xdr:ext cx="295275" cy="225426"/>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4E2F094A-2624-45B8-8A6A-373CA4B4CF34}"/>
            </a:ext>
          </a:extLst>
        </xdr:cNvPr>
        <xdr:cNvSpPr/>
      </xdr:nvSpPr>
      <xdr:spPr bwMode="auto">
        <a:xfrm>
          <a:off x="4282440" y="231699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1248</xdr:row>
      <xdr:rowOff>142875</xdr:rowOff>
    </xdr:from>
    <xdr:ext cx="295275" cy="225426"/>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2AF6AA55-3D96-443B-B45E-DFAE912472E0}"/>
            </a:ext>
          </a:extLst>
        </xdr:cNvPr>
        <xdr:cNvSpPr/>
      </xdr:nvSpPr>
      <xdr:spPr bwMode="auto">
        <a:xfrm>
          <a:off x="8092440" y="231699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110</xdr:row>
      <xdr:rowOff>142875</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5C6323F9-FF23-4BE9-8B52-18D463C2974C}"/>
            </a:ext>
          </a:extLst>
        </xdr:cNvPr>
        <xdr:cNvSpPr/>
      </xdr:nvSpPr>
      <xdr:spPr bwMode="auto">
        <a:xfrm>
          <a:off x="4294909" y="375891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xdr:row>
      <xdr:rowOff>142875</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543B348F-DDC7-4FE1-B353-35C63CDCA135}"/>
            </a:ext>
          </a:extLst>
        </xdr:cNvPr>
        <xdr:cNvSpPr/>
      </xdr:nvSpPr>
      <xdr:spPr bwMode="auto">
        <a:xfrm>
          <a:off x="8118764" y="375891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205</xdr:row>
      <xdr:rowOff>142875</xdr:rowOff>
    </xdr:from>
    <xdr:ext cx="295275" cy="225426"/>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F228DDF3-29A0-48F0-A3BA-472E7A1C304F}"/>
            </a:ext>
          </a:extLst>
        </xdr:cNvPr>
        <xdr:cNvSpPr/>
      </xdr:nvSpPr>
      <xdr:spPr bwMode="auto">
        <a:xfrm>
          <a:off x="0" y="218390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205</xdr:row>
      <xdr:rowOff>142875</xdr:rowOff>
    </xdr:from>
    <xdr:ext cx="295275" cy="225426"/>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83FED541-9FF1-4287-8BD8-A0428174DBB5}"/>
            </a:ext>
          </a:extLst>
        </xdr:cNvPr>
        <xdr:cNvSpPr/>
      </xdr:nvSpPr>
      <xdr:spPr bwMode="auto">
        <a:xfrm>
          <a:off x="0" y="218390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204</xdr:row>
      <xdr:rowOff>142875</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DAD2734E-4C25-4A39-BDA5-62BAA0C334CB}"/>
            </a:ext>
          </a:extLst>
        </xdr:cNvPr>
        <xdr:cNvSpPr/>
      </xdr:nvSpPr>
      <xdr:spPr bwMode="auto">
        <a:xfrm>
          <a:off x="4294909" y="2165898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204</xdr:row>
      <xdr:rowOff>142875</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B96F9906-2AB3-4748-AE1A-8F9D998C3E58}"/>
            </a:ext>
          </a:extLst>
        </xdr:cNvPr>
        <xdr:cNvSpPr/>
      </xdr:nvSpPr>
      <xdr:spPr bwMode="auto">
        <a:xfrm>
          <a:off x="8118764" y="2165898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297</xdr:row>
      <xdr:rowOff>142875</xdr:rowOff>
    </xdr:from>
    <xdr:ext cx="295275" cy="225426"/>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BBA26E11-7F96-4613-A121-06978EDD2396}"/>
            </a:ext>
          </a:extLst>
        </xdr:cNvPr>
        <xdr:cNvSpPr/>
      </xdr:nvSpPr>
      <xdr:spPr bwMode="auto">
        <a:xfrm>
          <a:off x="0" y="3896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297</xdr:row>
      <xdr:rowOff>142875</xdr:rowOff>
    </xdr:from>
    <xdr:ext cx="295275" cy="225426"/>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DC38B7A9-8C1E-49A4-BA10-E9CE9796D967}"/>
            </a:ext>
          </a:extLst>
        </xdr:cNvPr>
        <xdr:cNvSpPr/>
      </xdr:nvSpPr>
      <xdr:spPr bwMode="auto">
        <a:xfrm>
          <a:off x="0" y="3896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299</xdr:row>
      <xdr:rowOff>142875</xdr:rowOff>
    </xdr:from>
    <xdr:ext cx="295275" cy="225426"/>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0C4693E7-2A3D-4126-A9CC-E62259DAF657}"/>
            </a:ext>
          </a:extLst>
        </xdr:cNvPr>
        <xdr:cNvSpPr/>
      </xdr:nvSpPr>
      <xdr:spPr bwMode="auto">
        <a:xfrm>
          <a:off x="0" y="39323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299</xdr:row>
      <xdr:rowOff>142875</xdr:rowOff>
    </xdr:from>
    <xdr:ext cx="295275" cy="225426"/>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2F187E75-ADE4-459E-B55D-B2E239CB9024}"/>
            </a:ext>
          </a:extLst>
        </xdr:cNvPr>
        <xdr:cNvSpPr/>
      </xdr:nvSpPr>
      <xdr:spPr bwMode="auto">
        <a:xfrm>
          <a:off x="0" y="39323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298</xdr:row>
      <xdr:rowOff>142875</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3A6570A1-0097-4DD4-9B48-FD73D3D9A4C8}"/>
            </a:ext>
          </a:extLst>
        </xdr:cNvPr>
        <xdr:cNvSpPr/>
      </xdr:nvSpPr>
      <xdr:spPr bwMode="auto">
        <a:xfrm>
          <a:off x="4294909" y="3914342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298</xdr:row>
      <xdr:rowOff>142875</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F2FF139B-08DC-453C-88A0-EB39C2AA85A1}"/>
            </a:ext>
          </a:extLst>
        </xdr:cNvPr>
        <xdr:cNvSpPr/>
      </xdr:nvSpPr>
      <xdr:spPr bwMode="auto">
        <a:xfrm>
          <a:off x="8118764" y="39143420"/>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389</xdr:row>
      <xdr:rowOff>142875</xdr:rowOff>
    </xdr:from>
    <xdr:ext cx="295275" cy="225426"/>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909852D0-6F1B-48D9-BD4E-A70CD612D5BD}"/>
            </a:ext>
          </a:extLst>
        </xdr:cNvPr>
        <xdr:cNvSpPr/>
      </xdr:nvSpPr>
      <xdr:spPr bwMode="auto">
        <a:xfrm>
          <a:off x="0" y="56045966"/>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389</xdr:row>
      <xdr:rowOff>142875</xdr:rowOff>
    </xdr:from>
    <xdr:ext cx="295275" cy="225426"/>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2F49DAE9-1DB5-400C-A5DF-FA2A8B661023}"/>
            </a:ext>
          </a:extLst>
        </xdr:cNvPr>
        <xdr:cNvSpPr/>
      </xdr:nvSpPr>
      <xdr:spPr bwMode="auto">
        <a:xfrm>
          <a:off x="0" y="56045966"/>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391</xdr:row>
      <xdr:rowOff>142875</xdr:rowOff>
    </xdr:from>
    <xdr:ext cx="295275" cy="225426"/>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6D4CA166-8CDF-4939-9078-000BBAB51E2E}"/>
            </a:ext>
          </a:extLst>
        </xdr:cNvPr>
        <xdr:cNvSpPr/>
      </xdr:nvSpPr>
      <xdr:spPr bwMode="auto">
        <a:xfrm>
          <a:off x="0" y="56420039"/>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391</xdr:row>
      <xdr:rowOff>142875</xdr:rowOff>
    </xdr:from>
    <xdr:ext cx="295275" cy="225426"/>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228C6CFA-50F2-4111-A740-DA94A2287C53}"/>
            </a:ext>
          </a:extLst>
        </xdr:cNvPr>
        <xdr:cNvSpPr/>
      </xdr:nvSpPr>
      <xdr:spPr bwMode="auto">
        <a:xfrm>
          <a:off x="0" y="56420039"/>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393</xdr:row>
      <xdr:rowOff>142875</xdr:rowOff>
    </xdr:from>
    <xdr:ext cx="295275" cy="225426"/>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BB59FC4C-5C89-408E-AD55-E8F9F1E37223}"/>
            </a:ext>
          </a:extLst>
        </xdr:cNvPr>
        <xdr:cNvSpPr/>
      </xdr:nvSpPr>
      <xdr:spPr bwMode="auto">
        <a:xfrm>
          <a:off x="0" y="567802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393</xdr:row>
      <xdr:rowOff>142875</xdr:rowOff>
    </xdr:from>
    <xdr:ext cx="295275" cy="225426"/>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0CD78272-96CF-4E0D-922E-7AA1E8A7FEE3}"/>
            </a:ext>
          </a:extLst>
        </xdr:cNvPr>
        <xdr:cNvSpPr/>
      </xdr:nvSpPr>
      <xdr:spPr bwMode="auto">
        <a:xfrm>
          <a:off x="0" y="567802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142875</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0A9358CA-3561-4949-ACF1-E48112457FBC}"/>
            </a:ext>
          </a:extLst>
        </xdr:cNvPr>
        <xdr:cNvSpPr/>
      </xdr:nvSpPr>
      <xdr:spPr bwMode="auto">
        <a:xfrm>
          <a:off x="4294909" y="5660014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142875</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89A462A1-B6D9-4119-800E-59C549C65DCC}"/>
            </a:ext>
          </a:extLst>
        </xdr:cNvPr>
        <xdr:cNvSpPr/>
      </xdr:nvSpPr>
      <xdr:spPr bwMode="auto">
        <a:xfrm>
          <a:off x="8118764" y="5660014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487</xdr:row>
      <xdr:rowOff>142875</xdr:rowOff>
    </xdr:from>
    <xdr:ext cx="295275" cy="225426"/>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68538398-89F0-4975-988E-62F4F1B376FC}"/>
            </a:ext>
          </a:extLst>
        </xdr:cNvPr>
        <xdr:cNvSpPr/>
      </xdr:nvSpPr>
      <xdr:spPr bwMode="auto">
        <a:xfrm>
          <a:off x="0" y="73862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487</xdr:row>
      <xdr:rowOff>142875</xdr:rowOff>
    </xdr:from>
    <xdr:ext cx="295275" cy="225426"/>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72329174-64F3-4346-9854-4370032F43A2}"/>
            </a:ext>
          </a:extLst>
        </xdr:cNvPr>
        <xdr:cNvSpPr/>
      </xdr:nvSpPr>
      <xdr:spPr bwMode="auto">
        <a:xfrm>
          <a:off x="0" y="73862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483</xdr:row>
      <xdr:rowOff>142875</xdr:rowOff>
    </xdr:from>
    <xdr:ext cx="295275" cy="225426"/>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F3BFDD64-1E57-48EE-8CAC-9CB927823191}"/>
            </a:ext>
          </a:extLst>
        </xdr:cNvPr>
        <xdr:cNvSpPr/>
      </xdr:nvSpPr>
      <xdr:spPr bwMode="auto">
        <a:xfrm>
          <a:off x="0" y="731286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483</xdr:row>
      <xdr:rowOff>142875</xdr:rowOff>
    </xdr:from>
    <xdr:ext cx="295275" cy="225426"/>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90535BB1-99C6-48F8-B87E-80BF07EC3F12}"/>
            </a:ext>
          </a:extLst>
        </xdr:cNvPr>
        <xdr:cNvSpPr/>
      </xdr:nvSpPr>
      <xdr:spPr bwMode="auto">
        <a:xfrm>
          <a:off x="0" y="731286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485</xdr:row>
      <xdr:rowOff>142875</xdr:rowOff>
    </xdr:from>
    <xdr:ext cx="295275" cy="225426"/>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2A875039-D3B6-4D21-B1CD-357ADC559ADA}"/>
            </a:ext>
          </a:extLst>
        </xdr:cNvPr>
        <xdr:cNvSpPr/>
      </xdr:nvSpPr>
      <xdr:spPr bwMode="auto">
        <a:xfrm>
          <a:off x="0" y="73502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485</xdr:row>
      <xdr:rowOff>142875</xdr:rowOff>
    </xdr:from>
    <xdr:ext cx="295275" cy="225426"/>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43847185-7B03-4C1E-818F-127106799EE8}"/>
            </a:ext>
          </a:extLst>
        </xdr:cNvPr>
        <xdr:cNvSpPr/>
      </xdr:nvSpPr>
      <xdr:spPr bwMode="auto">
        <a:xfrm>
          <a:off x="0" y="73502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487</xdr:row>
      <xdr:rowOff>142875</xdr:rowOff>
    </xdr:from>
    <xdr:ext cx="295275" cy="225426"/>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E7459669-DE29-49DC-A373-CD1F15471B2B}"/>
            </a:ext>
          </a:extLst>
        </xdr:cNvPr>
        <xdr:cNvSpPr/>
      </xdr:nvSpPr>
      <xdr:spPr bwMode="auto">
        <a:xfrm>
          <a:off x="0" y="73862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487</xdr:row>
      <xdr:rowOff>142875</xdr:rowOff>
    </xdr:from>
    <xdr:ext cx="295275" cy="225426"/>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16F03C03-FFB2-44DB-BCA9-4EB4AB66A865}"/>
            </a:ext>
          </a:extLst>
        </xdr:cNvPr>
        <xdr:cNvSpPr/>
      </xdr:nvSpPr>
      <xdr:spPr bwMode="auto">
        <a:xfrm>
          <a:off x="0" y="73862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486</xdr:row>
      <xdr:rowOff>142875</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24E35A0E-C3C0-4B43-9A7D-DD8D01F2CFC8}"/>
            </a:ext>
          </a:extLst>
        </xdr:cNvPr>
        <xdr:cNvSpPr/>
      </xdr:nvSpPr>
      <xdr:spPr bwMode="auto">
        <a:xfrm>
          <a:off x="4294909" y="7368280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486</xdr:row>
      <xdr:rowOff>142875</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7618F1F3-AC45-4909-BBC7-090260C7B274}"/>
            </a:ext>
          </a:extLst>
        </xdr:cNvPr>
        <xdr:cNvSpPr/>
      </xdr:nvSpPr>
      <xdr:spPr bwMode="auto">
        <a:xfrm>
          <a:off x="8118764" y="7368280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581</xdr:row>
      <xdr:rowOff>142875</xdr:rowOff>
    </xdr:from>
    <xdr:ext cx="295275" cy="225426"/>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6505931A-C749-4034-A24C-0E97C9C81820}"/>
            </a:ext>
          </a:extLst>
        </xdr:cNvPr>
        <xdr:cNvSpPr/>
      </xdr:nvSpPr>
      <xdr:spPr bwMode="auto">
        <a:xfrm>
          <a:off x="0" y="9156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581</xdr:row>
      <xdr:rowOff>142875</xdr:rowOff>
    </xdr:from>
    <xdr:ext cx="295275" cy="225426"/>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8283A217-BCB5-4ADE-9AF3-9C5FB8CCE461}"/>
            </a:ext>
          </a:extLst>
        </xdr:cNvPr>
        <xdr:cNvSpPr/>
      </xdr:nvSpPr>
      <xdr:spPr bwMode="auto">
        <a:xfrm>
          <a:off x="0" y="9156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581</xdr:row>
      <xdr:rowOff>142875</xdr:rowOff>
    </xdr:from>
    <xdr:ext cx="295275" cy="225426"/>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F838BEEB-4740-4B70-A4CD-E636E1C44600}"/>
            </a:ext>
          </a:extLst>
        </xdr:cNvPr>
        <xdr:cNvSpPr/>
      </xdr:nvSpPr>
      <xdr:spPr bwMode="auto">
        <a:xfrm>
          <a:off x="0" y="9156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581</xdr:row>
      <xdr:rowOff>142875</xdr:rowOff>
    </xdr:from>
    <xdr:ext cx="295275" cy="225426"/>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BCF3134F-05BB-4A09-8512-AD81D7FD677C}"/>
            </a:ext>
          </a:extLst>
        </xdr:cNvPr>
        <xdr:cNvSpPr/>
      </xdr:nvSpPr>
      <xdr:spPr bwMode="auto">
        <a:xfrm>
          <a:off x="0" y="9156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577</xdr:row>
      <xdr:rowOff>142875</xdr:rowOff>
    </xdr:from>
    <xdr:ext cx="295275" cy="225426"/>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F6CC808D-ABA1-4B99-A1BC-90E630687486}"/>
            </a:ext>
          </a:extLst>
        </xdr:cNvPr>
        <xdr:cNvSpPr/>
      </xdr:nvSpPr>
      <xdr:spPr bwMode="auto">
        <a:xfrm>
          <a:off x="0" y="908347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577</xdr:row>
      <xdr:rowOff>142875</xdr:rowOff>
    </xdr:from>
    <xdr:ext cx="295275" cy="225426"/>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21D7F065-0A04-4C99-99AA-8978CD4B8F53}"/>
            </a:ext>
          </a:extLst>
        </xdr:cNvPr>
        <xdr:cNvSpPr/>
      </xdr:nvSpPr>
      <xdr:spPr bwMode="auto">
        <a:xfrm>
          <a:off x="0" y="908347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579</xdr:row>
      <xdr:rowOff>142875</xdr:rowOff>
    </xdr:from>
    <xdr:ext cx="295275" cy="225426"/>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CBEAE638-0C67-4070-85C3-B841F92AE97D}"/>
            </a:ext>
          </a:extLst>
        </xdr:cNvPr>
        <xdr:cNvSpPr/>
      </xdr:nvSpPr>
      <xdr:spPr bwMode="auto">
        <a:xfrm>
          <a:off x="0" y="91208802"/>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579</xdr:row>
      <xdr:rowOff>142875</xdr:rowOff>
    </xdr:from>
    <xdr:ext cx="295275" cy="225426"/>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AED29380-FDE1-488A-B652-03750EF2DDD9}"/>
            </a:ext>
          </a:extLst>
        </xdr:cNvPr>
        <xdr:cNvSpPr/>
      </xdr:nvSpPr>
      <xdr:spPr bwMode="auto">
        <a:xfrm>
          <a:off x="0" y="91208802"/>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581</xdr:row>
      <xdr:rowOff>142875</xdr:rowOff>
    </xdr:from>
    <xdr:ext cx="295275" cy="225426"/>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D470D583-BAA7-46B6-BA83-32DC51FCA460}"/>
            </a:ext>
          </a:extLst>
        </xdr:cNvPr>
        <xdr:cNvSpPr/>
      </xdr:nvSpPr>
      <xdr:spPr bwMode="auto">
        <a:xfrm>
          <a:off x="0" y="9156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581</xdr:row>
      <xdr:rowOff>142875</xdr:rowOff>
    </xdr:from>
    <xdr:ext cx="295275" cy="225426"/>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55963904-8192-4A34-A234-F1B2D9AB3490}"/>
            </a:ext>
          </a:extLst>
        </xdr:cNvPr>
        <xdr:cNvSpPr/>
      </xdr:nvSpPr>
      <xdr:spPr bwMode="auto">
        <a:xfrm>
          <a:off x="0" y="9156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142875</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25DBE40F-0663-42DD-A635-3DEC964DB0C7}"/>
            </a:ext>
          </a:extLst>
        </xdr:cNvPr>
        <xdr:cNvSpPr/>
      </xdr:nvSpPr>
      <xdr:spPr bwMode="auto">
        <a:xfrm>
          <a:off x="4294909" y="9138891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142875</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EF88C64B-EDC5-40C3-AEC9-4EBB561376CE}"/>
            </a:ext>
          </a:extLst>
        </xdr:cNvPr>
        <xdr:cNvSpPr/>
      </xdr:nvSpPr>
      <xdr:spPr bwMode="auto">
        <a:xfrm>
          <a:off x="8118764" y="9138891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677</xdr:row>
      <xdr:rowOff>142875</xdr:rowOff>
    </xdr:from>
    <xdr:ext cx="295275" cy="225426"/>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4AE9918E-B582-4EF9-802B-9B7603FFA635}"/>
            </a:ext>
          </a:extLst>
        </xdr:cNvPr>
        <xdr:cNvSpPr/>
      </xdr:nvSpPr>
      <xdr:spPr bwMode="auto">
        <a:xfrm>
          <a:off x="0" y="109427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677</xdr:row>
      <xdr:rowOff>142875</xdr:rowOff>
    </xdr:from>
    <xdr:ext cx="295275" cy="225426"/>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63930238-5CE3-4197-81D5-A17E74AF8CAF}"/>
            </a:ext>
          </a:extLst>
        </xdr:cNvPr>
        <xdr:cNvSpPr/>
      </xdr:nvSpPr>
      <xdr:spPr bwMode="auto">
        <a:xfrm>
          <a:off x="0" y="109427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675</xdr:row>
      <xdr:rowOff>142875</xdr:rowOff>
    </xdr:from>
    <xdr:ext cx="295275" cy="225426"/>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84001440-EFB6-4BD5-9FE4-5F887AEBB2C4}"/>
            </a:ext>
          </a:extLst>
        </xdr:cNvPr>
        <xdr:cNvSpPr/>
      </xdr:nvSpPr>
      <xdr:spPr bwMode="auto">
        <a:xfrm>
          <a:off x="0" y="109067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675</xdr:row>
      <xdr:rowOff>142875</xdr:rowOff>
    </xdr:from>
    <xdr:ext cx="295275" cy="225426"/>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70DAC1E8-6984-4EC6-8425-5D0D027B2661}"/>
            </a:ext>
          </a:extLst>
        </xdr:cNvPr>
        <xdr:cNvSpPr/>
      </xdr:nvSpPr>
      <xdr:spPr bwMode="auto">
        <a:xfrm>
          <a:off x="0" y="109067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675</xdr:row>
      <xdr:rowOff>142875</xdr:rowOff>
    </xdr:from>
    <xdr:ext cx="295275" cy="225426"/>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922C67C4-F0EF-47FD-9803-A02D5580D0DB}"/>
            </a:ext>
          </a:extLst>
        </xdr:cNvPr>
        <xdr:cNvSpPr/>
      </xdr:nvSpPr>
      <xdr:spPr bwMode="auto">
        <a:xfrm>
          <a:off x="0" y="109067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675</xdr:row>
      <xdr:rowOff>142875</xdr:rowOff>
    </xdr:from>
    <xdr:ext cx="295275" cy="225426"/>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EE3FB37F-B847-47A0-A4DA-2CF7A5994B1A}"/>
            </a:ext>
          </a:extLst>
        </xdr:cNvPr>
        <xdr:cNvSpPr/>
      </xdr:nvSpPr>
      <xdr:spPr bwMode="auto">
        <a:xfrm>
          <a:off x="0" y="109067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671</xdr:row>
      <xdr:rowOff>142875</xdr:rowOff>
    </xdr:from>
    <xdr:ext cx="295275" cy="225426"/>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FD911C15-27E2-4D17-BCB9-ABF1415056DF}"/>
            </a:ext>
          </a:extLst>
        </xdr:cNvPr>
        <xdr:cNvSpPr/>
      </xdr:nvSpPr>
      <xdr:spPr bwMode="auto">
        <a:xfrm>
          <a:off x="0" y="108333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671</xdr:row>
      <xdr:rowOff>142875</xdr:rowOff>
    </xdr:from>
    <xdr:ext cx="295275" cy="225426"/>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6D442C8B-E13F-4822-8488-281E57BCFCDD}"/>
            </a:ext>
          </a:extLst>
        </xdr:cNvPr>
        <xdr:cNvSpPr/>
      </xdr:nvSpPr>
      <xdr:spPr bwMode="auto">
        <a:xfrm>
          <a:off x="0" y="108333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673</xdr:row>
      <xdr:rowOff>142875</xdr:rowOff>
    </xdr:from>
    <xdr:ext cx="295275" cy="225426"/>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FE2B44EB-868D-49A2-96A0-D24A9853CA17}"/>
            </a:ext>
          </a:extLst>
        </xdr:cNvPr>
        <xdr:cNvSpPr/>
      </xdr:nvSpPr>
      <xdr:spPr bwMode="auto">
        <a:xfrm>
          <a:off x="0" y="1087070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673</xdr:row>
      <xdr:rowOff>142875</xdr:rowOff>
    </xdr:from>
    <xdr:ext cx="295275" cy="225426"/>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20714999-F932-4738-9C75-703B88229C51}"/>
            </a:ext>
          </a:extLst>
        </xdr:cNvPr>
        <xdr:cNvSpPr/>
      </xdr:nvSpPr>
      <xdr:spPr bwMode="auto">
        <a:xfrm>
          <a:off x="0" y="1087070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675</xdr:row>
      <xdr:rowOff>142875</xdr:rowOff>
    </xdr:from>
    <xdr:ext cx="295275" cy="225426"/>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E70A22EB-D4B8-4E95-8B50-3646EDBADB20}"/>
            </a:ext>
          </a:extLst>
        </xdr:cNvPr>
        <xdr:cNvSpPr/>
      </xdr:nvSpPr>
      <xdr:spPr bwMode="auto">
        <a:xfrm>
          <a:off x="0" y="109067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675</xdr:row>
      <xdr:rowOff>142875</xdr:rowOff>
    </xdr:from>
    <xdr:ext cx="295275" cy="225426"/>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B20C4AC7-8BA6-4660-849E-1CDFB7D9D6A3}"/>
            </a:ext>
          </a:extLst>
        </xdr:cNvPr>
        <xdr:cNvSpPr/>
      </xdr:nvSpPr>
      <xdr:spPr bwMode="auto">
        <a:xfrm>
          <a:off x="0" y="109067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674</xdr:row>
      <xdr:rowOff>142875</xdr:rowOff>
    </xdr:from>
    <xdr:ext cx="295275" cy="230910"/>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19F9E1C0-1A43-4074-95B2-4C7C8E757BF7}"/>
            </a:ext>
          </a:extLst>
        </xdr:cNvPr>
        <xdr:cNvSpPr/>
      </xdr:nvSpPr>
      <xdr:spPr bwMode="auto">
        <a:xfrm>
          <a:off x="4294909" y="10888720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674</xdr:row>
      <xdr:rowOff>142875</xdr:rowOff>
    </xdr:from>
    <xdr:ext cx="295275" cy="230910"/>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A8A5B75E-F61F-4E6A-9436-1AD434BD633F}"/>
            </a:ext>
          </a:extLst>
        </xdr:cNvPr>
        <xdr:cNvSpPr/>
      </xdr:nvSpPr>
      <xdr:spPr bwMode="auto">
        <a:xfrm>
          <a:off x="8118764" y="10888720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775</xdr:row>
      <xdr:rowOff>142875</xdr:rowOff>
    </xdr:from>
    <xdr:ext cx="295275" cy="225426"/>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39DF68F9-E64B-4394-9854-CF7EB277FC5D}"/>
            </a:ext>
          </a:extLst>
        </xdr:cNvPr>
        <xdr:cNvSpPr/>
      </xdr:nvSpPr>
      <xdr:spPr bwMode="auto">
        <a:xfrm>
          <a:off x="0" y="126953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775</xdr:row>
      <xdr:rowOff>142875</xdr:rowOff>
    </xdr:from>
    <xdr:ext cx="295275" cy="225426"/>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3049EEB7-43A9-4CE2-AA82-75BAA585379A}"/>
            </a:ext>
          </a:extLst>
        </xdr:cNvPr>
        <xdr:cNvSpPr/>
      </xdr:nvSpPr>
      <xdr:spPr bwMode="auto">
        <a:xfrm>
          <a:off x="0" y="126953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775</xdr:row>
      <xdr:rowOff>142875</xdr:rowOff>
    </xdr:from>
    <xdr:ext cx="295275" cy="225426"/>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FAE98D3D-6311-419F-A06E-DBA43D9E0152}"/>
            </a:ext>
          </a:extLst>
        </xdr:cNvPr>
        <xdr:cNvSpPr/>
      </xdr:nvSpPr>
      <xdr:spPr bwMode="auto">
        <a:xfrm>
          <a:off x="0" y="126953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775</xdr:row>
      <xdr:rowOff>142875</xdr:rowOff>
    </xdr:from>
    <xdr:ext cx="295275" cy="225426"/>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0B00B95B-F09D-4651-A3CD-6BEEB3FC25F8}"/>
            </a:ext>
          </a:extLst>
        </xdr:cNvPr>
        <xdr:cNvSpPr/>
      </xdr:nvSpPr>
      <xdr:spPr bwMode="auto">
        <a:xfrm>
          <a:off x="0" y="12695353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773</xdr:row>
      <xdr:rowOff>142875</xdr:rowOff>
    </xdr:from>
    <xdr:ext cx="295275" cy="225426"/>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5620BD1B-6E3D-48CC-A775-DF2C79C5101D}"/>
            </a:ext>
          </a:extLst>
        </xdr:cNvPr>
        <xdr:cNvSpPr/>
      </xdr:nvSpPr>
      <xdr:spPr bwMode="auto">
        <a:xfrm>
          <a:off x="0" y="12659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773</xdr:row>
      <xdr:rowOff>142875</xdr:rowOff>
    </xdr:from>
    <xdr:ext cx="295275" cy="225426"/>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0F1C54C7-817D-4A26-9AD6-5B66AEF79538}"/>
            </a:ext>
          </a:extLst>
        </xdr:cNvPr>
        <xdr:cNvSpPr/>
      </xdr:nvSpPr>
      <xdr:spPr bwMode="auto">
        <a:xfrm>
          <a:off x="0" y="12659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773</xdr:row>
      <xdr:rowOff>142875</xdr:rowOff>
    </xdr:from>
    <xdr:ext cx="295275" cy="225426"/>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2174EA58-8787-4F43-8C73-2E5907BF029C}"/>
            </a:ext>
          </a:extLst>
        </xdr:cNvPr>
        <xdr:cNvSpPr/>
      </xdr:nvSpPr>
      <xdr:spPr bwMode="auto">
        <a:xfrm>
          <a:off x="0" y="12659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773</xdr:row>
      <xdr:rowOff>142875</xdr:rowOff>
    </xdr:from>
    <xdr:ext cx="295275" cy="225426"/>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794C24E0-552E-4CAD-B6C6-DA1B0FDA7F10}"/>
            </a:ext>
          </a:extLst>
        </xdr:cNvPr>
        <xdr:cNvSpPr/>
      </xdr:nvSpPr>
      <xdr:spPr bwMode="auto">
        <a:xfrm>
          <a:off x="0" y="12659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769</xdr:row>
      <xdr:rowOff>142875</xdr:rowOff>
    </xdr:from>
    <xdr:ext cx="295275" cy="225426"/>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4856BF47-AC90-4040-AD56-B688B569E886}"/>
            </a:ext>
          </a:extLst>
        </xdr:cNvPr>
        <xdr:cNvSpPr/>
      </xdr:nvSpPr>
      <xdr:spPr bwMode="auto">
        <a:xfrm>
          <a:off x="0" y="12585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769</xdr:row>
      <xdr:rowOff>142875</xdr:rowOff>
    </xdr:from>
    <xdr:ext cx="295275" cy="225426"/>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B4B33E7F-013D-41B5-9231-9677647F194D}"/>
            </a:ext>
          </a:extLst>
        </xdr:cNvPr>
        <xdr:cNvSpPr/>
      </xdr:nvSpPr>
      <xdr:spPr bwMode="auto">
        <a:xfrm>
          <a:off x="0" y="12585902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771</xdr:row>
      <xdr:rowOff>142875</xdr:rowOff>
    </xdr:from>
    <xdr:ext cx="295275" cy="225426"/>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657A5407-2D88-45D6-BB5F-EF68D21DFD88}"/>
            </a:ext>
          </a:extLst>
        </xdr:cNvPr>
        <xdr:cNvSpPr/>
      </xdr:nvSpPr>
      <xdr:spPr bwMode="auto">
        <a:xfrm>
          <a:off x="0" y="1262330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771</xdr:row>
      <xdr:rowOff>142875</xdr:rowOff>
    </xdr:from>
    <xdr:ext cx="295275" cy="225426"/>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FDEE7BD2-C74B-4F47-802F-949DDF06E350}"/>
            </a:ext>
          </a:extLst>
        </xdr:cNvPr>
        <xdr:cNvSpPr/>
      </xdr:nvSpPr>
      <xdr:spPr bwMode="auto">
        <a:xfrm>
          <a:off x="0" y="1262330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773</xdr:row>
      <xdr:rowOff>142875</xdr:rowOff>
    </xdr:from>
    <xdr:ext cx="295275" cy="225426"/>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B3064B72-4F14-4306-BCD8-B8AA8F8DC6EF}"/>
            </a:ext>
          </a:extLst>
        </xdr:cNvPr>
        <xdr:cNvSpPr/>
      </xdr:nvSpPr>
      <xdr:spPr bwMode="auto">
        <a:xfrm>
          <a:off x="0" y="12659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773</xdr:row>
      <xdr:rowOff>142875</xdr:rowOff>
    </xdr:from>
    <xdr:ext cx="295275" cy="225426"/>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3993AA1C-4861-4414-960B-BFB0A5B7C3F6}"/>
            </a:ext>
          </a:extLst>
        </xdr:cNvPr>
        <xdr:cNvSpPr/>
      </xdr:nvSpPr>
      <xdr:spPr bwMode="auto">
        <a:xfrm>
          <a:off x="0" y="1265933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772</xdr:row>
      <xdr:rowOff>142875</xdr:rowOff>
    </xdr:from>
    <xdr:ext cx="295275" cy="230910"/>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6369D76B-9432-4948-BC1F-97A4E4028AE9}"/>
            </a:ext>
          </a:extLst>
        </xdr:cNvPr>
        <xdr:cNvSpPr/>
      </xdr:nvSpPr>
      <xdr:spPr bwMode="auto">
        <a:xfrm>
          <a:off x="4294909" y="12641320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142875</xdr:rowOff>
    </xdr:from>
    <xdr:ext cx="295275" cy="230910"/>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75B5402E-29E4-4CED-877C-9A22B75630D5}"/>
            </a:ext>
          </a:extLst>
        </xdr:cNvPr>
        <xdr:cNvSpPr/>
      </xdr:nvSpPr>
      <xdr:spPr bwMode="auto">
        <a:xfrm>
          <a:off x="8118764" y="126413202"/>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875</xdr:row>
      <xdr:rowOff>142875</xdr:rowOff>
    </xdr:from>
    <xdr:ext cx="295275" cy="225426"/>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3CAA86E4-74B5-48F3-8FE6-FB57D655959E}"/>
            </a:ext>
          </a:extLst>
        </xdr:cNvPr>
        <xdr:cNvSpPr/>
      </xdr:nvSpPr>
      <xdr:spPr bwMode="auto">
        <a:xfrm>
          <a:off x="0" y="145878839"/>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875</xdr:row>
      <xdr:rowOff>142875</xdr:rowOff>
    </xdr:from>
    <xdr:ext cx="295275" cy="225426"/>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1F475389-6F91-47A1-ADF3-A6AB7707E350}"/>
            </a:ext>
          </a:extLst>
        </xdr:cNvPr>
        <xdr:cNvSpPr/>
      </xdr:nvSpPr>
      <xdr:spPr bwMode="auto">
        <a:xfrm>
          <a:off x="0" y="145878839"/>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873</xdr:row>
      <xdr:rowOff>142875</xdr:rowOff>
    </xdr:from>
    <xdr:ext cx="295275" cy="225426"/>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6071E41F-5D04-49B8-A6A4-D2491BCD86F5}"/>
            </a:ext>
          </a:extLst>
        </xdr:cNvPr>
        <xdr:cNvSpPr/>
      </xdr:nvSpPr>
      <xdr:spPr bwMode="auto">
        <a:xfrm>
          <a:off x="0" y="145490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873</xdr:row>
      <xdr:rowOff>142875</xdr:rowOff>
    </xdr:from>
    <xdr:ext cx="295275" cy="225426"/>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9B0CCE7B-27C3-44E7-99D8-111046D55837}"/>
            </a:ext>
          </a:extLst>
        </xdr:cNvPr>
        <xdr:cNvSpPr/>
      </xdr:nvSpPr>
      <xdr:spPr bwMode="auto">
        <a:xfrm>
          <a:off x="0" y="145490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873</xdr:row>
      <xdr:rowOff>142875</xdr:rowOff>
    </xdr:from>
    <xdr:ext cx="295275" cy="225426"/>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5CA60C21-8466-4E74-8D81-685935E6F871}"/>
            </a:ext>
          </a:extLst>
        </xdr:cNvPr>
        <xdr:cNvSpPr/>
      </xdr:nvSpPr>
      <xdr:spPr bwMode="auto">
        <a:xfrm>
          <a:off x="0" y="145490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873</xdr:row>
      <xdr:rowOff>142875</xdr:rowOff>
    </xdr:from>
    <xdr:ext cx="295275" cy="225426"/>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9FA6C760-2419-45C2-9676-BD803FF69ACB}"/>
            </a:ext>
          </a:extLst>
        </xdr:cNvPr>
        <xdr:cNvSpPr/>
      </xdr:nvSpPr>
      <xdr:spPr bwMode="auto">
        <a:xfrm>
          <a:off x="0" y="145490911"/>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95D35335-677A-427D-8991-F199D293A91C}"/>
            </a:ext>
          </a:extLst>
        </xdr:cNvPr>
        <xdr:cNvSpPr/>
      </xdr:nvSpPr>
      <xdr:spPr bwMode="auto">
        <a:xfrm>
          <a:off x="0" y="145130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DE06FD9E-C719-4530-82B5-915D54BE6D6A}"/>
            </a:ext>
          </a:extLst>
        </xdr:cNvPr>
        <xdr:cNvSpPr/>
      </xdr:nvSpPr>
      <xdr:spPr bwMode="auto">
        <a:xfrm>
          <a:off x="0" y="145130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3B9F5EEE-33BA-4D6E-9CF5-AE5A4D2B7A9E}"/>
            </a:ext>
          </a:extLst>
        </xdr:cNvPr>
        <xdr:cNvSpPr/>
      </xdr:nvSpPr>
      <xdr:spPr bwMode="auto">
        <a:xfrm>
          <a:off x="0" y="145130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E4648FB8-4729-4081-8CD4-695C861D9181}"/>
            </a:ext>
          </a:extLst>
        </xdr:cNvPr>
        <xdr:cNvSpPr/>
      </xdr:nvSpPr>
      <xdr:spPr bwMode="auto">
        <a:xfrm>
          <a:off x="0" y="145130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867</xdr:row>
      <xdr:rowOff>142875</xdr:rowOff>
    </xdr:from>
    <xdr:ext cx="295275" cy="225426"/>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CF4C27CE-7C02-4BA5-8907-B76FF33B444D}"/>
            </a:ext>
          </a:extLst>
        </xdr:cNvPr>
        <xdr:cNvSpPr/>
      </xdr:nvSpPr>
      <xdr:spPr bwMode="auto">
        <a:xfrm>
          <a:off x="0" y="144396402"/>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867</xdr:row>
      <xdr:rowOff>142875</xdr:rowOff>
    </xdr:from>
    <xdr:ext cx="295275" cy="225426"/>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B59B6AF8-B592-44EB-8057-8AD45A8BFC59}"/>
            </a:ext>
          </a:extLst>
        </xdr:cNvPr>
        <xdr:cNvSpPr/>
      </xdr:nvSpPr>
      <xdr:spPr bwMode="auto">
        <a:xfrm>
          <a:off x="0" y="144396402"/>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869</xdr:row>
      <xdr:rowOff>142875</xdr:rowOff>
    </xdr:from>
    <xdr:ext cx="295275" cy="225426"/>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EF68EE22-8FB1-44B8-89AA-FE9403B27D3C}"/>
            </a:ext>
          </a:extLst>
        </xdr:cNvPr>
        <xdr:cNvSpPr/>
      </xdr:nvSpPr>
      <xdr:spPr bwMode="auto">
        <a:xfrm>
          <a:off x="0" y="1447704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869</xdr:row>
      <xdr:rowOff>142875</xdr:rowOff>
    </xdr:from>
    <xdr:ext cx="295275" cy="225426"/>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0EB6B74A-409C-4089-A77D-49F795E565AA}"/>
            </a:ext>
          </a:extLst>
        </xdr:cNvPr>
        <xdr:cNvSpPr/>
      </xdr:nvSpPr>
      <xdr:spPr bwMode="auto">
        <a:xfrm>
          <a:off x="0" y="1447704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9F24EFB3-67D3-4A7B-89B8-24D86F83FF2F}"/>
            </a:ext>
          </a:extLst>
        </xdr:cNvPr>
        <xdr:cNvSpPr/>
      </xdr:nvSpPr>
      <xdr:spPr bwMode="auto">
        <a:xfrm>
          <a:off x="0" y="145130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1B293B9A-7C23-4AAE-9970-D6F9B9613A1A}"/>
            </a:ext>
          </a:extLst>
        </xdr:cNvPr>
        <xdr:cNvSpPr/>
      </xdr:nvSpPr>
      <xdr:spPr bwMode="auto">
        <a:xfrm>
          <a:off x="0" y="145130693"/>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870</xdr:row>
      <xdr:rowOff>142875</xdr:rowOff>
    </xdr:from>
    <xdr:ext cx="295275" cy="230910"/>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8C3A132E-B656-4FB1-B790-ADA9CF33D311}"/>
            </a:ext>
          </a:extLst>
        </xdr:cNvPr>
        <xdr:cNvSpPr/>
      </xdr:nvSpPr>
      <xdr:spPr bwMode="auto">
        <a:xfrm>
          <a:off x="4294909" y="14495058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870</xdr:row>
      <xdr:rowOff>142875</xdr:rowOff>
    </xdr:from>
    <xdr:ext cx="295275" cy="230910"/>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975E114C-C027-4508-AF67-D1DEB61438B6}"/>
            </a:ext>
          </a:extLst>
        </xdr:cNvPr>
        <xdr:cNvSpPr/>
      </xdr:nvSpPr>
      <xdr:spPr bwMode="auto">
        <a:xfrm>
          <a:off x="8118764" y="144950584"/>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xdr:row>
      <xdr:rowOff>142875</xdr:rowOff>
    </xdr:from>
    <xdr:ext cx="295275" cy="225426"/>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1EBAA97D-6EB5-4534-BCC3-1D6EA5EF7672}"/>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25426"/>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8B34B105-5AE5-466F-B6DA-2FFEBFC6711D}"/>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xdr:row>
      <xdr:rowOff>142875</xdr:rowOff>
    </xdr:from>
    <xdr:ext cx="295275" cy="225426"/>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FD6DE9C5-291D-4191-AE04-4FE730606BBE}"/>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25426"/>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08E6754C-143D-4AEC-B9DC-D9726D1EC2BC}"/>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xdr:row>
      <xdr:rowOff>12700</xdr:rowOff>
    </xdr:from>
    <xdr:ext cx="1509670" cy="485775"/>
    <xdr:pic>
      <xdr:nvPicPr>
        <xdr:cNvPr id="124" name="Imagen 123">
          <a:extLst>
            <a:ext uri="{FF2B5EF4-FFF2-40B4-BE49-F238E27FC236}">
              <a16:creationId xmlns:a16="http://schemas.microsoft.com/office/drawing/2014/main" id="{0A4B7DB1-3037-4A43-A932-2BD167E15D3E}"/>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110</xdr:row>
      <xdr:rowOff>142875</xdr:rowOff>
    </xdr:from>
    <xdr:ext cx="295275" cy="225426"/>
    <xdr:sp macro="" textlink="">
      <xdr:nvSpPr>
        <xdr:cNvPr id="125" name="Check Box 5" hidden="1">
          <a:extLst>
            <a:ext uri="{63B3BB69-23CF-44E3-9099-C40C66FF867C}">
              <a14:compatExt xmlns:a14="http://schemas.microsoft.com/office/drawing/2010/main" spid="_x0000_s2051"/>
            </a:ext>
            <a:ext uri="{FF2B5EF4-FFF2-40B4-BE49-F238E27FC236}">
              <a16:creationId xmlns:a16="http://schemas.microsoft.com/office/drawing/2014/main" id="{7ADAFDA2-1833-455D-88D2-AA9293478E75}"/>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xdr:row>
      <xdr:rowOff>142875</xdr:rowOff>
    </xdr:from>
    <xdr:ext cx="295275" cy="225426"/>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6178BAAC-970B-4A5D-B3BE-7E00D89C7248}"/>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110</xdr:row>
      <xdr:rowOff>142875</xdr:rowOff>
    </xdr:from>
    <xdr:ext cx="295275" cy="225426"/>
    <xdr:sp macro="" textlink="">
      <xdr:nvSpPr>
        <xdr:cNvPr id="127" name="Check Box 5" hidden="1">
          <a:extLst>
            <a:ext uri="{63B3BB69-23CF-44E3-9099-C40C66FF867C}">
              <a14:compatExt xmlns:a14="http://schemas.microsoft.com/office/drawing/2010/main" spid="_x0000_s2051"/>
            </a:ext>
            <a:ext uri="{FF2B5EF4-FFF2-40B4-BE49-F238E27FC236}">
              <a16:creationId xmlns:a16="http://schemas.microsoft.com/office/drawing/2014/main" id="{AC89888D-FC77-4CE7-BF16-59868FBA9FEE}"/>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110</xdr:row>
      <xdr:rowOff>142875</xdr:rowOff>
    </xdr:from>
    <xdr:ext cx="295275" cy="225426"/>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4826C5C8-A2FC-4448-98D2-B351C904D680}"/>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104</xdr:row>
      <xdr:rowOff>12700</xdr:rowOff>
    </xdr:from>
    <xdr:ext cx="1509670" cy="485775"/>
    <xdr:pic>
      <xdr:nvPicPr>
        <xdr:cNvPr id="129" name="Imagen 128">
          <a:extLst>
            <a:ext uri="{FF2B5EF4-FFF2-40B4-BE49-F238E27FC236}">
              <a16:creationId xmlns:a16="http://schemas.microsoft.com/office/drawing/2014/main" id="{66E8A1D5-00F2-4DC9-B116-4E0F13701FF5}"/>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204</xdr:row>
      <xdr:rowOff>142875</xdr:rowOff>
    </xdr:from>
    <xdr:ext cx="295275" cy="225426"/>
    <xdr:sp macro="" textlink="">
      <xdr:nvSpPr>
        <xdr:cNvPr id="130" name="Check Box 5" hidden="1">
          <a:extLst>
            <a:ext uri="{63B3BB69-23CF-44E3-9099-C40C66FF867C}">
              <a14:compatExt xmlns:a14="http://schemas.microsoft.com/office/drawing/2010/main" spid="_x0000_s2051"/>
            </a:ext>
            <a:ext uri="{FF2B5EF4-FFF2-40B4-BE49-F238E27FC236}">
              <a16:creationId xmlns:a16="http://schemas.microsoft.com/office/drawing/2014/main" id="{DA9240C7-F192-473B-B058-D0ABB022E7BB}"/>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204</xdr:row>
      <xdr:rowOff>142875</xdr:rowOff>
    </xdr:from>
    <xdr:ext cx="295275" cy="225426"/>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92F32B16-8DE9-4729-8CDA-2FE8B00EF3F7}"/>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204</xdr:row>
      <xdr:rowOff>142875</xdr:rowOff>
    </xdr:from>
    <xdr:ext cx="295275" cy="225426"/>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66958809-06C7-4D54-B5BC-B06E1F1990EC}"/>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204</xdr:row>
      <xdr:rowOff>142875</xdr:rowOff>
    </xdr:from>
    <xdr:ext cx="295275" cy="225426"/>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8FA5A3EA-F313-41C9-A95A-B34859DB0940}"/>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198</xdr:row>
      <xdr:rowOff>12700</xdr:rowOff>
    </xdr:from>
    <xdr:ext cx="1509670" cy="485775"/>
    <xdr:pic>
      <xdr:nvPicPr>
        <xdr:cNvPr id="134" name="Imagen 133">
          <a:extLst>
            <a:ext uri="{FF2B5EF4-FFF2-40B4-BE49-F238E27FC236}">
              <a16:creationId xmlns:a16="http://schemas.microsoft.com/office/drawing/2014/main" id="{46181444-4F67-4323-8037-BDA7655B32DF}"/>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298</xdr:row>
      <xdr:rowOff>142875</xdr:rowOff>
    </xdr:from>
    <xdr:ext cx="295275" cy="225426"/>
    <xdr:sp macro="" textlink="">
      <xdr:nvSpPr>
        <xdr:cNvPr id="135" name="Check Box 5" hidden="1">
          <a:extLst>
            <a:ext uri="{63B3BB69-23CF-44E3-9099-C40C66FF867C}">
              <a14:compatExt xmlns:a14="http://schemas.microsoft.com/office/drawing/2010/main" spid="_x0000_s2051"/>
            </a:ext>
            <a:ext uri="{FF2B5EF4-FFF2-40B4-BE49-F238E27FC236}">
              <a16:creationId xmlns:a16="http://schemas.microsoft.com/office/drawing/2014/main" id="{A21C3BBD-44D6-4454-BE73-C1708B09E244}"/>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298</xdr:row>
      <xdr:rowOff>142875</xdr:rowOff>
    </xdr:from>
    <xdr:ext cx="295275" cy="225426"/>
    <xdr:sp macro="" textlink="">
      <xdr:nvSpPr>
        <xdr:cNvPr id="136" name="Check Box 6" hidden="1">
          <a:extLst>
            <a:ext uri="{63B3BB69-23CF-44E3-9099-C40C66FF867C}">
              <a14:compatExt xmlns:a14="http://schemas.microsoft.com/office/drawing/2010/main" spid="_x0000_s2052"/>
            </a:ext>
            <a:ext uri="{FF2B5EF4-FFF2-40B4-BE49-F238E27FC236}">
              <a16:creationId xmlns:a16="http://schemas.microsoft.com/office/drawing/2014/main" id="{446DC47E-4D7C-40B4-9116-861C673E3F57}"/>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298</xdr:row>
      <xdr:rowOff>142875</xdr:rowOff>
    </xdr:from>
    <xdr:ext cx="295275" cy="225426"/>
    <xdr:sp macro="" textlink="">
      <xdr:nvSpPr>
        <xdr:cNvPr id="137" name="Check Box 5" hidden="1">
          <a:extLst>
            <a:ext uri="{63B3BB69-23CF-44E3-9099-C40C66FF867C}">
              <a14:compatExt xmlns:a14="http://schemas.microsoft.com/office/drawing/2010/main" spid="_x0000_s2051"/>
            </a:ext>
            <a:ext uri="{FF2B5EF4-FFF2-40B4-BE49-F238E27FC236}">
              <a16:creationId xmlns:a16="http://schemas.microsoft.com/office/drawing/2014/main" id="{8280F6C7-620A-481B-8DEF-4890F3420D61}"/>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298</xdr:row>
      <xdr:rowOff>142875</xdr:rowOff>
    </xdr:from>
    <xdr:ext cx="295275" cy="225426"/>
    <xdr:sp macro="" textlink="">
      <xdr:nvSpPr>
        <xdr:cNvPr id="138" name="Check Box 6" hidden="1">
          <a:extLst>
            <a:ext uri="{63B3BB69-23CF-44E3-9099-C40C66FF867C}">
              <a14:compatExt xmlns:a14="http://schemas.microsoft.com/office/drawing/2010/main" spid="_x0000_s2052"/>
            </a:ext>
            <a:ext uri="{FF2B5EF4-FFF2-40B4-BE49-F238E27FC236}">
              <a16:creationId xmlns:a16="http://schemas.microsoft.com/office/drawing/2014/main" id="{1C1A0FB3-2A9D-4B9F-910A-649379CA657E}"/>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292</xdr:row>
      <xdr:rowOff>12700</xdr:rowOff>
    </xdr:from>
    <xdr:ext cx="1509670" cy="485775"/>
    <xdr:pic>
      <xdr:nvPicPr>
        <xdr:cNvPr id="139" name="Imagen 138">
          <a:extLst>
            <a:ext uri="{FF2B5EF4-FFF2-40B4-BE49-F238E27FC236}">
              <a16:creationId xmlns:a16="http://schemas.microsoft.com/office/drawing/2014/main" id="{964F76BD-1B33-459A-A60B-0728618C65B6}"/>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392</xdr:row>
      <xdr:rowOff>142875</xdr:rowOff>
    </xdr:from>
    <xdr:ext cx="295275" cy="225426"/>
    <xdr:sp macro="" textlink="">
      <xdr:nvSpPr>
        <xdr:cNvPr id="140" name="Check Box 5" hidden="1">
          <a:extLst>
            <a:ext uri="{63B3BB69-23CF-44E3-9099-C40C66FF867C}">
              <a14:compatExt xmlns:a14="http://schemas.microsoft.com/office/drawing/2010/main" spid="_x0000_s2051"/>
            </a:ext>
            <a:ext uri="{FF2B5EF4-FFF2-40B4-BE49-F238E27FC236}">
              <a16:creationId xmlns:a16="http://schemas.microsoft.com/office/drawing/2014/main" id="{6AC61F0F-D92A-4619-9A4A-AB725CB2558E}"/>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142875</xdr:rowOff>
    </xdr:from>
    <xdr:ext cx="295275" cy="225426"/>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81337A6E-6A4F-4506-9C4F-64CEC8B0B32F}"/>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392</xdr:row>
      <xdr:rowOff>142875</xdr:rowOff>
    </xdr:from>
    <xdr:ext cx="295275" cy="225426"/>
    <xdr:sp macro="" textlink="">
      <xdr:nvSpPr>
        <xdr:cNvPr id="142" name="Check Box 5" hidden="1">
          <a:extLst>
            <a:ext uri="{63B3BB69-23CF-44E3-9099-C40C66FF867C}">
              <a14:compatExt xmlns:a14="http://schemas.microsoft.com/office/drawing/2010/main" spid="_x0000_s2051"/>
            </a:ext>
            <a:ext uri="{FF2B5EF4-FFF2-40B4-BE49-F238E27FC236}">
              <a16:creationId xmlns:a16="http://schemas.microsoft.com/office/drawing/2014/main" id="{3EC4649D-E86D-4209-BAC9-8D7038E5B929}"/>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392</xdr:row>
      <xdr:rowOff>142875</xdr:rowOff>
    </xdr:from>
    <xdr:ext cx="295275" cy="225426"/>
    <xdr:sp macro="" textlink="">
      <xdr:nvSpPr>
        <xdr:cNvPr id="143" name="Check Box 6" hidden="1">
          <a:extLst>
            <a:ext uri="{63B3BB69-23CF-44E3-9099-C40C66FF867C}">
              <a14:compatExt xmlns:a14="http://schemas.microsoft.com/office/drawing/2010/main" spid="_x0000_s2052"/>
            </a:ext>
            <a:ext uri="{FF2B5EF4-FFF2-40B4-BE49-F238E27FC236}">
              <a16:creationId xmlns:a16="http://schemas.microsoft.com/office/drawing/2014/main" id="{E1BB7E44-8836-4FEB-96DA-17A5BF14DEE5}"/>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386</xdr:row>
      <xdr:rowOff>12700</xdr:rowOff>
    </xdr:from>
    <xdr:ext cx="1509670" cy="485775"/>
    <xdr:pic>
      <xdr:nvPicPr>
        <xdr:cNvPr id="144" name="Imagen 143">
          <a:extLst>
            <a:ext uri="{FF2B5EF4-FFF2-40B4-BE49-F238E27FC236}">
              <a16:creationId xmlns:a16="http://schemas.microsoft.com/office/drawing/2014/main" id="{53222280-8650-4166-8AC8-E6424E0C02E2}"/>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486</xdr:row>
      <xdr:rowOff>142875</xdr:rowOff>
    </xdr:from>
    <xdr:ext cx="295275" cy="225426"/>
    <xdr:sp macro="" textlink="">
      <xdr:nvSpPr>
        <xdr:cNvPr id="145" name="Check Box 5" hidden="1">
          <a:extLst>
            <a:ext uri="{63B3BB69-23CF-44E3-9099-C40C66FF867C}">
              <a14:compatExt xmlns:a14="http://schemas.microsoft.com/office/drawing/2010/main" spid="_x0000_s2051"/>
            </a:ext>
            <a:ext uri="{FF2B5EF4-FFF2-40B4-BE49-F238E27FC236}">
              <a16:creationId xmlns:a16="http://schemas.microsoft.com/office/drawing/2014/main" id="{F265248E-420A-4D18-94FE-54962712BD50}"/>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486</xdr:row>
      <xdr:rowOff>142875</xdr:rowOff>
    </xdr:from>
    <xdr:ext cx="295275" cy="225426"/>
    <xdr:sp macro="" textlink="">
      <xdr:nvSpPr>
        <xdr:cNvPr id="146" name="Check Box 6" hidden="1">
          <a:extLst>
            <a:ext uri="{63B3BB69-23CF-44E3-9099-C40C66FF867C}">
              <a14:compatExt xmlns:a14="http://schemas.microsoft.com/office/drawing/2010/main" spid="_x0000_s2052"/>
            </a:ext>
            <a:ext uri="{FF2B5EF4-FFF2-40B4-BE49-F238E27FC236}">
              <a16:creationId xmlns:a16="http://schemas.microsoft.com/office/drawing/2014/main" id="{A70FEB46-6697-47D0-8F95-2DC7F6F01EB5}"/>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486</xdr:row>
      <xdr:rowOff>142875</xdr:rowOff>
    </xdr:from>
    <xdr:ext cx="295275" cy="225426"/>
    <xdr:sp macro="" textlink="">
      <xdr:nvSpPr>
        <xdr:cNvPr id="147" name="Check Box 5" hidden="1">
          <a:extLst>
            <a:ext uri="{63B3BB69-23CF-44E3-9099-C40C66FF867C}">
              <a14:compatExt xmlns:a14="http://schemas.microsoft.com/office/drawing/2010/main" spid="_x0000_s2051"/>
            </a:ext>
            <a:ext uri="{FF2B5EF4-FFF2-40B4-BE49-F238E27FC236}">
              <a16:creationId xmlns:a16="http://schemas.microsoft.com/office/drawing/2014/main" id="{5A1D904F-C05B-4316-A4E8-EEA037416E01}"/>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486</xdr:row>
      <xdr:rowOff>142875</xdr:rowOff>
    </xdr:from>
    <xdr:ext cx="295275" cy="225426"/>
    <xdr:sp macro="" textlink="">
      <xdr:nvSpPr>
        <xdr:cNvPr id="148" name="Check Box 6" hidden="1">
          <a:extLst>
            <a:ext uri="{63B3BB69-23CF-44E3-9099-C40C66FF867C}">
              <a14:compatExt xmlns:a14="http://schemas.microsoft.com/office/drawing/2010/main" spid="_x0000_s2052"/>
            </a:ext>
            <a:ext uri="{FF2B5EF4-FFF2-40B4-BE49-F238E27FC236}">
              <a16:creationId xmlns:a16="http://schemas.microsoft.com/office/drawing/2014/main" id="{9FFBC75B-5EF5-4FE4-BB8C-9FEF46265202}"/>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480</xdr:row>
      <xdr:rowOff>12700</xdr:rowOff>
    </xdr:from>
    <xdr:ext cx="1509670" cy="485775"/>
    <xdr:pic>
      <xdr:nvPicPr>
        <xdr:cNvPr id="149" name="Imagen 148">
          <a:extLst>
            <a:ext uri="{FF2B5EF4-FFF2-40B4-BE49-F238E27FC236}">
              <a16:creationId xmlns:a16="http://schemas.microsoft.com/office/drawing/2014/main" id="{A10D1159-1DFB-4F66-8056-02FD57F37537}"/>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580</xdr:row>
      <xdr:rowOff>142875</xdr:rowOff>
    </xdr:from>
    <xdr:ext cx="295275" cy="225426"/>
    <xdr:sp macro="" textlink="">
      <xdr:nvSpPr>
        <xdr:cNvPr id="150" name="Check Box 5" hidden="1">
          <a:extLst>
            <a:ext uri="{63B3BB69-23CF-44E3-9099-C40C66FF867C}">
              <a14:compatExt xmlns:a14="http://schemas.microsoft.com/office/drawing/2010/main" spid="_x0000_s2051"/>
            </a:ext>
            <a:ext uri="{FF2B5EF4-FFF2-40B4-BE49-F238E27FC236}">
              <a16:creationId xmlns:a16="http://schemas.microsoft.com/office/drawing/2014/main" id="{7B9D851E-28BC-44DA-89EB-22BDEB3666E5}"/>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142875</xdr:rowOff>
    </xdr:from>
    <xdr:ext cx="295275" cy="225426"/>
    <xdr:sp macro="" textlink="">
      <xdr:nvSpPr>
        <xdr:cNvPr id="151" name="Check Box 6" hidden="1">
          <a:extLst>
            <a:ext uri="{63B3BB69-23CF-44E3-9099-C40C66FF867C}">
              <a14:compatExt xmlns:a14="http://schemas.microsoft.com/office/drawing/2010/main" spid="_x0000_s2052"/>
            </a:ext>
            <a:ext uri="{FF2B5EF4-FFF2-40B4-BE49-F238E27FC236}">
              <a16:creationId xmlns:a16="http://schemas.microsoft.com/office/drawing/2014/main" id="{CF1C8618-2882-4B33-AAD4-AC51F3A97B31}"/>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580</xdr:row>
      <xdr:rowOff>142875</xdr:rowOff>
    </xdr:from>
    <xdr:ext cx="295275" cy="225426"/>
    <xdr:sp macro="" textlink="">
      <xdr:nvSpPr>
        <xdr:cNvPr id="152" name="Check Box 5" hidden="1">
          <a:extLst>
            <a:ext uri="{63B3BB69-23CF-44E3-9099-C40C66FF867C}">
              <a14:compatExt xmlns:a14="http://schemas.microsoft.com/office/drawing/2010/main" spid="_x0000_s2051"/>
            </a:ext>
            <a:ext uri="{FF2B5EF4-FFF2-40B4-BE49-F238E27FC236}">
              <a16:creationId xmlns:a16="http://schemas.microsoft.com/office/drawing/2014/main" id="{B6170B80-EB8E-4DA4-8A68-360E2BC24615}"/>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580</xdr:row>
      <xdr:rowOff>142875</xdr:rowOff>
    </xdr:from>
    <xdr:ext cx="295275" cy="225426"/>
    <xdr:sp macro="" textlink="">
      <xdr:nvSpPr>
        <xdr:cNvPr id="153" name="Check Box 6" hidden="1">
          <a:extLst>
            <a:ext uri="{63B3BB69-23CF-44E3-9099-C40C66FF867C}">
              <a14:compatExt xmlns:a14="http://schemas.microsoft.com/office/drawing/2010/main" spid="_x0000_s2052"/>
            </a:ext>
            <a:ext uri="{FF2B5EF4-FFF2-40B4-BE49-F238E27FC236}">
              <a16:creationId xmlns:a16="http://schemas.microsoft.com/office/drawing/2014/main" id="{D52D6AFA-0F59-4DDD-BE42-6E3EE9C0BCF7}"/>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574</xdr:row>
      <xdr:rowOff>12700</xdr:rowOff>
    </xdr:from>
    <xdr:ext cx="1509670" cy="485775"/>
    <xdr:pic>
      <xdr:nvPicPr>
        <xdr:cNvPr id="154" name="Imagen 153">
          <a:extLst>
            <a:ext uri="{FF2B5EF4-FFF2-40B4-BE49-F238E27FC236}">
              <a16:creationId xmlns:a16="http://schemas.microsoft.com/office/drawing/2014/main" id="{72CAC292-DC76-459B-AB3B-D79DD2D5A114}"/>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674</xdr:row>
      <xdr:rowOff>142875</xdr:rowOff>
    </xdr:from>
    <xdr:ext cx="295275" cy="225426"/>
    <xdr:sp macro="" textlink="">
      <xdr:nvSpPr>
        <xdr:cNvPr id="155" name="Check Box 5" hidden="1">
          <a:extLst>
            <a:ext uri="{63B3BB69-23CF-44E3-9099-C40C66FF867C}">
              <a14:compatExt xmlns:a14="http://schemas.microsoft.com/office/drawing/2010/main" spid="_x0000_s2051"/>
            </a:ext>
            <a:ext uri="{FF2B5EF4-FFF2-40B4-BE49-F238E27FC236}">
              <a16:creationId xmlns:a16="http://schemas.microsoft.com/office/drawing/2014/main" id="{9727BDA6-8F1F-4DAB-BE33-95092FF7BC6E}"/>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674</xdr:row>
      <xdr:rowOff>142875</xdr:rowOff>
    </xdr:from>
    <xdr:ext cx="295275" cy="225426"/>
    <xdr:sp macro="" textlink="">
      <xdr:nvSpPr>
        <xdr:cNvPr id="156" name="Check Box 6" hidden="1">
          <a:extLst>
            <a:ext uri="{63B3BB69-23CF-44E3-9099-C40C66FF867C}">
              <a14:compatExt xmlns:a14="http://schemas.microsoft.com/office/drawing/2010/main" spid="_x0000_s2052"/>
            </a:ext>
            <a:ext uri="{FF2B5EF4-FFF2-40B4-BE49-F238E27FC236}">
              <a16:creationId xmlns:a16="http://schemas.microsoft.com/office/drawing/2014/main" id="{6E1A1E89-861E-4778-874A-CC1022441E6D}"/>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674</xdr:row>
      <xdr:rowOff>142875</xdr:rowOff>
    </xdr:from>
    <xdr:ext cx="295275" cy="225426"/>
    <xdr:sp macro="" textlink="">
      <xdr:nvSpPr>
        <xdr:cNvPr id="157" name="Check Box 5" hidden="1">
          <a:extLst>
            <a:ext uri="{63B3BB69-23CF-44E3-9099-C40C66FF867C}">
              <a14:compatExt xmlns:a14="http://schemas.microsoft.com/office/drawing/2010/main" spid="_x0000_s2051"/>
            </a:ext>
            <a:ext uri="{FF2B5EF4-FFF2-40B4-BE49-F238E27FC236}">
              <a16:creationId xmlns:a16="http://schemas.microsoft.com/office/drawing/2014/main" id="{45BEFF05-A962-457C-ABD0-321FFCF2DA7D}"/>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674</xdr:row>
      <xdr:rowOff>142875</xdr:rowOff>
    </xdr:from>
    <xdr:ext cx="295275" cy="225426"/>
    <xdr:sp macro="" textlink="">
      <xdr:nvSpPr>
        <xdr:cNvPr id="158" name="Check Box 6" hidden="1">
          <a:extLst>
            <a:ext uri="{63B3BB69-23CF-44E3-9099-C40C66FF867C}">
              <a14:compatExt xmlns:a14="http://schemas.microsoft.com/office/drawing/2010/main" spid="_x0000_s2052"/>
            </a:ext>
            <a:ext uri="{FF2B5EF4-FFF2-40B4-BE49-F238E27FC236}">
              <a16:creationId xmlns:a16="http://schemas.microsoft.com/office/drawing/2014/main" id="{7590A41D-DF5F-426D-BBED-D46BBF3C7E68}"/>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668</xdr:row>
      <xdr:rowOff>12700</xdr:rowOff>
    </xdr:from>
    <xdr:ext cx="1509670" cy="485775"/>
    <xdr:pic>
      <xdr:nvPicPr>
        <xdr:cNvPr id="159" name="Imagen 158">
          <a:extLst>
            <a:ext uri="{FF2B5EF4-FFF2-40B4-BE49-F238E27FC236}">
              <a16:creationId xmlns:a16="http://schemas.microsoft.com/office/drawing/2014/main" id="{3A43E850-B379-4315-B3E3-E034491D99E8}"/>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772</xdr:row>
      <xdr:rowOff>142875</xdr:rowOff>
    </xdr:from>
    <xdr:ext cx="295275" cy="225426"/>
    <xdr:sp macro="" textlink="">
      <xdr:nvSpPr>
        <xdr:cNvPr id="160" name="Check Box 5" hidden="1">
          <a:extLst>
            <a:ext uri="{63B3BB69-23CF-44E3-9099-C40C66FF867C}">
              <a14:compatExt xmlns:a14="http://schemas.microsoft.com/office/drawing/2010/main" spid="_x0000_s2051"/>
            </a:ext>
            <a:ext uri="{FF2B5EF4-FFF2-40B4-BE49-F238E27FC236}">
              <a16:creationId xmlns:a16="http://schemas.microsoft.com/office/drawing/2014/main" id="{AF918A84-563F-4192-8937-695E50FA70F6}"/>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142875</xdr:rowOff>
    </xdr:from>
    <xdr:ext cx="295275" cy="225426"/>
    <xdr:sp macro="" textlink="">
      <xdr:nvSpPr>
        <xdr:cNvPr id="161" name="Check Box 6" hidden="1">
          <a:extLst>
            <a:ext uri="{63B3BB69-23CF-44E3-9099-C40C66FF867C}">
              <a14:compatExt xmlns:a14="http://schemas.microsoft.com/office/drawing/2010/main" spid="_x0000_s2052"/>
            </a:ext>
            <a:ext uri="{FF2B5EF4-FFF2-40B4-BE49-F238E27FC236}">
              <a16:creationId xmlns:a16="http://schemas.microsoft.com/office/drawing/2014/main" id="{D4994C19-B3C1-4D35-BB3D-4FC3E3A244A7}"/>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772</xdr:row>
      <xdr:rowOff>142875</xdr:rowOff>
    </xdr:from>
    <xdr:ext cx="295275" cy="225426"/>
    <xdr:sp macro="" textlink="">
      <xdr:nvSpPr>
        <xdr:cNvPr id="162" name="Check Box 5" hidden="1">
          <a:extLst>
            <a:ext uri="{63B3BB69-23CF-44E3-9099-C40C66FF867C}">
              <a14:compatExt xmlns:a14="http://schemas.microsoft.com/office/drawing/2010/main" spid="_x0000_s2051"/>
            </a:ext>
            <a:ext uri="{FF2B5EF4-FFF2-40B4-BE49-F238E27FC236}">
              <a16:creationId xmlns:a16="http://schemas.microsoft.com/office/drawing/2014/main" id="{A40DEE9E-2686-4656-84D6-29D4AF1FA0EE}"/>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772</xdr:row>
      <xdr:rowOff>142875</xdr:rowOff>
    </xdr:from>
    <xdr:ext cx="295275" cy="225426"/>
    <xdr:sp macro="" textlink="">
      <xdr:nvSpPr>
        <xdr:cNvPr id="163" name="Check Box 6" hidden="1">
          <a:extLst>
            <a:ext uri="{63B3BB69-23CF-44E3-9099-C40C66FF867C}">
              <a14:compatExt xmlns:a14="http://schemas.microsoft.com/office/drawing/2010/main" spid="_x0000_s2052"/>
            </a:ext>
            <a:ext uri="{FF2B5EF4-FFF2-40B4-BE49-F238E27FC236}">
              <a16:creationId xmlns:a16="http://schemas.microsoft.com/office/drawing/2014/main" id="{0C9A1F78-A21A-4BA8-A720-45DE52878515}"/>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766</xdr:row>
      <xdr:rowOff>12700</xdr:rowOff>
    </xdr:from>
    <xdr:ext cx="1509670" cy="485775"/>
    <xdr:pic>
      <xdr:nvPicPr>
        <xdr:cNvPr id="164" name="Imagen 163">
          <a:extLst>
            <a:ext uri="{FF2B5EF4-FFF2-40B4-BE49-F238E27FC236}">
              <a16:creationId xmlns:a16="http://schemas.microsoft.com/office/drawing/2014/main" id="{912F8DDE-74A2-40F7-A6F2-D20E0048D233}"/>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6</xdr:col>
      <xdr:colOff>152400</xdr:colOff>
      <xdr:row>870</xdr:row>
      <xdr:rowOff>142875</xdr:rowOff>
    </xdr:from>
    <xdr:ext cx="295275" cy="225426"/>
    <xdr:sp macro="" textlink="">
      <xdr:nvSpPr>
        <xdr:cNvPr id="165" name="Check Box 5" hidden="1">
          <a:extLst>
            <a:ext uri="{63B3BB69-23CF-44E3-9099-C40C66FF867C}">
              <a14:compatExt xmlns:a14="http://schemas.microsoft.com/office/drawing/2010/main" spid="_x0000_s2051"/>
            </a:ext>
            <a:ext uri="{FF2B5EF4-FFF2-40B4-BE49-F238E27FC236}">
              <a16:creationId xmlns:a16="http://schemas.microsoft.com/office/drawing/2014/main" id="{A01A793A-E2A5-4A06-8F32-303AABD3463C}"/>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870</xdr:row>
      <xdr:rowOff>142875</xdr:rowOff>
    </xdr:from>
    <xdr:ext cx="295275" cy="225426"/>
    <xdr:sp macro="" textlink="">
      <xdr:nvSpPr>
        <xdr:cNvPr id="166" name="Check Box 6" hidden="1">
          <a:extLst>
            <a:ext uri="{63B3BB69-23CF-44E3-9099-C40C66FF867C}">
              <a14:compatExt xmlns:a14="http://schemas.microsoft.com/office/drawing/2010/main" spid="_x0000_s2052"/>
            </a:ext>
            <a:ext uri="{FF2B5EF4-FFF2-40B4-BE49-F238E27FC236}">
              <a16:creationId xmlns:a16="http://schemas.microsoft.com/office/drawing/2014/main" id="{6E7524FD-CB4F-4F55-9286-966FD9526549}"/>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870</xdr:row>
      <xdr:rowOff>142875</xdr:rowOff>
    </xdr:from>
    <xdr:ext cx="295275" cy="225426"/>
    <xdr:sp macro="" textlink="">
      <xdr:nvSpPr>
        <xdr:cNvPr id="167" name="Check Box 5" hidden="1">
          <a:extLst>
            <a:ext uri="{63B3BB69-23CF-44E3-9099-C40C66FF867C}">
              <a14:compatExt xmlns:a14="http://schemas.microsoft.com/office/drawing/2010/main" spid="_x0000_s2051"/>
            </a:ext>
            <a:ext uri="{FF2B5EF4-FFF2-40B4-BE49-F238E27FC236}">
              <a16:creationId xmlns:a16="http://schemas.microsoft.com/office/drawing/2014/main" id="{FD4A5F3B-2412-4BB6-92C0-80EBAE13628E}"/>
            </a:ext>
          </a:extLst>
        </xdr:cNvPr>
        <xdr:cNvSpPr/>
      </xdr:nvSpPr>
      <xdr:spPr bwMode="auto">
        <a:xfrm>
          <a:off x="512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870</xdr:row>
      <xdr:rowOff>142875</xdr:rowOff>
    </xdr:from>
    <xdr:ext cx="295275" cy="225426"/>
    <xdr:sp macro="" textlink="">
      <xdr:nvSpPr>
        <xdr:cNvPr id="168" name="Check Box 6" hidden="1">
          <a:extLst>
            <a:ext uri="{63B3BB69-23CF-44E3-9099-C40C66FF867C}">
              <a14:compatExt xmlns:a14="http://schemas.microsoft.com/office/drawing/2010/main" spid="_x0000_s2052"/>
            </a:ext>
            <a:ext uri="{FF2B5EF4-FFF2-40B4-BE49-F238E27FC236}">
              <a16:creationId xmlns:a16="http://schemas.microsoft.com/office/drawing/2014/main" id="{15652804-7E44-4DF7-A324-7AB6847F8D6F}"/>
            </a:ext>
          </a:extLst>
        </xdr:cNvPr>
        <xdr:cNvSpPr/>
      </xdr:nvSpPr>
      <xdr:spPr bwMode="auto">
        <a:xfrm>
          <a:off x="8938260" y="231676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864</xdr:row>
      <xdr:rowOff>12700</xdr:rowOff>
    </xdr:from>
    <xdr:ext cx="1509670" cy="485775"/>
    <xdr:pic>
      <xdr:nvPicPr>
        <xdr:cNvPr id="169" name="Imagen 168">
          <a:extLst>
            <a:ext uri="{FF2B5EF4-FFF2-40B4-BE49-F238E27FC236}">
              <a16:creationId xmlns:a16="http://schemas.microsoft.com/office/drawing/2014/main" id="{AF2EAAE5-55A7-44E4-AFB1-29EC1010A3B7}"/>
            </a:ext>
          </a:extLst>
        </xdr:cNvPr>
        <xdr:cNvPicPr>
          <a:picLocks noChangeAspect="1"/>
        </xdr:cNvPicPr>
      </xdr:nvPicPr>
      <xdr:blipFill>
        <a:blip xmlns:r="http://schemas.openxmlformats.org/officeDocument/2006/relationships" r:embed="rId1"/>
        <a:stretch>
          <a:fillRect/>
        </a:stretch>
      </xdr:blipFill>
      <xdr:spPr>
        <a:xfrm>
          <a:off x="599440" y="230464360"/>
          <a:ext cx="1509670" cy="485775"/>
        </a:xfrm>
        <a:prstGeom prst="rect">
          <a:avLst/>
        </a:prstGeom>
      </xdr:spPr>
    </xdr:pic>
    <xdr:clientData/>
  </xdr:oneCellAnchor>
  <xdr:oneCellAnchor>
    <xdr:from>
      <xdr:col>0</xdr:col>
      <xdr:colOff>0</xdr:colOff>
      <xdr:row>971</xdr:row>
      <xdr:rowOff>142875</xdr:rowOff>
    </xdr:from>
    <xdr:ext cx="295275" cy="225426"/>
    <xdr:sp macro="" textlink="">
      <xdr:nvSpPr>
        <xdr:cNvPr id="170" name="Check Box 5" hidden="1">
          <a:extLst>
            <a:ext uri="{63B3BB69-23CF-44E3-9099-C40C66FF867C}">
              <a14:compatExt xmlns:a14="http://schemas.microsoft.com/office/drawing/2010/main" spid="_x0000_s2051"/>
            </a:ext>
            <a:ext uri="{FF2B5EF4-FFF2-40B4-BE49-F238E27FC236}">
              <a16:creationId xmlns:a16="http://schemas.microsoft.com/office/drawing/2014/main" id="{29ADDD50-8C78-42EF-AFC6-464EA1EC97F6}"/>
            </a:ext>
          </a:extLst>
        </xdr:cNvPr>
        <xdr:cNvSpPr/>
      </xdr:nvSpPr>
      <xdr:spPr bwMode="auto">
        <a:xfrm>
          <a:off x="0" y="1269396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971</xdr:row>
      <xdr:rowOff>142875</xdr:rowOff>
    </xdr:from>
    <xdr:ext cx="295275" cy="225426"/>
    <xdr:sp macro="" textlink="">
      <xdr:nvSpPr>
        <xdr:cNvPr id="171" name="Check Box 6" hidden="1">
          <a:extLst>
            <a:ext uri="{63B3BB69-23CF-44E3-9099-C40C66FF867C}">
              <a14:compatExt xmlns:a14="http://schemas.microsoft.com/office/drawing/2010/main" spid="_x0000_s2052"/>
            </a:ext>
            <a:ext uri="{FF2B5EF4-FFF2-40B4-BE49-F238E27FC236}">
              <a16:creationId xmlns:a16="http://schemas.microsoft.com/office/drawing/2014/main" id="{0CB3033D-BE93-4C4F-B77F-E3FEF6696FDB}"/>
            </a:ext>
          </a:extLst>
        </xdr:cNvPr>
        <xdr:cNvSpPr/>
      </xdr:nvSpPr>
      <xdr:spPr bwMode="auto">
        <a:xfrm>
          <a:off x="0" y="1269396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971</xdr:row>
      <xdr:rowOff>142875</xdr:rowOff>
    </xdr:from>
    <xdr:ext cx="295275" cy="225426"/>
    <xdr:sp macro="" textlink="">
      <xdr:nvSpPr>
        <xdr:cNvPr id="172" name="Check Box 5" hidden="1">
          <a:extLst>
            <a:ext uri="{63B3BB69-23CF-44E3-9099-C40C66FF867C}">
              <a14:compatExt xmlns:a14="http://schemas.microsoft.com/office/drawing/2010/main" spid="_x0000_s2051"/>
            </a:ext>
            <a:ext uri="{FF2B5EF4-FFF2-40B4-BE49-F238E27FC236}">
              <a16:creationId xmlns:a16="http://schemas.microsoft.com/office/drawing/2014/main" id="{02620101-7FD7-473A-8F50-D6DA988D5EDC}"/>
            </a:ext>
          </a:extLst>
        </xdr:cNvPr>
        <xdr:cNvSpPr/>
      </xdr:nvSpPr>
      <xdr:spPr bwMode="auto">
        <a:xfrm>
          <a:off x="0" y="1269396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971</xdr:row>
      <xdr:rowOff>142875</xdr:rowOff>
    </xdr:from>
    <xdr:ext cx="295275" cy="225426"/>
    <xdr:sp macro="" textlink="">
      <xdr:nvSpPr>
        <xdr:cNvPr id="173" name="Check Box 6" hidden="1">
          <a:extLst>
            <a:ext uri="{63B3BB69-23CF-44E3-9099-C40C66FF867C}">
              <a14:compatExt xmlns:a14="http://schemas.microsoft.com/office/drawing/2010/main" spid="_x0000_s2052"/>
            </a:ext>
            <a:ext uri="{FF2B5EF4-FFF2-40B4-BE49-F238E27FC236}">
              <a16:creationId xmlns:a16="http://schemas.microsoft.com/office/drawing/2014/main" id="{6E9BBB95-246C-49C8-8553-3EDAD77FF7F9}"/>
            </a:ext>
          </a:extLst>
        </xdr:cNvPr>
        <xdr:cNvSpPr/>
      </xdr:nvSpPr>
      <xdr:spPr bwMode="auto">
        <a:xfrm>
          <a:off x="0" y="1269396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969</xdr:row>
      <xdr:rowOff>142875</xdr:rowOff>
    </xdr:from>
    <xdr:ext cx="295275" cy="225426"/>
    <xdr:sp macro="" textlink="">
      <xdr:nvSpPr>
        <xdr:cNvPr id="174" name="Check Box 5" hidden="1">
          <a:extLst>
            <a:ext uri="{63B3BB69-23CF-44E3-9099-C40C66FF867C}">
              <a14:compatExt xmlns:a14="http://schemas.microsoft.com/office/drawing/2010/main" spid="_x0000_s2051"/>
            </a:ext>
            <a:ext uri="{FF2B5EF4-FFF2-40B4-BE49-F238E27FC236}">
              <a16:creationId xmlns:a16="http://schemas.microsoft.com/office/drawing/2014/main" id="{C3676C9C-0E17-4FB1-9019-B63756A2E37B}"/>
            </a:ext>
          </a:extLst>
        </xdr:cNvPr>
        <xdr:cNvSpPr/>
      </xdr:nvSpPr>
      <xdr:spPr bwMode="auto">
        <a:xfrm>
          <a:off x="0" y="1265794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969</xdr:row>
      <xdr:rowOff>142875</xdr:rowOff>
    </xdr:from>
    <xdr:ext cx="295275" cy="225426"/>
    <xdr:sp macro="" textlink="">
      <xdr:nvSpPr>
        <xdr:cNvPr id="175" name="Check Box 6" hidden="1">
          <a:extLst>
            <a:ext uri="{63B3BB69-23CF-44E3-9099-C40C66FF867C}">
              <a14:compatExt xmlns:a14="http://schemas.microsoft.com/office/drawing/2010/main" spid="_x0000_s2052"/>
            </a:ext>
            <a:ext uri="{FF2B5EF4-FFF2-40B4-BE49-F238E27FC236}">
              <a16:creationId xmlns:a16="http://schemas.microsoft.com/office/drawing/2014/main" id="{6AA0D1C3-D6F4-49A8-AC2D-03393EB0FF54}"/>
            </a:ext>
          </a:extLst>
        </xdr:cNvPr>
        <xdr:cNvSpPr/>
      </xdr:nvSpPr>
      <xdr:spPr bwMode="auto">
        <a:xfrm>
          <a:off x="0" y="1265794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969</xdr:row>
      <xdr:rowOff>142875</xdr:rowOff>
    </xdr:from>
    <xdr:ext cx="295275" cy="225426"/>
    <xdr:sp macro="" textlink="">
      <xdr:nvSpPr>
        <xdr:cNvPr id="176" name="Check Box 5" hidden="1">
          <a:extLst>
            <a:ext uri="{63B3BB69-23CF-44E3-9099-C40C66FF867C}">
              <a14:compatExt xmlns:a14="http://schemas.microsoft.com/office/drawing/2010/main" spid="_x0000_s2051"/>
            </a:ext>
            <a:ext uri="{FF2B5EF4-FFF2-40B4-BE49-F238E27FC236}">
              <a16:creationId xmlns:a16="http://schemas.microsoft.com/office/drawing/2014/main" id="{ABB67D1A-87E1-48A5-A4A5-338AD3221AA2}"/>
            </a:ext>
          </a:extLst>
        </xdr:cNvPr>
        <xdr:cNvSpPr/>
      </xdr:nvSpPr>
      <xdr:spPr bwMode="auto">
        <a:xfrm>
          <a:off x="0" y="1265794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969</xdr:row>
      <xdr:rowOff>142875</xdr:rowOff>
    </xdr:from>
    <xdr:ext cx="295275" cy="225426"/>
    <xdr:sp macro="" textlink="">
      <xdr:nvSpPr>
        <xdr:cNvPr id="177" name="Check Box 6" hidden="1">
          <a:extLst>
            <a:ext uri="{63B3BB69-23CF-44E3-9099-C40C66FF867C}">
              <a14:compatExt xmlns:a14="http://schemas.microsoft.com/office/drawing/2010/main" spid="_x0000_s2052"/>
            </a:ext>
            <a:ext uri="{FF2B5EF4-FFF2-40B4-BE49-F238E27FC236}">
              <a16:creationId xmlns:a16="http://schemas.microsoft.com/office/drawing/2014/main" id="{D2685A65-4CB3-4CB1-894D-467C2E57C49B}"/>
            </a:ext>
          </a:extLst>
        </xdr:cNvPr>
        <xdr:cNvSpPr/>
      </xdr:nvSpPr>
      <xdr:spPr bwMode="auto">
        <a:xfrm>
          <a:off x="0" y="1265794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965</xdr:row>
      <xdr:rowOff>142875</xdr:rowOff>
    </xdr:from>
    <xdr:ext cx="295275" cy="225426"/>
    <xdr:sp macro="" textlink="">
      <xdr:nvSpPr>
        <xdr:cNvPr id="178" name="Check Box 5" hidden="1">
          <a:extLst>
            <a:ext uri="{63B3BB69-23CF-44E3-9099-C40C66FF867C}">
              <a14:compatExt xmlns:a14="http://schemas.microsoft.com/office/drawing/2010/main" spid="_x0000_s2051"/>
            </a:ext>
            <a:ext uri="{FF2B5EF4-FFF2-40B4-BE49-F238E27FC236}">
              <a16:creationId xmlns:a16="http://schemas.microsoft.com/office/drawing/2014/main" id="{FE65D6CB-8FE3-4C53-B9D4-E127AE20C446}"/>
            </a:ext>
          </a:extLst>
        </xdr:cNvPr>
        <xdr:cNvSpPr/>
      </xdr:nvSpPr>
      <xdr:spPr bwMode="auto">
        <a:xfrm>
          <a:off x="0" y="125845166"/>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965</xdr:row>
      <xdr:rowOff>142875</xdr:rowOff>
    </xdr:from>
    <xdr:ext cx="295275" cy="225426"/>
    <xdr:sp macro="" textlink="">
      <xdr:nvSpPr>
        <xdr:cNvPr id="179" name="Check Box 6" hidden="1">
          <a:extLst>
            <a:ext uri="{63B3BB69-23CF-44E3-9099-C40C66FF867C}">
              <a14:compatExt xmlns:a14="http://schemas.microsoft.com/office/drawing/2010/main" spid="_x0000_s2052"/>
            </a:ext>
            <a:ext uri="{FF2B5EF4-FFF2-40B4-BE49-F238E27FC236}">
              <a16:creationId xmlns:a16="http://schemas.microsoft.com/office/drawing/2014/main" id="{2B435F72-B4BD-4579-A9A8-B438A6430F70}"/>
            </a:ext>
          </a:extLst>
        </xdr:cNvPr>
        <xdr:cNvSpPr/>
      </xdr:nvSpPr>
      <xdr:spPr bwMode="auto">
        <a:xfrm>
          <a:off x="0" y="125845166"/>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967</xdr:row>
      <xdr:rowOff>142875</xdr:rowOff>
    </xdr:from>
    <xdr:ext cx="295275" cy="225426"/>
    <xdr:sp macro="" textlink="">
      <xdr:nvSpPr>
        <xdr:cNvPr id="180" name="Check Box 5" hidden="1">
          <a:extLst>
            <a:ext uri="{63B3BB69-23CF-44E3-9099-C40C66FF867C}">
              <a14:compatExt xmlns:a14="http://schemas.microsoft.com/office/drawing/2010/main" spid="_x0000_s2051"/>
            </a:ext>
            <a:ext uri="{FF2B5EF4-FFF2-40B4-BE49-F238E27FC236}">
              <a16:creationId xmlns:a16="http://schemas.microsoft.com/office/drawing/2014/main" id="{880C3764-9AC8-4B56-9E13-4B0BE01DA725}"/>
            </a:ext>
          </a:extLst>
        </xdr:cNvPr>
        <xdr:cNvSpPr/>
      </xdr:nvSpPr>
      <xdr:spPr bwMode="auto">
        <a:xfrm>
          <a:off x="0" y="126219239"/>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967</xdr:row>
      <xdr:rowOff>142875</xdr:rowOff>
    </xdr:from>
    <xdr:ext cx="295275" cy="225426"/>
    <xdr:sp macro="" textlink="">
      <xdr:nvSpPr>
        <xdr:cNvPr id="181" name="Check Box 6" hidden="1">
          <a:extLst>
            <a:ext uri="{63B3BB69-23CF-44E3-9099-C40C66FF867C}">
              <a14:compatExt xmlns:a14="http://schemas.microsoft.com/office/drawing/2010/main" spid="_x0000_s2052"/>
            </a:ext>
            <a:ext uri="{FF2B5EF4-FFF2-40B4-BE49-F238E27FC236}">
              <a16:creationId xmlns:a16="http://schemas.microsoft.com/office/drawing/2014/main" id="{5E727833-2CA2-486F-8021-11BA90E0A951}"/>
            </a:ext>
          </a:extLst>
        </xdr:cNvPr>
        <xdr:cNvSpPr/>
      </xdr:nvSpPr>
      <xdr:spPr bwMode="auto">
        <a:xfrm>
          <a:off x="0" y="126219239"/>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969</xdr:row>
      <xdr:rowOff>142875</xdr:rowOff>
    </xdr:from>
    <xdr:ext cx="295275" cy="225426"/>
    <xdr:sp macro="" textlink="">
      <xdr:nvSpPr>
        <xdr:cNvPr id="182" name="Check Box 5" hidden="1">
          <a:extLst>
            <a:ext uri="{63B3BB69-23CF-44E3-9099-C40C66FF867C}">
              <a14:compatExt xmlns:a14="http://schemas.microsoft.com/office/drawing/2010/main" spid="_x0000_s2051"/>
            </a:ext>
            <a:ext uri="{FF2B5EF4-FFF2-40B4-BE49-F238E27FC236}">
              <a16:creationId xmlns:a16="http://schemas.microsoft.com/office/drawing/2014/main" id="{B437FE8F-A247-4399-994C-34942197289C}"/>
            </a:ext>
          </a:extLst>
        </xdr:cNvPr>
        <xdr:cNvSpPr/>
      </xdr:nvSpPr>
      <xdr:spPr bwMode="auto">
        <a:xfrm>
          <a:off x="0" y="1265794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969</xdr:row>
      <xdr:rowOff>142875</xdr:rowOff>
    </xdr:from>
    <xdr:ext cx="295275" cy="225426"/>
    <xdr:sp macro="" textlink="">
      <xdr:nvSpPr>
        <xdr:cNvPr id="183" name="Check Box 6" hidden="1">
          <a:extLst>
            <a:ext uri="{63B3BB69-23CF-44E3-9099-C40C66FF867C}">
              <a14:compatExt xmlns:a14="http://schemas.microsoft.com/office/drawing/2010/main" spid="_x0000_s2052"/>
            </a:ext>
            <a:ext uri="{FF2B5EF4-FFF2-40B4-BE49-F238E27FC236}">
              <a16:creationId xmlns:a16="http://schemas.microsoft.com/office/drawing/2014/main" id="{27D86667-8A3A-4A83-8A27-A88ED89B2B0B}"/>
            </a:ext>
          </a:extLst>
        </xdr:cNvPr>
        <xdr:cNvSpPr/>
      </xdr:nvSpPr>
      <xdr:spPr bwMode="auto">
        <a:xfrm>
          <a:off x="0" y="126579457"/>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968</xdr:row>
      <xdr:rowOff>142875</xdr:rowOff>
    </xdr:from>
    <xdr:ext cx="295275" cy="230910"/>
    <xdr:sp macro="" textlink="">
      <xdr:nvSpPr>
        <xdr:cNvPr id="184" name="Check Box 5" hidden="1">
          <a:extLst>
            <a:ext uri="{63B3BB69-23CF-44E3-9099-C40C66FF867C}">
              <a14:compatExt xmlns:a14="http://schemas.microsoft.com/office/drawing/2010/main" spid="_x0000_s2051"/>
            </a:ext>
            <a:ext uri="{FF2B5EF4-FFF2-40B4-BE49-F238E27FC236}">
              <a16:creationId xmlns:a16="http://schemas.microsoft.com/office/drawing/2014/main" id="{2A0E6EAB-7580-4DC7-993F-641F83946440}"/>
            </a:ext>
          </a:extLst>
        </xdr:cNvPr>
        <xdr:cNvSpPr/>
      </xdr:nvSpPr>
      <xdr:spPr bwMode="auto">
        <a:xfrm>
          <a:off x="5153891" y="12639934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968</xdr:row>
      <xdr:rowOff>142875</xdr:rowOff>
    </xdr:from>
    <xdr:ext cx="295275" cy="230910"/>
    <xdr:sp macro="" textlink="">
      <xdr:nvSpPr>
        <xdr:cNvPr id="185" name="Check Box 6" hidden="1">
          <a:extLst>
            <a:ext uri="{63B3BB69-23CF-44E3-9099-C40C66FF867C}">
              <a14:compatExt xmlns:a14="http://schemas.microsoft.com/office/drawing/2010/main" spid="_x0000_s2052"/>
            </a:ext>
            <a:ext uri="{FF2B5EF4-FFF2-40B4-BE49-F238E27FC236}">
              <a16:creationId xmlns:a16="http://schemas.microsoft.com/office/drawing/2014/main" id="{251E9EAC-A15F-475C-A60D-850144E1EAFA}"/>
            </a:ext>
          </a:extLst>
        </xdr:cNvPr>
        <xdr:cNvSpPr/>
      </xdr:nvSpPr>
      <xdr:spPr bwMode="auto">
        <a:xfrm>
          <a:off x="8977745" y="126399348"/>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968</xdr:row>
      <xdr:rowOff>142875</xdr:rowOff>
    </xdr:from>
    <xdr:ext cx="295275" cy="225426"/>
    <xdr:sp macro="" textlink="">
      <xdr:nvSpPr>
        <xdr:cNvPr id="186" name="Check Box 5" hidden="1">
          <a:extLst>
            <a:ext uri="{63B3BB69-23CF-44E3-9099-C40C66FF867C}">
              <a14:compatExt xmlns:a14="http://schemas.microsoft.com/office/drawing/2010/main" spid="_x0000_s2051"/>
            </a:ext>
            <a:ext uri="{FF2B5EF4-FFF2-40B4-BE49-F238E27FC236}">
              <a16:creationId xmlns:a16="http://schemas.microsoft.com/office/drawing/2014/main" id="{F2A6CDBA-513D-4FF0-B93A-37CF6C227EF5}"/>
            </a:ext>
          </a:extLst>
        </xdr:cNvPr>
        <xdr:cNvSpPr/>
      </xdr:nvSpPr>
      <xdr:spPr bwMode="auto">
        <a:xfrm>
          <a:off x="5153891" y="126399348"/>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968</xdr:row>
      <xdr:rowOff>142875</xdr:rowOff>
    </xdr:from>
    <xdr:ext cx="295275" cy="225426"/>
    <xdr:sp macro="" textlink="">
      <xdr:nvSpPr>
        <xdr:cNvPr id="187" name="Check Box 6" hidden="1">
          <a:extLst>
            <a:ext uri="{63B3BB69-23CF-44E3-9099-C40C66FF867C}">
              <a14:compatExt xmlns:a14="http://schemas.microsoft.com/office/drawing/2010/main" spid="_x0000_s2052"/>
            </a:ext>
            <a:ext uri="{FF2B5EF4-FFF2-40B4-BE49-F238E27FC236}">
              <a16:creationId xmlns:a16="http://schemas.microsoft.com/office/drawing/2014/main" id="{9A2D5D3A-A90A-4AD9-BDB0-EC960B671314}"/>
            </a:ext>
          </a:extLst>
        </xdr:cNvPr>
        <xdr:cNvSpPr/>
      </xdr:nvSpPr>
      <xdr:spPr bwMode="auto">
        <a:xfrm>
          <a:off x="8977745" y="126399348"/>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968</xdr:row>
      <xdr:rowOff>142875</xdr:rowOff>
    </xdr:from>
    <xdr:ext cx="295275" cy="225426"/>
    <xdr:sp macro="" textlink="">
      <xdr:nvSpPr>
        <xdr:cNvPr id="188" name="Check Box 5" hidden="1">
          <a:extLst>
            <a:ext uri="{63B3BB69-23CF-44E3-9099-C40C66FF867C}">
              <a14:compatExt xmlns:a14="http://schemas.microsoft.com/office/drawing/2010/main" spid="_x0000_s2051"/>
            </a:ext>
            <a:ext uri="{FF2B5EF4-FFF2-40B4-BE49-F238E27FC236}">
              <a16:creationId xmlns:a16="http://schemas.microsoft.com/office/drawing/2014/main" id="{78F696B5-DC88-46B8-AA05-BC6615730427}"/>
            </a:ext>
          </a:extLst>
        </xdr:cNvPr>
        <xdr:cNvSpPr/>
      </xdr:nvSpPr>
      <xdr:spPr bwMode="auto">
        <a:xfrm>
          <a:off x="5153891" y="126399348"/>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968</xdr:row>
      <xdr:rowOff>142875</xdr:rowOff>
    </xdr:from>
    <xdr:ext cx="295275" cy="225426"/>
    <xdr:sp macro="" textlink="">
      <xdr:nvSpPr>
        <xdr:cNvPr id="189" name="Check Box 6" hidden="1">
          <a:extLst>
            <a:ext uri="{63B3BB69-23CF-44E3-9099-C40C66FF867C}">
              <a14:compatExt xmlns:a14="http://schemas.microsoft.com/office/drawing/2010/main" spid="_x0000_s2052"/>
            </a:ext>
            <a:ext uri="{FF2B5EF4-FFF2-40B4-BE49-F238E27FC236}">
              <a16:creationId xmlns:a16="http://schemas.microsoft.com/office/drawing/2014/main" id="{D09400B4-51EB-462A-A4D2-8A0F403CBCA7}"/>
            </a:ext>
          </a:extLst>
        </xdr:cNvPr>
        <xdr:cNvSpPr/>
      </xdr:nvSpPr>
      <xdr:spPr bwMode="auto">
        <a:xfrm>
          <a:off x="8977745" y="126399348"/>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962</xdr:row>
      <xdr:rowOff>12700</xdr:rowOff>
    </xdr:from>
    <xdr:ext cx="1509670" cy="485775"/>
    <xdr:pic>
      <xdr:nvPicPr>
        <xdr:cNvPr id="190" name="Imagen 189">
          <a:extLst>
            <a:ext uri="{FF2B5EF4-FFF2-40B4-BE49-F238E27FC236}">
              <a16:creationId xmlns:a16="http://schemas.microsoft.com/office/drawing/2014/main" id="{7ACB82A9-9952-4170-A4B1-76D90F697E32}"/>
            </a:ext>
          </a:extLst>
        </xdr:cNvPr>
        <xdr:cNvPicPr>
          <a:picLocks noChangeAspect="1"/>
        </xdr:cNvPicPr>
      </xdr:nvPicPr>
      <xdr:blipFill>
        <a:blip xmlns:r="http://schemas.openxmlformats.org/officeDocument/2006/relationships" r:embed="rId1"/>
        <a:stretch>
          <a:fillRect/>
        </a:stretch>
      </xdr:blipFill>
      <xdr:spPr>
        <a:xfrm>
          <a:off x="598055" y="125174664"/>
          <a:ext cx="1509670" cy="48577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8619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EC44F7E-86FB-4653-B486-DEBE9CCA80D7}"/>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8619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BB094CC-AF92-40E5-9B1E-5F19C286B5C8}"/>
            </a:ext>
          </a:extLst>
        </xdr:cNvPr>
        <xdr:cNvSpPr/>
      </xdr:nvSpPr>
      <xdr:spPr bwMode="auto">
        <a:xfrm>
          <a:off x="809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0</xdr:col>
      <xdr:colOff>0</xdr:colOff>
      <xdr:row>110</xdr:row>
      <xdr:rowOff>142875</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0723703-7756-47E4-9B8D-C0D497544394}"/>
            </a:ext>
          </a:extLst>
        </xdr:cNvPr>
        <xdr:cNvSpPr/>
      </xdr:nvSpPr>
      <xdr:spPr bwMode="auto">
        <a:xfrm>
          <a:off x="0" y="218141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110</xdr:row>
      <xdr:rowOff>142875</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62695FF-8EFB-4B9A-A444-152F0D156095}"/>
            </a:ext>
          </a:extLst>
        </xdr:cNvPr>
        <xdr:cNvSpPr/>
      </xdr:nvSpPr>
      <xdr:spPr bwMode="auto">
        <a:xfrm>
          <a:off x="0" y="218141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202</xdr:row>
      <xdr:rowOff>142875</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CB99AA4-A812-49AF-A0CB-24C45E409CC3}"/>
            </a:ext>
          </a:extLst>
        </xdr:cNvPr>
        <xdr:cNvSpPr/>
      </xdr:nvSpPr>
      <xdr:spPr bwMode="auto">
        <a:xfrm>
          <a:off x="0" y="389058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202</xdr:row>
      <xdr:rowOff>142875</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9C6EC16B-ABB9-44A9-9951-B6930A4C38B7}"/>
            </a:ext>
          </a:extLst>
        </xdr:cNvPr>
        <xdr:cNvSpPr/>
      </xdr:nvSpPr>
      <xdr:spPr bwMode="auto">
        <a:xfrm>
          <a:off x="0" y="389058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294</xdr:row>
      <xdr:rowOff>142875</xdr:rowOff>
    </xdr:from>
    <xdr:ext cx="295275" cy="225426"/>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CAA14BD-2958-4ACA-A710-D9ED8E256B76}"/>
            </a:ext>
          </a:extLst>
        </xdr:cNvPr>
        <xdr:cNvSpPr/>
      </xdr:nvSpPr>
      <xdr:spPr bwMode="auto">
        <a:xfrm>
          <a:off x="0" y="5596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294</xdr:row>
      <xdr:rowOff>142875</xdr:rowOff>
    </xdr:from>
    <xdr:ext cx="295275" cy="225426"/>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E7145DF-87AA-45B1-8021-1111AACB4B46}"/>
            </a:ext>
          </a:extLst>
        </xdr:cNvPr>
        <xdr:cNvSpPr/>
      </xdr:nvSpPr>
      <xdr:spPr bwMode="auto">
        <a:xfrm>
          <a:off x="0" y="559669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392</xdr:row>
      <xdr:rowOff>142875</xdr:rowOff>
    </xdr:from>
    <xdr:ext cx="295275" cy="225426"/>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667DC087-D252-4EFB-98C5-073B51A11AEB}"/>
            </a:ext>
          </a:extLst>
        </xdr:cNvPr>
        <xdr:cNvSpPr/>
      </xdr:nvSpPr>
      <xdr:spPr bwMode="auto">
        <a:xfrm>
          <a:off x="0" y="737139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392</xdr:row>
      <xdr:rowOff>142875</xdr:rowOff>
    </xdr:from>
    <xdr:ext cx="295275" cy="225426"/>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BAA314C6-BDCB-45E7-B13A-1ED07B412027}"/>
            </a:ext>
          </a:extLst>
        </xdr:cNvPr>
        <xdr:cNvSpPr/>
      </xdr:nvSpPr>
      <xdr:spPr bwMode="auto">
        <a:xfrm>
          <a:off x="0" y="737139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486</xdr:row>
      <xdr:rowOff>142875</xdr:rowOff>
    </xdr:from>
    <xdr:ext cx="295275" cy="225426"/>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208A9A0B-C769-4F88-B8FA-646B4C8FE66E}"/>
            </a:ext>
          </a:extLst>
        </xdr:cNvPr>
        <xdr:cNvSpPr/>
      </xdr:nvSpPr>
      <xdr:spPr bwMode="auto">
        <a:xfrm>
          <a:off x="0" y="91392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486</xdr:row>
      <xdr:rowOff>142875</xdr:rowOff>
    </xdr:from>
    <xdr:ext cx="295275" cy="225426"/>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BF8DC4F-D006-4DD4-9A25-466ED6BAD665}"/>
            </a:ext>
          </a:extLst>
        </xdr:cNvPr>
        <xdr:cNvSpPr/>
      </xdr:nvSpPr>
      <xdr:spPr bwMode="auto">
        <a:xfrm>
          <a:off x="0" y="91392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582</xdr:row>
      <xdr:rowOff>142875</xdr:rowOff>
    </xdr:from>
    <xdr:ext cx="295275" cy="225426"/>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30361DFD-F2D8-4D01-AFB7-E28321ADA2CE}"/>
            </a:ext>
          </a:extLst>
        </xdr:cNvPr>
        <xdr:cNvSpPr/>
      </xdr:nvSpPr>
      <xdr:spPr bwMode="auto">
        <a:xfrm>
          <a:off x="0" y="1092155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582</xdr:row>
      <xdr:rowOff>142875</xdr:rowOff>
    </xdr:from>
    <xdr:ext cx="295275" cy="225426"/>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684FF48-DE03-424E-B758-D97157BF1052}"/>
            </a:ext>
          </a:extLst>
        </xdr:cNvPr>
        <xdr:cNvSpPr/>
      </xdr:nvSpPr>
      <xdr:spPr bwMode="auto">
        <a:xfrm>
          <a:off x="0" y="1092155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676</xdr:row>
      <xdr:rowOff>142875</xdr:rowOff>
    </xdr:from>
    <xdr:ext cx="295275" cy="225426"/>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766A6F83-DB3E-4161-8E71-57F379B90E7E}"/>
            </a:ext>
          </a:extLst>
        </xdr:cNvPr>
        <xdr:cNvSpPr/>
      </xdr:nvSpPr>
      <xdr:spPr bwMode="auto">
        <a:xfrm>
          <a:off x="0" y="1266958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676</xdr:row>
      <xdr:rowOff>142875</xdr:rowOff>
    </xdr:from>
    <xdr:ext cx="295275" cy="225426"/>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92670B28-E562-4710-BAA2-5C2122031318}"/>
            </a:ext>
          </a:extLst>
        </xdr:cNvPr>
        <xdr:cNvSpPr/>
      </xdr:nvSpPr>
      <xdr:spPr bwMode="auto">
        <a:xfrm>
          <a:off x="0" y="1266958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776</xdr:row>
      <xdr:rowOff>142875</xdr:rowOff>
    </xdr:from>
    <xdr:ext cx="295275" cy="225426"/>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E61472E1-03A7-429D-A7EF-5B26B36501C9}"/>
            </a:ext>
          </a:extLst>
        </xdr:cNvPr>
        <xdr:cNvSpPr/>
      </xdr:nvSpPr>
      <xdr:spPr bwMode="auto">
        <a:xfrm>
          <a:off x="0" y="1455781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776</xdr:row>
      <xdr:rowOff>142875</xdr:rowOff>
    </xdr:from>
    <xdr:ext cx="295275" cy="225426"/>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394CD5C8-BA45-46E3-BE7C-492E1163EBD7}"/>
            </a:ext>
          </a:extLst>
        </xdr:cNvPr>
        <xdr:cNvSpPr/>
      </xdr:nvSpPr>
      <xdr:spPr bwMode="auto">
        <a:xfrm>
          <a:off x="0" y="1455781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F79B0409-BE63-4052-B922-2F8BCCFCEC8D}"/>
            </a:ext>
          </a:extLst>
        </xdr:cNvPr>
        <xdr:cNvSpPr/>
      </xdr:nvSpPr>
      <xdr:spPr bwMode="auto">
        <a:xfrm>
          <a:off x="0" y="1630051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871</xdr:row>
      <xdr:rowOff>142875</xdr:rowOff>
    </xdr:from>
    <xdr:ext cx="295275" cy="225426"/>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F675B7D9-76F5-4256-9411-BC1FAABFB5B6}"/>
            </a:ext>
          </a:extLst>
        </xdr:cNvPr>
        <xdr:cNvSpPr/>
      </xdr:nvSpPr>
      <xdr:spPr bwMode="auto">
        <a:xfrm>
          <a:off x="0" y="1630051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967</xdr:row>
      <xdr:rowOff>142875</xdr:rowOff>
    </xdr:from>
    <xdr:ext cx="295275" cy="225426"/>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2F4A9694-7F4F-456B-80B9-BF05C8F09A56}"/>
            </a:ext>
          </a:extLst>
        </xdr:cNvPr>
        <xdr:cNvSpPr/>
      </xdr:nvSpPr>
      <xdr:spPr bwMode="auto">
        <a:xfrm>
          <a:off x="0" y="1808206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967</xdr:row>
      <xdr:rowOff>142875</xdr:rowOff>
    </xdr:from>
    <xdr:ext cx="295275" cy="225426"/>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E3FA6122-8294-4C9F-869D-CD80A03EC824}"/>
            </a:ext>
          </a:extLst>
        </xdr:cNvPr>
        <xdr:cNvSpPr/>
      </xdr:nvSpPr>
      <xdr:spPr bwMode="auto">
        <a:xfrm>
          <a:off x="0" y="1808206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1061</xdr:row>
      <xdr:rowOff>142875</xdr:rowOff>
    </xdr:from>
    <xdr:ext cx="295275" cy="225426"/>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079C492B-D931-42E4-BF5B-E8A36E07733C}"/>
            </a:ext>
          </a:extLst>
        </xdr:cNvPr>
        <xdr:cNvSpPr/>
      </xdr:nvSpPr>
      <xdr:spPr bwMode="auto">
        <a:xfrm>
          <a:off x="0" y="197546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1061</xdr:row>
      <xdr:rowOff>142875</xdr:rowOff>
    </xdr:from>
    <xdr:ext cx="295275" cy="225426"/>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ED69DE28-D672-4964-9896-3DD23CE8282C}"/>
            </a:ext>
          </a:extLst>
        </xdr:cNvPr>
        <xdr:cNvSpPr/>
      </xdr:nvSpPr>
      <xdr:spPr bwMode="auto">
        <a:xfrm>
          <a:off x="0" y="197546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1155</xdr:row>
      <xdr:rowOff>142875</xdr:rowOff>
    </xdr:from>
    <xdr:ext cx="295275" cy="225426"/>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D1410751-ACE1-4E1D-A23C-0888B09893BA}"/>
            </a:ext>
          </a:extLst>
        </xdr:cNvPr>
        <xdr:cNvSpPr/>
      </xdr:nvSpPr>
      <xdr:spPr bwMode="auto">
        <a:xfrm>
          <a:off x="0" y="2140210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1155</xdr:row>
      <xdr:rowOff>142875</xdr:rowOff>
    </xdr:from>
    <xdr:ext cx="295275" cy="225426"/>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AA098E42-F2C0-4838-8E39-EA4B4FA3D496}"/>
            </a:ext>
          </a:extLst>
        </xdr:cNvPr>
        <xdr:cNvSpPr/>
      </xdr:nvSpPr>
      <xdr:spPr bwMode="auto">
        <a:xfrm>
          <a:off x="0" y="2140210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1249</xdr:row>
      <xdr:rowOff>142875</xdr:rowOff>
    </xdr:from>
    <xdr:ext cx="295275" cy="225426"/>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F576653F-DF95-49D1-9603-3125A91973B6}"/>
            </a:ext>
          </a:extLst>
        </xdr:cNvPr>
        <xdr:cNvSpPr/>
      </xdr:nvSpPr>
      <xdr:spPr bwMode="auto">
        <a:xfrm>
          <a:off x="0" y="2307012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1249</xdr:row>
      <xdr:rowOff>142875</xdr:rowOff>
    </xdr:from>
    <xdr:ext cx="295275" cy="225426"/>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A9080211-20DE-4388-BB88-5E4461E8A707}"/>
            </a:ext>
          </a:extLst>
        </xdr:cNvPr>
        <xdr:cNvSpPr/>
      </xdr:nvSpPr>
      <xdr:spPr bwMode="auto">
        <a:xfrm>
          <a:off x="0" y="2307012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110</xdr:row>
      <xdr:rowOff>0</xdr:rowOff>
    </xdr:from>
    <xdr:ext cx="295275" cy="230910"/>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DFAF90ED-555B-4E42-9081-A975CE2DA6CB}"/>
            </a:ext>
          </a:extLst>
        </xdr:cNvPr>
        <xdr:cNvSpPr/>
      </xdr:nvSpPr>
      <xdr:spPr bwMode="auto">
        <a:xfrm>
          <a:off x="4282440" y="216312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110</xdr:row>
      <xdr:rowOff>0</xdr:rowOff>
    </xdr:from>
    <xdr:ext cx="295275" cy="230910"/>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8A3DAFA1-3C15-48D1-B3D6-37FCEF4CA554}"/>
            </a:ext>
          </a:extLst>
        </xdr:cNvPr>
        <xdr:cNvSpPr/>
      </xdr:nvSpPr>
      <xdr:spPr bwMode="auto">
        <a:xfrm>
          <a:off x="8092440" y="216312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204</xdr:row>
      <xdr:rowOff>142875</xdr:rowOff>
    </xdr:from>
    <xdr:ext cx="295275" cy="225426"/>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2B93E15D-8C7B-4576-9232-3FE6AD664F2F}"/>
            </a:ext>
          </a:extLst>
        </xdr:cNvPr>
        <xdr:cNvSpPr/>
      </xdr:nvSpPr>
      <xdr:spPr bwMode="auto">
        <a:xfrm>
          <a:off x="0" y="39271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204</xdr:row>
      <xdr:rowOff>142875</xdr:rowOff>
    </xdr:from>
    <xdr:ext cx="295275" cy="225426"/>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CFCE009F-EEEA-4764-AABE-0DEAB2D42C11}"/>
            </a:ext>
          </a:extLst>
        </xdr:cNvPr>
        <xdr:cNvSpPr/>
      </xdr:nvSpPr>
      <xdr:spPr bwMode="auto">
        <a:xfrm>
          <a:off x="0" y="392715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203</xdr:row>
      <xdr:rowOff>142875</xdr:rowOff>
    </xdr:from>
    <xdr:ext cx="295275" cy="230910"/>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F3CB333A-B2FC-48D6-B4B2-34EC1D37268C}"/>
            </a:ext>
          </a:extLst>
        </xdr:cNvPr>
        <xdr:cNvSpPr/>
      </xdr:nvSpPr>
      <xdr:spPr bwMode="auto">
        <a:xfrm>
          <a:off x="4282440" y="390886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203</xdr:row>
      <xdr:rowOff>142875</xdr:rowOff>
    </xdr:from>
    <xdr:ext cx="295275" cy="230910"/>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5B4B74E0-80D5-4DF2-B8F1-C75E19B01EC4}"/>
            </a:ext>
          </a:extLst>
        </xdr:cNvPr>
        <xdr:cNvSpPr/>
      </xdr:nvSpPr>
      <xdr:spPr bwMode="auto">
        <a:xfrm>
          <a:off x="8092440" y="390886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296</xdr:row>
      <xdr:rowOff>142875</xdr:rowOff>
    </xdr:from>
    <xdr:ext cx="295275" cy="225426"/>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C7043701-2A96-44E3-BF92-DE0DBC8B0394}"/>
            </a:ext>
          </a:extLst>
        </xdr:cNvPr>
        <xdr:cNvSpPr/>
      </xdr:nvSpPr>
      <xdr:spPr bwMode="auto">
        <a:xfrm>
          <a:off x="0" y="56340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296</xdr:row>
      <xdr:rowOff>142875</xdr:rowOff>
    </xdr:from>
    <xdr:ext cx="295275" cy="225426"/>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17F224B9-FD54-4F0D-B64E-DE284CBBD457}"/>
            </a:ext>
          </a:extLst>
        </xdr:cNvPr>
        <xdr:cNvSpPr/>
      </xdr:nvSpPr>
      <xdr:spPr bwMode="auto">
        <a:xfrm>
          <a:off x="0" y="56340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298</xdr:row>
      <xdr:rowOff>142875</xdr:rowOff>
    </xdr:from>
    <xdr:ext cx="295275" cy="225426"/>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717E3851-FBFC-4F86-B168-E474306A82B4}"/>
            </a:ext>
          </a:extLst>
        </xdr:cNvPr>
        <xdr:cNvSpPr/>
      </xdr:nvSpPr>
      <xdr:spPr bwMode="auto">
        <a:xfrm>
          <a:off x="0" y="567061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298</xdr:row>
      <xdr:rowOff>142875</xdr:rowOff>
    </xdr:from>
    <xdr:ext cx="295275" cy="225426"/>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F2D908AB-6F5D-43DE-8D90-34BC1B601845}"/>
            </a:ext>
          </a:extLst>
        </xdr:cNvPr>
        <xdr:cNvSpPr/>
      </xdr:nvSpPr>
      <xdr:spPr bwMode="auto">
        <a:xfrm>
          <a:off x="0" y="567061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297</xdr:row>
      <xdr:rowOff>142875</xdr:rowOff>
    </xdr:from>
    <xdr:ext cx="295275" cy="230910"/>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6D145A9D-7B46-4C66-BD21-367E9A4CABCC}"/>
            </a:ext>
          </a:extLst>
        </xdr:cNvPr>
        <xdr:cNvSpPr/>
      </xdr:nvSpPr>
      <xdr:spPr bwMode="auto">
        <a:xfrm>
          <a:off x="4282440" y="5652325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297</xdr:row>
      <xdr:rowOff>142875</xdr:rowOff>
    </xdr:from>
    <xdr:ext cx="295275" cy="230910"/>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883A25BA-3512-42FC-920A-ACC39AB4A416}"/>
            </a:ext>
          </a:extLst>
        </xdr:cNvPr>
        <xdr:cNvSpPr/>
      </xdr:nvSpPr>
      <xdr:spPr bwMode="auto">
        <a:xfrm>
          <a:off x="8092440" y="5652325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388</xdr:row>
      <xdr:rowOff>142875</xdr:rowOff>
    </xdr:from>
    <xdr:ext cx="295275" cy="225426"/>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026843C6-390A-48EC-9A0B-9E9D503ED6AD}"/>
            </a:ext>
          </a:extLst>
        </xdr:cNvPr>
        <xdr:cNvSpPr/>
      </xdr:nvSpPr>
      <xdr:spPr bwMode="auto">
        <a:xfrm>
          <a:off x="0" y="729748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388</xdr:row>
      <xdr:rowOff>142875</xdr:rowOff>
    </xdr:from>
    <xdr:ext cx="295275" cy="225426"/>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96B366D9-703F-49D0-A494-B690C2963C47}"/>
            </a:ext>
          </a:extLst>
        </xdr:cNvPr>
        <xdr:cNvSpPr/>
      </xdr:nvSpPr>
      <xdr:spPr bwMode="auto">
        <a:xfrm>
          <a:off x="0" y="729748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390</xdr:row>
      <xdr:rowOff>142875</xdr:rowOff>
    </xdr:from>
    <xdr:ext cx="295275" cy="225426"/>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A55BA7F7-1C4B-4AA2-A8B5-A1926EEF8441}"/>
            </a:ext>
          </a:extLst>
        </xdr:cNvPr>
        <xdr:cNvSpPr/>
      </xdr:nvSpPr>
      <xdr:spPr bwMode="auto">
        <a:xfrm>
          <a:off x="0" y="733482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390</xdr:row>
      <xdr:rowOff>142875</xdr:rowOff>
    </xdr:from>
    <xdr:ext cx="295275" cy="225426"/>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40EE4F0F-236D-4441-9326-0B318D6B1840}"/>
            </a:ext>
          </a:extLst>
        </xdr:cNvPr>
        <xdr:cNvSpPr/>
      </xdr:nvSpPr>
      <xdr:spPr bwMode="auto">
        <a:xfrm>
          <a:off x="0" y="733482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392</xdr:row>
      <xdr:rowOff>142875</xdr:rowOff>
    </xdr:from>
    <xdr:ext cx="295275" cy="225426"/>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541EB51E-A06D-4ECC-A1B4-DD6761A8055B}"/>
            </a:ext>
          </a:extLst>
        </xdr:cNvPr>
        <xdr:cNvSpPr/>
      </xdr:nvSpPr>
      <xdr:spPr bwMode="auto">
        <a:xfrm>
          <a:off x="0" y="737139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392</xdr:row>
      <xdr:rowOff>142875</xdr:rowOff>
    </xdr:from>
    <xdr:ext cx="295275" cy="225426"/>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7B01D672-9673-46F8-A08B-6826D0908D03}"/>
            </a:ext>
          </a:extLst>
        </xdr:cNvPr>
        <xdr:cNvSpPr/>
      </xdr:nvSpPr>
      <xdr:spPr bwMode="auto">
        <a:xfrm>
          <a:off x="0" y="737139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391</xdr:row>
      <xdr:rowOff>142875</xdr:rowOff>
    </xdr:from>
    <xdr:ext cx="295275" cy="230910"/>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F5DED661-99A1-45C0-8764-8103311C06C4}"/>
            </a:ext>
          </a:extLst>
        </xdr:cNvPr>
        <xdr:cNvSpPr/>
      </xdr:nvSpPr>
      <xdr:spPr bwMode="auto">
        <a:xfrm>
          <a:off x="4282440" y="735310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391</xdr:row>
      <xdr:rowOff>142875</xdr:rowOff>
    </xdr:from>
    <xdr:ext cx="295275" cy="230910"/>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B4F675AE-2D84-4107-B142-053B402F566D}"/>
            </a:ext>
          </a:extLst>
        </xdr:cNvPr>
        <xdr:cNvSpPr/>
      </xdr:nvSpPr>
      <xdr:spPr bwMode="auto">
        <a:xfrm>
          <a:off x="8092440" y="735310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486</xdr:row>
      <xdr:rowOff>142875</xdr:rowOff>
    </xdr:from>
    <xdr:ext cx="295275" cy="225426"/>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A842E876-98D3-42F2-97D3-961D120FD5AF}"/>
            </a:ext>
          </a:extLst>
        </xdr:cNvPr>
        <xdr:cNvSpPr/>
      </xdr:nvSpPr>
      <xdr:spPr bwMode="auto">
        <a:xfrm>
          <a:off x="0" y="91392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486</xdr:row>
      <xdr:rowOff>142875</xdr:rowOff>
    </xdr:from>
    <xdr:ext cx="295275" cy="225426"/>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E1FD1C1E-F2C2-42B2-8CB3-3AF83F52BE92}"/>
            </a:ext>
          </a:extLst>
        </xdr:cNvPr>
        <xdr:cNvSpPr/>
      </xdr:nvSpPr>
      <xdr:spPr bwMode="auto">
        <a:xfrm>
          <a:off x="0" y="91392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482</xdr:row>
      <xdr:rowOff>142875</xdr:rowOff>
    </xdr:from>
    <xdr:ext cx="295275" cy="225426"/>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64848960-E7C2-494F-A113-9285459D12A3}"/>
            </a:ext>
          </a:extLst>
        </xdr:cNvPr>
        <xdr:cNvSpPr/>
      </xdr:nvSpPr>
      <xdr:spPr bwMode="auto">
        <a:xfrm>
          <a:off x="0" y="906532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482</xdr:row>
      <xdr:rowOff>142875</xdr:rowOff>
    </xdr:from>
    <xdr:ext cx="295275" cy="225426"/>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34F39334-A591-4A84-BF4B-A09A1619D506}"/>
            </a:ext>
          </a:extLst>
        </xdr:cNvPr>
        <xdr:cNvSpPr/>
      </xdr:nvSpPr>
      <xdr:spPr bwMode="auto">
        <a:xfrm>
          <a:off x="0" y="906532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484</xdr:row>
      <xdr:rowOff>142875</xdr:rowOff>
    </xdr:from>
    <xdr:ext cx="295275" cy="225426"/>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24829BE7-BEB3-4BE8-A045-4ACEE7A8E72C}"/>
            </a:ext>
          </a:extLst>
        </xdr:cNvPr>
        <xdr:cNvSpPr/>
      </xdr:nvSpPr>
      <xdr:spPr bwMode="auto">
        <a:xfrm>
          <a:off x="0" y="910266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484</xdr:row>
      <xdr:rowOff>142875</xdr:rowOff>
    </xdr:from>
    <xdr:ext cx="295275" cy="225426"/>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764AD8F5-4164-4993-B963-4CC7776319D0}"/>
            </a:ext>
          </a:extLst>
        </xdr:cNvPr>
        <xdr:cNvSpPr/>
      </xdr:nvSpPr>
      <xdr:spPr bwMode="auto">
        <a:xfrm>
          <a:off x="0" y="910266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486</xdr:row>
      <xdr:rowOff>142875</xdr:rowOff>
    </xdr:from>
    <xdr:ext cx="295275" cy="225426"/>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6AB1D774-144A-424B-9A40-74560CD81A93}"/>
            </a:ext>
          </a:extLst>
        </xdr:cNvPr>
        <xdr:cNvSpPr/>
      </xdr:nvSpPr>
      <xdr:spPr bwMode="auto">
        <a:xfrm>
          <a:off x="0" y="91392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486</xdr:row>
      <xdr:rowOff>142875</xdr:rowOff>
    </xdr:from>
    <xdr:ext cx="295275" cy="225426"/>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31BD1727-49F3-46B7-A9D6-417AD0B98ACC}"/>
            </a:ext>
          </a:extLst>
        </xdr:cNvPr>
        <xdr:cNvSpPr/>
      </xdr:nvSpPr>
      <xdr:spPr bwMode="auto">
        <a:xfrm>
          <a:off x="0" y="913923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485</xdr:row>
      <xdr:rowOff>142875</xdr:rowOff>
    </xdr:from>
    <xdr:ext cx="295275" cy="230910"/>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03980481-8FFD-481D-842E-58C49C263ECD}"/>
            </a:ext>
          </a:extLst>
        </xdr:cNvPr>
        <xdr:cNvSpPr/>
      </xdr:nvSpPr>
      <xdr:spPr bwMode="auto">
        <a:xfrm>
          <a:off x="4282440" y="912094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485</xdr:row>
      <xdr:rowOff>142875</xdr:rowOff>
    </xdr:from>
    <xdr:ext cx="295275" cy="230910"/>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CE012EE5-EC68-422D-8EAA-77BFA83B0C37}"/>
            </a:ext>
          </a:extLst>
        </xdr:cNvPr>
        <xdr:cNvSpPr/>
      </xdr:nvSpPr>
      <xdr:spPr bwMode="auto">
        <a:xfrm>
          <a:off x="8092440" y="912094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580</xdr:row>
      <xdr:rowOff>142875</xdr:rowOff>
    </xdr:from>
    <xdr:ext cx="295275" cy="225426"/>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E5EDC06F-6DBA-4FD3-8C65-0EEBA1147B47}"/>
            </a:ext>
          </a:extLst>
        </xdr:cNvPr>
        <xdr:cNvSpPr/>
      </xdr:nvSpPr>
      <xdr:spPr bwMode="auto">
        <a:xfrm>
          <a:off x="0" y="1088497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580</xdr:row>
      <xdr:rowOff>142875</xdr:rowOff>
    </xdr:from>
    <xdr:ext cx="295275" cy="225426"/>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58983718-F201-4E95-BC4C-A06A257735E6}"/>
            </a:ext>
          </a:extLst>
        </xdr:cNvPr>
        <xdr:cNvSpPr/>
      </xdr:nvSpPr>
      <xdr:spPr bwMode="auto">
        <a:xfrm>
          <a:off x="0" y="1088497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580</xdr:row>
      <xdr:rowOff>142875</xdr:rowOff>
    </xdr:from>
    <xdr:ext cx="295275" cy="225426"/>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F890E70D-2EC4-4A0D-8790-DF63844278FD}"/>
            </a:ext>
          </a:extLst>
        </xdr:cNvPr>
        <xdr:cNvSpPr/>
      </xdr:nvSpPr>
      <xdr:spPr bwMode="auto">
        <a:xfrm>
          <a:off x="0" y="1088497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580</xdr:row>
      <xdr:rowOff>142875</xdr:rowOff>
    </xdr:from>
    <xdr:ext cx="295275" cy="225426"/>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7BA013D6-722F-4368-8AD1-2D18D0C62DDD}"/>
            </a:ext>
          </a:extLst>
        </xdr:cNvPr>
        <xdr:cNvSpPr/>
      </xdr:nvSpPr>
      <xdr:spPr bwMode="auto">
        <a:xfrm>
          <a:off x="0" y="1088497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576</xdr:row>
      <xdr:rowOff>142875</xdr:rowOff>
    </xdr:from>
    <xdr:ext cx="295275" cy="225426"/>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0F428C80-21F2-43FB-B2DF-5AD7C6968307}"/>
            </a:ext>
          </a:extLst>
        </xdr:cNvPr>
        <xdr:cNvSpPr/>
      </xdr:nvSpPr>
      <xdr:spPr bwMode="auto">
        <a:xfrm>
          <a:off x="0" y="1081106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576</xdr:row>
      <xdr:rowOff>142875</xdr:rowOff>
    </xdr:from>
    <xdr:ext cx="295275" cy="225426"/>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FC86B042-F53B-46F9-A7EA-7B65E3CC99BB}"/>
            </a:ext>
          </a:extLst>
        </xdr:cNvPr>
        <xdr:cNvSpPr/>
      </xdr:nvSpPr>
      <xdr:spPr bwMode="auto">
        <a:xfrm>
          <a:off x="0" y="1081106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578</xdr:row>
      <xdr:rowOff>142875</xdr:rowOff>
    </xdr:from>
    <xdr:ext cx="295275" cy="225426"/>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93B443CB-348F-4E65-8E9B-E9B893F1D23B}"/>
            </a:ext>
          </a:extLst>
        </xdr:cNvPr>
        <xdr:cNvSpPr/>
      </xdr:nvSpPr>
      <xdr:spPr bwMode="auto">
        <a:xfrm>
          <a:off x="0" y="1084840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578</xdr:row>
      <xdr:rowOff>142875</xdr:rowOff>
    </xdr:from>
    <xdr:ext cx="295275" cy="225426"/>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24573B22-62AA-4A0B-B7E6-20D131583991}"/>
            </a:ext>
          </a:extLst>
        </xdr:cNvPr>
        <xdr:cNvSpPr/>
      </xdr:nvSpPr>
      <xdr:spPr bwMode="auto">
        <a:xfrm>
          <a:off x="0" y="1084840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580</xdr:row>
      <xdr:rowOff>142875</xdr:rowOff>
    </xdr:from>
    <xdr:ext cx="295275" cy="225426"/>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1E3C96A4-7A39-427C-8544-8B7BB8035F0A}"/>
            </a:ext>
          </a:extLst>
        </xdr:cNvPr>
        <xdr:cNvSpPr/>
      </xdr:nvSpPr>
      <xdr:spPr bwMode="auto">
        <a:xfrm>
          <a:off x="0" y="1088497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580</xdr:row>
      <xdr:rowOff>142875</xdr:rowOff>
    </xdr:from>
    <xdr:ext cx="295275" cy="225426"/>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BC91143A-A051-4508-B22B-B590B4817DAF}"/>
            </a:ext>
          </a:extLst>
        </xdr:cNvPr>
        <xdr:cNvSpPr/>
      </xdr:nvSpPr>
      <xdr:spPr bwMode="auto">
        <a:xfrm>
          <a:off x="0" y="1088497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579</xdr:row>
      <xdr:rowOff>142875</xdr:rowOff>
    </xdr:from>
    <xdr:ext cx="295275" cy="230910"/>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40D3652B-E838-41E0-AB88-7D33D9105BC0}"/>
            </a:ext>
          </a:extLst>
        </xdr:cNvPr>
        <xdr:cNvSpPr/>
      </xdr:nvSpPr>
      <xdr:spPr bwMode="auto">
        <a:xfrm>
          <a:off x="4282440" y="10866691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579</xdr:row>
      <xdr:rowOff>142875</xdr:rowOff>
    </xdr:from>
    <xdr:ext cx="295275" cy="230910"/>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347EF7A1-5E2B-4B9E-BBEB-775B44397E08}"/>
            </a:ext>
          </a:extLst>
        </xdr:cNvPr>
        <xdr:cNvSpPr/>
      </xdr:nvSpPr>
      <xdr:spPr bwMode="auto">
        <a:xfrm>
          <a:off x="8092440" y="10866691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676</xdr:row>
      <xdr:rowOff>142875</xdr:rowOff>
    </xdr:from>
    <xdr:ext cx="295275" cy="225426"/>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AD6DF440-788B-4C82-B8A4-C0E3D4EB0EB9}"/>
            </a:ext>
          </a:extLst>
        </xdr:cNvPr>
        <xdr:cNvSpPr/>
      </xdr:nvSpPr>
      <xdr:spPr bwMode="auto">
        <a:xfrm>
          <a:off x="0" y="1266958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676</xdr:row>
      <xdr:rowOff>142875</xdr:rowOff>
    </xdr:from>
    <xdr:ext cx="295275" cy="225426"/>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5782683C-E874-4D56-990B-8161E98A497F}"/>
            </a:ext>
          </a:extLst>
        </xdr:cNvPr>
        <xdr:cNvSpPr/>
      </xdr:nvSpPr>
      <xdr:spPr bwMode="auto">
        <a:xfrm>
          <a:off x="0" y="1266958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674</xdr:row>
      <xdr:rowOff>142875</xdr:rowOff>
    </xdr:from>
    <xdr:ext cx="295275" cy="225426"/>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34373FA7-35F0-4AC6-9B42-022B83821B55}"/>
            </a:ext>
          </a:extLst>
        </xdr:cNvPr>
        <xdr:cNvSpPr/>
      </xdr:nvSpPr>
      <xdr:spPr bwMode="auto">
        <a:xfrm>
          <a:off x="0" y="126330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674</xdr:row>
      <xdr:rowOff>142875</xdr:rowOff>
    </xdr:from>
    <xdr:ext cx="295275" cy="225426"/>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1166A808-E25F-482C-B8D2-434882D2E8FC}"/>
            </a:ext>
          </a:extLst>
        </xdr:cNvPr>
        <xdr:cNvSpPr/>
      </xdr:nvSpPr>
      <xdr:spPr bwMode="auto">
        <a:xfrm>
          <a:off x="0" y="126330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674</xdr:row>
      <xdr:rowOff>142875</xdr:rowOff>
    </xdr:from>
    <xdr:ext cx="295275" cy="225426"/>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413A0B58-7408-446A-8DE8-61A1398461E9}"/>
            </a:ext>
          </a:extLst>
        </xdr:cNvPr>
        <xdr:cNvSpPr/>
      </xdr:nvSpPr>
      <xdr:spPr bwMode="auto">
        <a:xfrm>
          <a:off x="0" y="126330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674</xdr:row>
      <xdr:rowOff>142875</xdr:rowOff>
    </xdr:from>
    <xdr:ext cx="295275" cy="225426"/>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B191A902-B1D5-4A36-8DC5-F5CB48A29F26}"/>
            </a:ext>
          </a:extLst>
        </xdr:cNvPr>
        <xdr:cNvSpPr/>
      </xdr:nvSpPr>
      <xdr:spPr bwMode="auto">
        <a:xfrm>
          <a:off x="0" y="126330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670</xdr:row>
      <xdr:rowOff>142875</xdr:rowOff>
    </xdr:from>
    <xdr:ext cx="295275" cy="225426"/>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0E408917-4907-4CCB-9B35-E9FAB1247A3B}"/>
            </a:ext>
          </a:extLst>
        </xdr:cNvPr>
        <xdr:cNvSpPr/>
      </xdr:nvSpPr>
      <xdr:spPr bwMode="auto">
        <a:xfrm>
          <a:off x="0" y="125590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670</xdr:row>
      <xdr:rowOff>142875</xdr:rowOff>
    </xdr:from>
    <xdr:ext cx="295275" cy="225426"/>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298BB5C5-2D0A-41D7-8ED2-439AE44E254E}"/>
            </a:ext>
          </a:extLst>
        </xdr:cNvPr>
        <xdr:cNvSpPr/>
      </xdr:nvSpPr>
      <xdr:spPr bwMode="auto">
        <a:xfrm>
          <a:off x="0" y="125590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672</xdr:row>
      <xdr:rowOff>142875</xdr:rowOff>
    </xdr:from>
    <xdr:ext cx="295275" cy="225426"/>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E375B1A3-A5FC-49A0-83B4-EE530CE61E42}"/>
            </a:ext>
          </a:extLst>
        </xdr:cNvPr>
        <xdr:cNvSpPr/>
      </xdr:nvSpPr>
      <xdr:spPr bwMode="auto">
        <a:xfrm>
          <a:off x="0" y="1259643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672</xdr:row>
      <xdr:rowOff>142875</xdr:rowOff>
    </xdr:from>
    <xdr:ext cx="295275" cy="225426"/>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3103E61A-87FD-4E68-B139-61940A0E5F8D}"/>
            </a:ext>
          </a:extLst>
        </xdr:cNvPr>
        <xdr:cNvSpPr/>
      </xdr:nvSpPr>
      <xdr:spPr bwMode="auto">
        <a:xfrm>
          <a:off x="0" y="1259643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674</xdr:row>
      <xdr:rowOff>142875</xdr:rowOff>
    </xdr:from>
    <xdr:ext cx="295275" cy="225426"/>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2C68623F-07AC-48C5-AB9C-F6038E6B88F0}"/>
            </a:ext>
          </a:extLst>
        </xdr:cNvPr>
        <xdr:cNvSpPr/>
      </xdr:nvSpPr>
      <xdr:spPr bwMode="auto">
        <a:xfrm>
          <a:off x="0" y="126330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674</xdr:row>
      <xdr:rowOff>142875</xdr:rowOff>
    </xdr:from>
    <xdr:ext cx="295275" cy="225426"/>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F7631D01-CA04-4965-A350-F242372E3AC6}"/>
            </a:ext>
          </a:extLst>
        </xdr:cNvPr>
        <xdr:cNvSpPr/>
      </xdr:nvSpPr>
      <xdr:spPr bwMode="auto">
        <a:xfrm>
          <a:off x="0" y="1263300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673</xdr:row>
      <xdr:rowOff>142875</xdr:rowOff>
    </xdr:from>
    <xdr:ext cx="295275" cy="230910"/>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B6E89C84-28E0-44FE-8227-62564E6762EC}"/>
            </a:ext>
          </a:extLst>
        </xdr:cNvPr>
        <xdr:cNvSpPr/>
      </xdr:nvSpPr>
      <xdr:spPr bwMode="auto">
        <a:xfrm>
          <a:off x="4282440" y="1261471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673</xdr:row>
      <xdr:rowOff>142875</xdr:rowOff>
    </xdr:from>
    <xdr:ext cx="295275" cy="230910"/>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D584D7E9-773A-44A2-9BB5-2ADCD926EEC4}"/>
            </a:ext>
          </a:extLst>
        </xdr:cNvPr>
        <xdr:cNvSpPr/>
      </xdr:nvSpPr>
      <xdr:spPr bwMode="auto">
        <a:xfrm>
          <a:off x="8092440" y="12614719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774</xdr:row>
      <xdr:rowOff>142875</xdr:rowOff>
    </xdr:from>
    <xdr:ext cx="295275" cy="225426"/>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C1B9FBBA-DBDA-4FEC-A277-46D00613B36F}"/>
            </a:ext>
          </a:extLst>
        </xdr:cNvPr>
        <xdr:cNvSpPr/>
      </xdr:nvSpPr>
      <xdr:spPr bwMode="auto">
        <a:xfrm>
          <a:off x="0" y="1451971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774</xdr:row>
      <xdr:rowOff>142875</xdr:rowOff>
    </xdr:from>
    <xdr:ext cx="295275" cy="225426"/>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49598B34-C28E-47E2-B32F-591699C1B8A1}"/>
            </a:ext>
          </a:extLst>
        </xdr:cNvPr>
        <xdr:cNvSpPr/>
      </xdr:nvSpPr>
      <xdr:spPr bwMode="auto">
        <a:xfrm>
          <a:off x="0" y="1451971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774</xdr:row>
      <xdr:rowOff>142875</xdr:rowOff>
    </xdr:from>
    <xdr:ext cx="295275" cy="225426"/>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8F7899C3-DB77-4E21-9331-B5546702B3B2}"/>
            </a:ext>
          </a:extLst>
        </xdr:cNvPr>
        <xdr:cNvSpPr/>
      </xdr:nvSpPr>
      <xdr:spPr bwMode="auto">
        <a:xfrm>
          <a:off x="0" y="1451971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774</xdr:row>
      <xdr:rowOff>142875</xdr:rowOff>
    </xdr:from>
    <xdr:ext cx="295275" cy="225426"/>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EDE477DB-AE29-4024-8B71-BDD3BDD687C8}"/>
            </a:ext>
          </a:extLst>
        </xdr:cNvPr>
        <xdr:cNvSpPr/>
      </xdr:nvSpPr>
      <xdr:spPr bwMode="auto">
        <a:xfrm>
          <a:off x="0" y="1451971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772</xdr:row>
      <xdr:rowOff>142875</xdr:rowOff>
    </xdr:from>
    <xdr:ext cx="295275" cy="225426"/>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F817A254-E9D4-4249-B1BB-C11CA0D86EF5}"/>
            </a:ext>
          </a:extLst>
        </xdr:cNvPr>
        <xdr:cNvSpPr/>
      </xdr:nvSpPr>
      <xdr:spPr bwMode="auto">
        <a:xfrm>
          <a:off x="0" y="144831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772</xdr:row>
      <xdr:rowOff>142875</xdr:rowOff>
    </xdr:from>
    <xdr:ext cx="295275" cy="225426"/>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4ACA4964-B094-4A8B-9815-57EB019B3353}"/>
            </a:ext>
          </a:extLst>
        </xdr:cNvPr>
        <xdr:cNvSpPr/>
      </xdr:nvSpPr>
      <xdr:spPr bwMode="auto">
        <a:xfrm>
          <a:off x="0" y="144831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772</xdr:row>
      <xdr:rowOff>142875</xdr:rowOff>
    </xdr:from>
    <xdr:ext cx="295275" cy="225426"/>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596A3DC5-FCBB-4A9C-83BE-5B2A4F9A03AA}"/>
            </a:ext>
          </a:extLst>
        </xdr:cNvPr>
        <xdr:cNvSpPr/>
      </xdr:nvSpPr>
      <xdr:spPr bwMode="auto">
        <a:xfrm>
          <a:off x="0" y="144831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772</xdr:row>
      <xdr:rowOff>142875</xdr:rowOff>
    </xdr:from>
    <xdr:ext cx="295275" cy="225426"/>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B71592CB-445A-4CAF-86D4-712514C83046}"/>
            </a:ext>
          </a:extLst>
        </xdr:cNvPr>
        <xdr:cNvSpPr/>
      </xdr:nvSpPr>
      <xdr:spPr bwMode="auto">
        <a:xfrm>
          <a:off x="0" y="144831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768</xdr:row>
      <xdr:rowOff>142875</xdr:rowOff>
    </xdr:from>
    <xdr:ext cx="295275" cy="225426"/>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41642CC7-641D-4D1E-8D29-D61FF0DE3E43}"/>
            </a:ext>
          </a:extLst>
        </xdr:cNvPr>
        <xdr:cNvSpPr/>
      </xdr:nvSpPr>
      <xdr:spPr bwMode="auto">
        <a:xfrm>
          <a:off x="0" y="1440922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768</xdr:row>
      <xdr:rowOff>142875</xdr:rowOff>
    </xdr:from>
    <xdr:ext cx="295275" cy="225426"/>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B96FFFA8-C9C3-4BB2-83BC-4AE227DC63CC}"/>
            </a:ext>
          </a:extLst>
        </xdr:cNvPr>
        <xdr:cNvSpPr/>
      </xdr:nvSpPr>
      <xdr:spPr bwMode="auto">
        <a:xfrm>
          <a:off x="0" y="1440922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770</xdr:row>
      <xdr:rowOff>142875</xdr:rowOff>
    </xdr:from>
    <xdr:ext cx="295275" cy="225426"/>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0019CE80-4C30-4BCC-BD2A-5A7662CEDE3B}"/>
            </a:ext>
          </a:extLst>
        </xdr:cNvPr>
        <xdr:cNvSpPr/>
      </xdr:nvSpPr>
      <xdr:spPr bwMode="auto">
        <a:xfrm>
          <a:off x="0" y="1444656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770</xdr:row>
      <xdr:rowOff>142875</xdr:rowOff>
    </xdr:from>
    <xdr:ext cx="295275" cy="225426"/>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3FF64C84-1FDF-43D7-8478-F0D82D99F46E}"/>
            </a:ext>
          </a:extLst>
        </xdr:cNvPr>
        <xdr:cNvSpPr/>
      </xdr:nvSpPr>
      <xdr:spPr bwMode="auto">
        <a:xfrm>
          <a:off x="0" y="1444656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772</xdr:row>
      <xdr:rowOff>142875</xdr:rowOff>
    </xdr:from>
    <xdr:ext cx="295275" cy="225426"/>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404F495F-3B67-42A3-9BF8-0A24C4E8CFE5}"/>
            </a:ext>
          </a:extLst>
        </xdr:cNvPr>
        <xdr:cNvSpPr/>
      </xdr:nvSpPr>
      <xdr:spPr bwMode="auto">
        <a:xfrm>
          <a:off x="0" y="144831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772</xdr:row>
      <xdr:rowOff>142875</xdr:rowOff>
    </xdr:from>
    <xdr:ext cx="295275" cy="225426"/>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FD2EDC98-C654-469B-834B-011ADE397DCD}"/>
            </a:ext>
          </a:extLst>
        </xdr:cNvPr>
        <xdr:cNvSpPr/>
      </xdr:nvSpPr>
      <xdr:spPr bwMode="auto">
        <a:xfrm>
          <a:off x="0" y="1448314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771</xdr:row>
      <xdr:rowOff>142875</xdr:rowOff>
    </xdr:from>
    <xdr:ext cx="295275" cy="230910"/>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05635363-86A5-4B99-8971-E1C0719536A9}"/>
            </a:ext>
          </a:extLst>
        </xdr:cNvPr>
        <xdr:cNvSpPr/>
      </xdr:nvSpPr>
      <xdr:spPr bwMode="auto">
        <a:xfrm>
          <a:off x="4282440" y="14464855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771</xdr:row>
      <xdr:rowOff>142875</xdr:rowOff>
    </xdr:from>
    <xdr:ext cx="295275" cy="230910"/>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D524E443-212F-40F6-9A7D-02D985933EE1}"/>
            </a:ext>
          </a:extLst>
        </xdr:cNvPr>
        <xdr:cNvSpPr/>
      </xdr:nvSpPr>
      <xdr:spPr bwMode="auto">
        <a:xfrm>
          <a:off x="8092440" y="14464855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874</xdr:row>
      <xdr:rowOff>142875</xdr:rowOff>
    </xdr:from>
    <xdr:ext cx="295275" cy="225426"/>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0CDDB234-5498-4A34-BCD5-A2AD723873DE}"/>
            </a:ext>
          </a:extLst>
        </xdr:cNvPr>
        <xdr:cNvSpPr/>
      </xdr:nvSpPr>
      <xdr:spPr bwMode="auto">
        <a:xfrm>
          <a:off x="0" y="1635690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874</xdr:row>
      <xdr:rowOff>142875</xdr:rowOff>
    </xdr:from>
    <xdr:ext cx="295275" cy="225426"/>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E8968BA9-6705-449B-9F75-5906C989BDB0}"/>
            </a:ext>
          </a:extLst>
        </xdr:cNvPr>
        <xdr:cNvSpPr/>
      </xdr:nvSpPr>
      <xdr:spPr bwMode="auto">
        <a:xfrm>
          <a:off x="0" y="1635690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872</xdr:row>
      <xdr:rowOff>142875</xdr:rowOff>
    </xdr:from>
    <xdr:ext cx="295275" cy="225426"/>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A18B8AF6-72BE-4330-8EE0-64FA328C9325}"/>
            </a:ext>
          </a:extLst>
        </xdr:cNvPr>
        <xdr:cNvSpPr/>
      </xdr:nvSpPr>
      <xdr:spPr bwMode="auto">
        <a:xfrm>
          <a:off x="0" y="1631880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872</xdr:row>
      <xdr:rowOff>142875</xdr:rowOff>
    </xdr:from>
    <xdr:ext cx="295275" cy="225426"/>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9B3C3C1C-CB32-4E30-99C1-0DB9F5DF3996}"/>
            </a:ext>
          </a:extLst>
        </xdr:cNvPr>
        <xdr:cNvSpPr/>
      </xdr:nvSpPr>
      <xdr:spPr bwMode="auto">
        <a:xfrm>
          <a:off x="0" y="1631880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872</xdr:row>
      <xdr:rowOff>142875</xdr:rowOff>
    </xdr:from>
    <xdr:ext cx="295275" cy="225426"/>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08246E1B-3FD5-428A-997B-BB064FE9FF2B}"/>
            </a:ext>
          </a:extLst>
        </xdr:cNvPr>
        <xdr:cNvSpPr/>
      </xdr:nvSpPr>
      <xdr:spPr bwMode="auto">
        <a:xfrm>
          <a:off x="0" y="1631880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872</xdr:row>
      <xdr:rowOff>142875</xdr:rowOff>
    </xdr:from>
    <xdr:ext cx="295275" cy="225426"/>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A461341A-F3DF-4F55-904A-2873335794AE}"/>
            </a:ext>
          </a:extLst>
        </xdr:cNvPr>
        <xdr:cNvSpPr/>
      </xdr:nvSpPr>
      <xdr:spPr bwMode="auto">
        <a:xfrm>
          <a:off x="0" y="1631880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870</xdr:row>
      <xdr:rowOff>142875</xdr:rowOff>
    </xdr:from>
    <xdr:ext cx="295275" cy="225426"/>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E8C485A7-F988-43A8-8909-444BBDEA13E0}"/>
            </a:ext>
          </a:extLst>
        </xdr:cNvPr>
        <xdr:cNvSpPr/>
      </xdr:nvSpPr>
      <xdr:spPr bwMode="auto">
        <a:xfrm>
          <a:off x="0" y="1628222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870</xdr:row>
      <xdr:rowOff>142875</xdr:rowOff>
    </xdr:from>
    <xdr:ext cx="295275" cy="225426"/>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4CC5B244-0E64-4189-89A9-144BDFB83A4B}"/>
            </a:ext>
          </a:extLst>
        </xdr:cNvPr>
        <xdr:cNvSpPr/>
      </xdr:nvSpPr>
      <xdr:spPr bwMode="auto">
        <a:xfrm>
          <a:off x="0" y="1628222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870</xdr:row>
      <xdr:rowOff>142875</xdr:rowOff>
    </xdr:from>
    <xdr:ext cx="295275" cy="225426"/>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2E67B226-3ECE-4345-9DB4-9A973EAFDEA1}"/>
            </a:ext>
          </a:extLst>
        </xdr:cNvPr>
        <xdr:cNvSpPr/>
      </xdr:nvSpPr>
      <xdr:spPr bwMode="auto">
        <a:xfrm>
          <a:off x="0" y="1628222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870</xdr:row>
      <xdr:rowOff>142875</xdr:rowOff>
    </xdr:from>
    <xdr:ext cx="295275" cy="225426"/>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C2F30648-4F0F-4C50-88F2-47D4A3A24470}"/>
            </a:ext>
          </a:extLst>
        </xdr:cNvPr>
        <xdr:cNvSpPr/>
      </xdr:nvSpPr>
      <xdr:spPr bwMode="auto">
        <a:xfrm>
          <a:off x="0" y="1628222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866</xdr:row>
      <xdr:rowOff>142875</xdr:rowOff>
    </xdr:from>
    <xdr:ext cx="295275" cy="225426"/>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2FC08A58-41C2-4D91-8D7B-EA9C644FACD7}"/>
            </a:ext>
          </a:extLst>
        </xdr:cNvPr>
        <xdr:cNvSpPr/>
      </xdr:nvSpPr>
      <xdr:spPr bwMode="auto">
        <a:xfrm>
          <a:off x="0" y="1620831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866</xdr:row>
      <xdr:rowOff>142875</xdr:rowOff>
    </xdr:from>
    <xdr:ext cx="295275" cy="225426"/>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D56996DA-82C6-4418-9F01-345AD9C16B71}"/>
            </a:ext>
          </a:extLst>
        </xdr:cNvPr>
        <xdr:cNvSpPr/>
      </xdr:nvSpPr>
      <xdr:spPr bwMode="auto">
        <a:xfrm>
          <a:off x="0" y="1620831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868</xdr:row>
      <xdr:rowOff>142875</xdr:rowOff>
    </xdr:from>
    <xdr:ext cx="295275" cy="225426"/>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09F3DEB6-A5B2-4B44-AEA3-3F5B1A231DEA}"/>
            </a:ext>
          </a:extLst>
        </xdr:cNvPr>
        <xdr:cNvSpPr/>
      </xdr:nvSpPr>
      <xdr:spPr bwMode="auto">
        <a:xfrm>
          <a:off x="0" y="1624564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868</xdr:row>
      <xdr:rowOff>142875</xdr:rowOff>
    </xdr:from>
    <xdr:ext cx="295275" cy="225426"/>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08FE7FFE-A7F6-465D-9582-0A90D6F048F9}"/>
            </a:ext>
          </a:extLst>
        </xdr:cNvPr>
        <xdr:cNvSpPr/>
      </xdr:nvSpPr>
      <xdr:spPr bwMode="auto">
        <a:xfrm>
          <a:off x="0" y="1624564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870</xdr:row>
      <xdr:rowOff>142875</xdr:rowOff>
    </xdr:from>
    <xdr:ext cx="295275" cy="225426"/>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F967DD27-CBC1-4ED9-B8DB-A2D6CAB93079}"/>
            </a:ext>
          </a:extLst>
        </xdr:cNvPr>
        <xdr:cNvSpPr/>
      </xdr:nvSpPr>
      <xdr:spPr bwMode="auto">
        <a:xfrm>
          <a:off x="0" y="1628222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870</xdr:row>
      <xdr:rowOff>142875</xdr:rowOff>
    </xdr:from>
    <xdr:ext cx="295275" cy="225426"/>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199081D4-37DC-40FD-9694-0093EA3C620E}"/>
            </a:ext>
          </a:extLst>
        </xdr:cNvPr>
        <xdr:cNvSpPr/>
      </xdr:nvSpPr>
      <xdr:spPr bwMode="auto">
        <a:xfrm>
          <a:off x="0" y="16282225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869</xdr:row>
      <xdr:rowOff>142875</xdr:rowOff>
    </xdr:from>
    <xdr:ext cx="295275" cy="230910"/>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DA0F00CF-64E5-408D-B61A-2EBE8FE46F1C}"/>
            </a:ext>
          </a:extLst>
        </xdr:cNvPr>
        <xdr:cNvSpPr/>
      </xdr:nvSpPr>
      <xdr:spPr bwMode="auto">
        <a:xfrm>
          <a:off x="4282440" y="1626393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869</xdr:row>
      <xdr:rowOff>142875</xdr:rowOff>
    </xdr:from>
    <xdr:ext cx="295275" cy="230910"/>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35885C26-1049-40F5-B76C-2C1D8B4071F7}"/>
            </a:ext>
          </a:extLst>
        </xdr:cNvPr>
        <xdr:cNvSpPr/>
      </xdr:nvSpPr>
      <xdr:spPr bwMode="auto">
        <a:xfrm>
          <a:off x="8092440" y="162639375"/>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109</xdr:row>
      <xdr:rowOff>142875</xdr:rowOff>
    </xdr:from>
    <xdr:ext cx="295275" cy="230910"/>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68507418-A288-41B1-8794-58E2D04FBC6C}"/>
            </a:ext>
          </a:extLst>
        </xdr:cNvPr>
        <xdr:cNvSpPr/>
      </xdr:nvSpPr>
      <xdr:spPr bwMode="auto">
        <a:xfrm>
          <a:off x="4294909" y="375891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109</xdr:row>
      <xdr:rowOff>142875</xdr:rowOff>
    </xdr:from>
    <xdr:ext cx="295275" cy="230910"/>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A10F45ED-5512-47ED-9D2C-86B2690118C3}"/>
            </a:ext>
          </a:extLst>
        </xdr:cNvPr>
        <xdr:cNvSpPr/>
      </xdr:nvSpPr>
      <xdr:spPr bwMode="auto">
        <a:xfrm>
          <a:off x="8118764" y="3758911"/>
          <a:ext cx="295275" cy="2309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xdr:row>
      <xdr:rowOff>142875</xdr:rowOff>
    </xdr:from>
    <xdr:ext cx="295275" cy="225426"/>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2A6B35A4-BC9B-4BB7-9897-0171A587ED74}"/>
            </a:ext>
          </a:extLst>
        </xdr:cNvPr>
        <xdr:cNvSpPr/>
      </xdr:nvSpPr>
      <xdr:spPr bwMode="auto">
        <a:xfrm>
          <a:off x="515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25426"/>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FE0E162A-1305-49A9-9FBB-6350C2B17672}"/>
            </a:ext>
          </a:extLst>
        </xdr:cNvPr>
        <xdr:cNvSpPr/>
      </xdr:nvSpPr>
      <xdr:spPr bwMode="auto">
        <a:xfrm>
          <a:off x="896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xdr:row>
      <xdr:rowOff>142875</xdr:rowOff>
    </xdr:from>
    <xdr:ext cx="295275" cy="225426"/>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D5F22021-572C-4CE3-AAA8-F08FB8EE48C9}"/>
            </a:ext>
          </a:extLst>
        </xdr:cNvPr>
        <xdr:cNvSpPr/>
      </xdr:nvSpPr>
      <xdr:spPr bwMode="auto">
        <a:xfrm>
          <a:off x="515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xdr:row>
      <xdr:rowOff>142875</xdr:rowOff>
    </xdr:from>
    <xdr:ext cx="295275" cy="225426"/>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8005984E-E5E8-462D-B9D2-917E1460E0C1}"/>
            </a:ext>
          </a:extLst>
        </xdr:cNvPr>
        <xdr:cNvSpPr/>
      </xdr:nvSpPr>
      <xdr:spPr bwMode="auto">
        <a:xfrm>
          <a:off x="896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xdr:row>
      <xdr:rowOff>12700</xdr:rowOff>
    </xdr:from>
    <xdr:ext cx="1509670" cy="485775"/>
    <xdr:pic>
      <xdr:nvPicPr>
        <xdr:cNvPr id="126" name="Imagen 125">
          <a:extLst>
            <a:ext uri="{FF2B5EF4-FFF2-40B4-BE49-F238E27FC236}">
              <a16:creationId xmlns:a16="http://schemas.microsoft.com/office/drawing/2014/main" id="{374021C7-42B0-4559-8122-4517439F1C87}"/>
            </a:ext>
          </a:extLst>
        </xdr:cNvPr>
        <xdr:cNvPicPr>
          <a:picLocks noChangeAspect="1"/>
        </xdr:cNvPicPr>
      </xdr:nvPicPr>
      <xdr:blipFill>
        <a:blip xmlns:r="http://schemas.openxmlformats.org/officeDocument/2006/relationships" r:embed="rId1"/>
        <a:stretch>
          <a:fillRect/>
        </a:stretch>
      </xdr:blipFill>
      <xdr:spPr>
        <a:xfrm>
          <a:off x="599440" y="161335720"/>
          <a:ext cx="1509670" cy="485775"/>
        </a:xfrm>
        <a:prstGeom prst="rect">
          <a:avLst/>
        </a:prstGeom>
      </xdr:spPr>
    </xdr:pic>
    <xdr:clientData/>
  </xdr:oneCellAnchor>
  <xdr:oneCellAnchor>
    <xdr:from>
      <xdr:col>6</xdr:col>
      <xdr:colOff>152400</xdr:colOff>
      <xdr:row>109</xdr:row>
      <xdr:rowOff>142875</xdr:rowOff>
    </xdr:from>
    <xdr:ext cx="295275" cy="225426"/>
    <xdr:sp macro="" textlink="">
      <xdr:nvSpPr>
        <xdr:cNvPr id="127" name="Check Box 5" hidden="1">
          <a:extLst>
            <a:ext uri="{63B3BB69-23CF-44E3-9099-C40C66FF867C}">
              <a14:compatExt xmlns:a14="http://schemas.microsoft.com/office/drawing/2010/main" spid="_x0000_s2051"/>
            </a:ext>
            <a:ext uri="{FF2B5EF4-FFF2-40B4-BE49-F238E27FC236}">
              <a16:creationId xmlns:a16="http://schemas.microsoft.com/office/drawing/2014/main" id="{B7665D55-4933-43BF-8996-8C200AE24469}"/>
            </a:ext>
          </a:extLst>
        </xdr:cNvPr>
        <xdr:cNvSpPr/>
      </xdr:nvSpPr>
      <xdr:spPr bwMode="auto">
        <a:xfrm>
          <a:off x="515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109</xdr:row>
      <xdr:rowOff>142875</xdr:rowOff>
    </xdr:from>
    <xdr:ext cx="295275" cy="225426"/>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A761EC79-791E-4A35-9EE1-BD2F4DBA80F9}"/>
            </a:ext>
          </a:extLst>
        </xdr:cNvPr>
        <xdr:cNvSpPr/>
      </xdr:nvSpPr>
      <xdr:spPr bwMode="auto">
        <a:xfrm>
          <a:off x="896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109</xdr:row>
      <xdr:rowOff>142875</xdr:rowOff>
    </xdr:from>
    <xdr:ext cx="295275" cy="225426"/>
    <xdr:sp macro="" textlink="">
      <xdr:nvSpPr>
        <xdr:cNvPr id="129" name="Check Box 5" hidden="1">
          <a:extLst>
            <a:ext uri="{63B3BB69-23CF-44E3-9099-C40C66FF867C}">
              <a14:compatExt xmlns:a14="http://schemas.microsoft.com/office/drawing/2010/main" spid="_x0000_s2051"/>
            </a:ext>
            <a:ext uri="{FF2B5EF4-FFF2-40B4-BE49-F238E27FC236}">
              <a16:creationId xmlns:a16="http://schemas.microsoft.com/office/drawing/2014/main" id="{A318CE71-1517-46E4-885B-226EDFCCAEF7}"/>
            </a:ext>
          </a:extLst>
        </xdr:cNvPr>
        <xdr:cNvSpPr/>
      </xdr:nvSpPr>
      <xdr:spPr bwMode="auto">
        <a:xfrm>
          <a:off x="515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109</xdr:row>
      <xdr:rowOff>142875</xdr:rowOff>
    </xdr:from>
    <xdr:ext cx="295275" cy="225426"/>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F91970A7-225F-44F6-AD53-FF5750C51771}"/>
            </a:ext>
          </a:extLst>
        </xdr:cNvPr>
        <xdr:cNvSpPr/>
      </xdr:nvSpPr>
      <xdr:spPr bwMode="auto">
        <a:xfrm>
          <a:off x="8961120" y="1625479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127000</xdr:colOff>
      <xdr:row>103</xdr:row>
      <xdr:rowOff>12700</xdr:rowOff>
    </xdr:from>
    <xdr:ext cx="1509670" cy="485775"/>
    <xdr:pic>
      <xdr:nvPicPr>
        <xdr:cNvPr id="131" name="Imagen 130">
          <a:extLst>
            <a:ext uri="{FF2B5EF4-FFF2-40B4-BE49-F238E27FC236}">
              <a16:creationId xmlns:a16="http://schemas.microsoft.com/office/drawing/2014/main" id="{77E91CDF-7D19-4612-80A7-367BB6687DEB}"/>
            </a:ext>
          </a:extLst>
        </xdr:cNvPr>
        <xdr:cNvPicPr>
          <a:picLocks noChangeAspect="1"/>
        </xdr:cNvPicPr>
      </xdr:nvPicPr>
      <xdr:blipFill>
        <a:blip xmlns:r="http://schemas.openxmlformats.org/officeDocument/2006/relationships" r:embed="rId1"/>
        <a:stretch>
          <a:fillRect/>
        </a:stretch>
      </xdr:blipFill>
      <xdr:spPr>
        <a:xfrm>
          <a:off x="599440" y="161335720"/>
          <a:ext cx="1509670" cy="4857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14381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3661954-51F6-4040-9916-498173FF2F78}"/>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14381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4E94A95-0DD6-4311-BCB7-800E54DF8E5C}"/>
            </a:ext>
          </a:extLst>
        </xdr:cNvPr>
        <xdr:cNvSpPr/>
      </xdr:nvSpPr>
      <xdr:spPr bwMode="auto">
        <a:xfrm>
          <a:off x="761238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107</xdr:row>
      <xdr:rowOff>142875</xdr:rowOff>
    </xdr:from>
    <xdr:ext cx="295275" cy="235858"/>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368D28A-4C78-414F-AEB7-6A3CD11CC705}"/>
            </a:ext>
          </a:extLst>
        </xdr:cNvPr>
        <xdr:cNvSpPr/>
      </xdr:nvSpPr>
      <xdr:spPr bwMode="auto">
        <a:xfrm>
          <a:off x="4282440" y="2125789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107</xdr:row>
      <xdr:rowOff>142875</xdr:rowOff>
    </xdr:from>
    <xdr:ext cx="295275" cy="235858"/>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3BD9F0A-3634-464C-A689-9C446A246C8B}"/>
            </a:ext>
          </a:extLst>
        </xdr:cNvPr>
        <xdr:cNvSpPr/>
      </xdr:nvSpPr>
      <xdr:spPr bwMode="auto">
        <a:xfrm>
          <a:off x="7612380" y="2125789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202</xdr:row>
      <xdr:rowOff>142875</xdr:rowOff>
    </xdr:from>
    <xdr:ext cx="295275" cy="235858"/>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531E376-7893-45ED-B6B0-A0966B59EA4D}"/>
            </a:ext>
          </a:extLst>
        </xdr:cNvPr>
        <xdr:cNvSpPr/>
      </xdr:nvSpPr>
      <xdr:spPr bwMode="auto">
        <a:xfrm>
          <a:off x="4282440" y="3992689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202</xdr:row>
      <xdr:rowOff>142875</xdr:rowOff>
    </xdr:from>
    <xdr:ext cx="295275" cy="235858"/>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0A926B9-BF7E-47ED-A6B0-892F22FCF3D4}"/>
            </a:ext>
          </a:extLst>
        </xdr:cNvPr>
        <xdr:cNvSpPr/>
      </xdr:nvSpPr>
      <xdr:spPr bwMode="auto">
        <a:xfrm>
          <a:off x="7612380" y="3992689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293</xdr:row>
      <xdr:rowOff>142875</xdr:rowOff>
    </xdr:from>
    <xdr:ext cx="295275" cy="235858"/>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AB2E9DCD-C026-40B1-98FD-4B4E4AA2441B}"/>
            </a:ext>
          </a:extLst>
        </xdr:cNvPr>
        <xdr:cNvSpPr/>
      </xdr:nvSpPr>
      <xdr:spPr bwMode="auto">
        <a:xfrm>
          <a:off x="4282440" y="5681281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293</xdr:row>
      <xdr:rowOff>142875</xdr:rowOff>
    </xdr:from>
    <xdr:ext cx="295275" cy="235858"/>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6340B53E-E406-4EDC-B76F-D68D0CBA35FF}"/>
            </a:ext>
          </a:extLst>
        </xdr:cNvPr>
        <xdr:cNvSpPr/>
      </xdr:nvSpPr>
      <xdr:spPr bwMode="auto">
        <a:xfrm>
          <a:off x="7612380" y="5681281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385</xdr:row>
      <xdr:rowOff>142875</xdr:rowOff>
    </xdr:from>
    <xdr:ext cx="295275" cy="235858"/>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21B19DD0-2E56-42BC-8B17-BF2D1583F258}"/>
            </a:ext>
          </a:extLst>
        </xdr:cNvPr>
        <xdr:cNvSpPr/>
      </xdr:nvSpPr>
      <xdr:spPr bwMode="auto">
        <a:xfrm>
          <a:off x="4282440" y="7406449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385</xdr:row>
      <xdr:rowOff>142875</xdr:rowOff>
    </xdr:from>
    <xdr:ext cx="295275" cy="235858"/>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C7B98116-F229-425F-9DC9-DA0F168EC8CC}"/>
            </a:ext>
          </a:extLst>
        </xdr:cNvPr>
        <xdr:cNvSpPr/>
      </xdr:nvSpPr>
      <xdr:spPr bwMode="auto">
        <a:xfrm>
          <a:off x="7612380" y="7406449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477</xdr:row>
      <xdr:rowOff>142875</xdr:rowOff>
    </xdr:from>
    <xdr:ext cx="295275" cy="235858"/>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FC84E666-2A25-43B2-B1C5-48912EB5D8B4}"/>
            </a:ext>
          </a:extLst>
        </xdr:cNvPr>
        <xdr:cNvSpPr/>
      </xdr:nvSpPr>
      <xdr:spPr bwMode="auto">
        <a:xfrm>
          <a:off x="4282440" y="913390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477</xdr:row>
      <xdr:rowOff>142875</xdr:rowOff>
    </xdr:from>
    <xdr:ext cx="295275" cy="235858"/>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5C7F47A-0B9C-41EE-981A-4D8426262C05}"/>
            </a:ext>
          </a:extLst>
        </xdr:cNvPr>
        <xdr:cNvSpPr/>
      </xdr:nvSpPr>
      <xdr:spPr bwMode="auto">
        <a:xfrm>
          <a:off x="7612380" y="913390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569</xdr:row>
      <xdr:rowOff>142875</xdr:rowOff>
    </xdr:from>
    <xdr:ext cx="295275" cy="235858"/>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EE5629F4-6E0D-4209-B8E5-15C58CECB795}"/>
            </a:ext>
          </a:extLst>
        </xdr:cNvPr>
        <xdr:cNvSpPr/>
      </xdr:nvSpPr>
      <xdr:spPr bwMode="auto">
        <a:xfrm>
          <a:off x="4282440" y="1084078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569</xdr:row>
      <xdr:rowOff>142875</xdr:rowOff>
    </xdr:from>
    <xdr:ext cx="295275" cy="235858"/>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B2053DB7-02F9-4599-A901-B6D9A844293C}"/>
            </a:ext>
          </a:extLst>
        </xdr:cNvPr>
        <xdr:cNvSpPr/>
      </xdr:nvSpPr>
      <xdr:spPr bwMode="auto">
        <a:xfrm>
          <a:off x="7612380" y="1084078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661</xdr:row>
      <xdr:rowOff>142875</xdr:rowOff>
    </xdr:from>
    <xdr:ext cx="295275" cy="235858"/>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4130BE6E-C4AD-44E4-9655-441DEAEA858E}"/>
            </a:ext>
          </a:extLst>
        </xdr:cNvPr>
        <xdr:cNvSpPr/>
      </xdr:nvSpPr>
      <xdr:spPr bwMode="auto">
        <a:xfrm>
          <a:off x="4282440" y="1257052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661</xdr:row>
      <xdr:rowOff>142875</xdr:rowOff>
    </xdr:from>
    <xdr:ext cx="295275" cy="235858"/>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D4AE00B-744D-4215-8E08-5DC90D5F9BE8}"/>
            </a:ext>
          </a:extLst>
        </xdr:cNvPr>
        <xdr:cNvSpPr/>
      </xdr:nvSpPr>
      <xdr:spPr bwMode="auto">
        <a:xfrm>
          <a:off x="7612380" y="1257052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753</xdr:row>
      <xdr:rowOff>142875</xdr:rowOff>
    </xdr:from>
    <xdr:ext cx="295275" cy="235858"/>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C6BF2EC8-38AA-429C-A1CB-49B2E3C327B6}"/>
            </a:ext>
          </a:extLst>
        </xdr:cNvPr>
        <xdr:cNvSpPr/>
      </xdr:nvSpPr>
      <xdr:spPr bwMode="auto">
        <a:xfrm>
          <a:off x="4282440" y="1427740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753</xdr:row>
      <xdr:rowOff>142875</xdr:rowOff>
    </xdr:from>
    <xdr:ext cx="295275" cy="235858"/>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73714CC4-A55C-465D-B418-1FB26DD0BE62}"/>
            </a:ext>
          </a:extLst>
        </xdr:cNvPr>
        <xdr:cNvSpPr/>
      </xdr:nvSpPr>
      <xdr:spPr bwMode="auto">
        <a:xfrm>
          <a:off x="7612380" y="1427740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845</xdr:row>
      <xdr:rowOff>142875</xdr:rowOff>
    </xdr:from>
    <xdr:ext cx="295275" cy="235858"/>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A45B047D-1913-4953-A1C3-193136D4A859}"/>
            </a:ext>
          </a:extLst>
        </xdr:cNvPr>
        <xdr:cNvSpPr/>
      </xdr:nvSpPr>
      <xdr:spPr bwMode="auto">
        <a:xfrm>
          <a:off x="4282440" y="1598428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845</xdr:row>
      <xdr:rowOff>142875</xdr:rowOff>
    </xdr:from>
    <xdr:ext cx="295275" cy="235858"/>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563CC5C8-DC4B-4955-B476-07769EB55544}"/>
            </a:ext>
          </a:extLst>
        </xdr:cNvPr>
        <xdr:cNvSpPr/>
      </xdr:nvSpPr>
      <xdr:spPr bwMode="auto">
        <a:xfrm>
          <a:off x="7612380" y="1598428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937</xdr:row>
      <xdr:rowOff>142875</xdr:rowOff>
    </xdr:from>
    <xdr:ext cx="295275" cy="235858"/>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ED088F28-DF25-46D5-89F3-63911F36BC81}"/>
            </a:ext>
          </a:extLst>
        </xdr:cNvPr>
        <xdr:cNvSpPr/>
      </xdr:nvSpPr>
      <xdr:spPr bwMode="auto">
        <a:xfrm>
          <a:off x="4282440" y="1769116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937</xdr:row>
      <xdr:rowOff>142875</xdr:rowOff>
    </xdr:from>
    <xdr:ext cx="295275" cy="235858"/>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AEF89D5-1431-4EE8-A43E-BC01C7BAFC99}"/>
            </a:ext>
          </a:extLst>
        </xdr:cNvPr>
        <xdr:cNvSpPr/>
      </xdr:nvSpPr>
      <xdr:spPr bwMode="auto">
        <a:xfrm>
          <a:off x="7612380" y="1769116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1029</xdr:row>
      <xdr:rowOff>142875</xdr:rowOff>
    </xdr:from>
    <xdr:ext cx="295275" cy="235858"/>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42BA3D9E-205F-494A-B274-4F8BDB742A58}"/>
            </a:ext>
          </a:extLst>
        </xdr:cNvPr>
        <xdr:cNvSpPr/>
      </xdr:nvSpPr>
      <xdr:spPr bwMode="auto">
        <a:xfrm>
          <a:off x="4282440" y="1939804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1029</xdr:row>
      <xdr:rowOff>142875</xdr:rowOff>
    </xdr:from>
    <xdr:ext cx="295275" cy="235858"/>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29D28637-308C-40D0-9106-CFC07DE07503}"/>
            </a:ext>
          </a:extLst>
        </xdr:cNvPr>
        <xdr:cNvSpPr/>
      </xdr:nvSpPr>
      <xdr:spPr bwMode="auto">
        <a:xfrm>
          <a:off x="7612380" y="1939804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1121</xdr:row>
      <xdr:rowOff>142875</xdr:rowOff>
    </xdr:from>
    <xdr:ext cx="295275" cy="235858"/>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F1A006FF-8A36-4274-AEC9-CD909EE1347E}"/>
            </a:ext>
          </a:extLst>
        </xdr:cNvPr>
        <xdr:cNvSpPr/>
      </xdr:nvSpPr>
      <xdr:spPr bwMode="auto">
        <a:xfrm>
          <a:off x="4282440" y="2110492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1121</xdr:row>
      <xdr:rowOff>142875</xdr:rowOff>
    </xdr:from>
    <xdr:ext cx="295275" cy="235858"/>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297CF6E7-F85F-4EFD-9663-C3962459F4D4}"/>
            </a:ext>
          </a:extLst>
        </xdr:cNvPr>
        <xdr:cNvSpPr/>
      </xdr:nvSpPr>
      <xdr:spPr bwMode="auto">
        <a:xfrm>
          <a:off x="7612380" y="2110492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1213</xdr:row>
      <xdr:rowOff>142875</xdr:rowOff>
    </xdr:from>
    <xdr:ext cx="295275" cy="235858"/>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9846B293-CFA7-4453-9CEC-980F3E1B8980}"/>
            </a:ext>
          </a:extLst>
        </xdr:cNvPr>
        <xdr:cNvSpPr/>
      </xdr:nvSpPr>
      <xdr:spPr bwMode="auto">
        <a:xfrm>
          <a:off x="4282440" y="2281180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1213</xdr:row>
      <xdr:rowOff>142875</xdr:rowOff>
    </xdr:from>
    <xdr:ext cx="295275" cy="235858"/>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71BD7BCB-2E3D-457E-A773-E76C7D97D3F1}"/>
            </a:ext>
          </a:extLst>
        </xdr:cNvPr>
        <xdr:cNvSpPr/>
      </xdr:nvSpPr>
      <xdr:spPr bwMode="auto">
        <a:xfrm>
          <a:off x="7612380" y="2281180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1305</xdr:row>
      <xdr:rowOff>142875</xdr:rowOff>
    </xdr:from>
    <xdr:ext cx="295275" cy="235858"/>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2739D2D5-AC02-4DFB-B40F-2747A7BD08E6}"/>
            </a:ext>
          </a:extLst>
        </xdr:cNvPr>
        <xdr:cNvSpPr/>
      </xdr:nvSpPr>
      <xdr:spPr bwMode="auto">
        <a:xfrm>
          <a:off x="4282440" y="2451868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1305</xdr:row>
      <xdr:rowOff>142875</xdr:rowOff>
    </xdr:from>
    <xdr:ext cx="295275" cy="235858"/>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F32C72FE-2808-4B2C-8A17-F684FE16DC6C}"/>
            </a:ext>
          </a:extLst>
        </xdr:cNvPr>
        <xdr:cNvSpPr/>
      </xdr:nvSpPr>
      <xdr:spPr bwMode="auto">
        <a:xfrm>
          <a:off x="7612380" y="2451868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1397</xdr:row>
      <xdr:rowOff>142875</xdr:rowOff>
    </xdr:from>
    <xdr:ext cx="295275" cy="235858"/>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1359FB1B-24F1-46E6-B8DD-C78CDBA961FB}"/>
            </a:ext>
          </a:extLst>
        </xdr:cNvPr>
        <xdr:cNvSpPr/>
      </xdr:nvSpPr>
      <xdr:spPr bwMode="auto">
        <a:xfrm>
          <a:off x="4282440" y="2622556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1397</xdr:row>
      <xdr:rowOff>142875</xdr:rowOff>
    </xdr:from>
    <xdr:ext cx="295275" cy="235858"/>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9079A675-7283-4883-A453-56AA6ADC0F7B}"/>
            </a:ext>
          </a:extLst>
        </xdr:cNvPr>
        <xdr:cNvSpPr/>
      </xdr:nvSpPr>
      <xdr:spPr bwMode="auto">
        <a:xfrm>
          <a:off x="7612380" y="2622556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1489</xdr:row>
      <xdr:rowOff>142875</xdr:rowOff>
    </xdr:from>
    <xdr:ext cx="295275" cy="235858"/>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2F8D1F5D-BDEE-4314-BA2C-B9B1F7635106}"/>
            </a:ext>
          </a:extLst>
        </xdr:cNvPr>
        <xdr:cNvSpPr/>
      </xdr:nvSpPr>
      <xdr:spPr bwMode="auto">
        <a:xfrm>
          <a:off x="4282440" y="2793244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1489</xdr:row>
      <xdr:rowOff>142875</xdr:rowOff>
    </xdr:from>
    <xdr:ext cx="295275" cy="235858"/>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2440CFAB-396E-4CBE-89BF-4BF3067D0EB8}"/>
            </a:ext>
          </a:extLst>
        </xdr:cNvPr>
        <xdr:cNvSpPr/>
      </xdr:nvSpPr>
      <xdr:spPr bwMode="auto">
        <a:xfrm>
          <a:off x="7612380" y="2793244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1581</xdr:row>
      <xdr:rowOff>142875</xdr:rowOff>
    </xdr:from>
    <xdr:ext cx="295275" cy="235858"/>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C7E52A9A-550D-439C-9B1C-0CC9BC920060}"/>
            </a:ext>
          </a:extLst>
        </xdr:cNvPr>
        <xdr:cNvSpPr/>
      </xdr:nvSpPr>
      <xdr:spPr bwMode="auto">
        <a:xfrm>
          <a:off x="4282440" y="2963932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1581</xdr:row>
      <xdr:rowOff>142875</xdr:rowOff>
    </xdr:from>
    <xdr:ext cx="295275" cy="235858"/>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0A7567E6-F4BC-4B44-A4ED-451B59F8F48C}"/>
            </a:ext>
          </a:extLst>
        </xdr:cNvPr>
        <xdr:cNvSpPr/>
      </xdr:nvSpPr>
      <xdr:spPr bwMode="auto">
        <a:xfrm>
          <a:off x="7612380" y="296393235"/>
          <a:ext cx="295275" cy="235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242047</xdr:colOff>
      <xdr:row>9</xdr:row>
      <xdr:rowOff>0</xdr:rowOff>
    </xdr:from>
    <xdr:ext cx="1866630" cy="600636"/>
    <xdr:pic>
      <xdr:nvPicPr>
        <xdr:cNvPr id="38" name="Imagen 37">
          <a:extLst>
            <a:ext uri="{FF2B5EF4-FFF2-40B4-BE49-F238E27FC236}">
              <a16:creationId xmlns:a16="http://schemas.microsoft.com/office/drawing/2014/main" id="{706CB9BA-C63F-4680-A516-C4F37ACD5FDA}"/>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100</xdr:row>
      <xdr:rowOff>0</xdr:rowOff>
    </xdr:from>
    <xdr:ext cx="1866630" cy="600636"/>
    <xdr:pic>
      <xdr:nvPicPr>
        <xdr:cNvPr id="39" name="Imagen 38">
          <a:extLst>
            <a:ext uri="{FF2B5EF4-FFF2-40B4-BE49-F238E27FC236}">
              <a16:creationId xmlns:a16="http://schemas.microsoft.com/office/drawing/2014/main" id="{05064B7D-D404-495F-BE45-8F0EC8FB009B}"/>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195</xdr:row>
      <xdr:rowOff>0</xdr:rowOff>
    </xdr:from>
    <xdr:ext cx="1866630" cy="600636"/>
    <xdr:pic>
      <xdr:nvPicPr>
        <xdr:cNvPr id="40" name="Imagen 39">
          <a:extLst>
            <a:ext uri="{FF2B5EF4-FFF2-40B4-BE49-F238E27FC236}">
              <a16:creationId xmlns:a16="http://schemas.microsoft.com/office/drawing/2014/main" id="{BDE12CBC-2C75-49E3-91BD-B0356150ADD6}"/>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286</xdr:row>
      <xdr:rowOff>0</xdr:rowOff>
    </xdr:from>
    <xdr:ext cx="1866630" cy="600636"/>
    <xdr:pic>
      <xdr:nvPicPr>
        <xdr:cNvPr id="41" name="Imagen 40">
          <a:extLst>
            <a:ext uri="{FF2B5EF4-FFF2-40B4-BE49-F238E27FC236}">
              <a16:creationId xmlns:a16="http://schemas.microsoft.com/office/drawing/2014/main" id="{C7A5D8A6-2971-4488-B7DE-D719E261FA92}"/>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378</xdr:row>
      <xdr:rowOff>0</xdr:rowOff>
    </xdr:from>
    <xdr:ext cx="1866630" cy="600636"/>
    <xdr:pic>
      <xdr:nvPicPr>
        <xdr:cNvPr id="42" name="Imagen 41">
          <a:extLst>
            <a:ext uri="{FF2B5EF4-FFF2-40B4-BE49-F238E27FC236}">
              <a16:creationId xmlns:a16="http://schemas.microsoft.com/office/drawing/2014/main" id="{E25179B1-A9D3-4195-91C6-D0699770ADFB}"/>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470</xdr:row>
      <xdr:rowOff>0</xdr:rowOff>
    </xdr:from>
    <xdr:ext cx="1866630" cy="600636"/>
    <xdr:pic>
      <xdr:nvPicPr>
        <xdr:cNvPr id="43" name="Imagen 42">
          <a:extLst>
            <a:ext uri="{FF2B5EF4-FFF2-40B4-BE49-F238E27FC236}">
              <a16:creationId xmlns:a16="http://schemas.microsoft.com/office/drawing/2014/main" id="{4E4A2A6A-16E9-46D8-AFD5-31A12C761764}"/>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562</xdr:row>
      <xdr:rowOff>0</xdr:rowOff>
    </xdr:from>
    <xdr:ext cx="1866630" cy="600636"/>
    <xdr:pic>
      <xdr:nvPicPr>
        <xdr:cNvPr id="44" name="Imagen 43">
          <a:extLst>
            <a:ext uri="{FF2B5EF4-FFF2-40B4-BE49-F238E27FC236}">
              <a16:creationId xmlns:a16="http://schemas.microsoft.com/office/drawing/2014/main" id="{02F9DD44-EF94-422B-9EF6-1330CADC0290}"/>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654</xdr:row>
      <xdr:rowOff>0</xdr:rowOff>
    </xdr:from>
    <xdr:ext cx="1866630" cy="600636"/>
    <xdr:pic>
      <xdr:nvPicPr>
        <xdr:cNvPr id="45" name="Imagen 44">
          <a:extLst>
            <a:ext uri="{FF2B5EF4-FFF2-40B4-BE49-F238E27FC236}">
              <a16:creationId xmlns:a16="http://schemas.microsoft.com/office/drawing/2014/main" id="{22771168-4E9A-430C-93B6-974E2919743D}"/>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746</xdr:row>
      <xdr:rowOff>0</xdr:rowOff>
    </xdr:from>
    <xdr:ext cx="1866630" cy="600636"/>
    <xdr:pic>
      <xdr:nvPicPr>
        <xdr:cNvPr id="46" name="Imagen 45">
          <a:extLst>
            <a:ext uri="{FF2B5EF4-FFF2-40B4-BE49-F238E27FC236}">
              <a16:creationId xmlns:a16="http://schemas.microsoft.com/office/drawing/2014/main" id="{C0693AA1-0E0A-467A-9554-77FF88825BB6}"/>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838</xdr:row>
      <xdr:rowOff>0</xdr:rowOff>
    </xdr:from>
    <xdr:ext cx="1866630" cy="600636"/>
    <xdr:pic>
      <xdr:nvPicPr>
        <xdr:cNvPr id="47" name="Imagen 46">
          <a:extLst>
            <a:ext uri="{FF2B5EF4-FFF2-40B4-BE49-F238E27FC236}">
              <a16:creationId xmlns:a16="http://schemas.microsoft.com/office/drawing/2014/main" id="{786CCDAF-E722-4803-9967-31F1C5B89394}"/>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930</xdr:row>
      <xdr:rowOff>0</xdr:rowOff>
    </xdr:from>
    <xdr:ext cx="1866630" cy="600636"/>
    <xdr:pic>
      <xdr:nvPicPr>
        <xdr:cNvPr id="48" name="Imagen 47">
          <a:extLst>
            <a:ext uri="{FF2B5EF4-FFF2-40B4-BE49-F238E27FC236}">
              <a16:creationId xmlns:a16="http://schemas.microsoft.com/office/drawing/2014/main" id="{E932755D-186D-4986-A4C2-90D1C4E63BBF}"/>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1022</xdr:row>
      <xdr:rowOff>0</xdr:rowOff>
    </xdr:from>
    <xdr:ext cx="1866630" cy="600636"/>
    <xdr:pic>
      <xdr:nvPicPr>
        <xdr:cNvPr id="49" name="Imagen 48">
          <a:extLst>
            <a:ext uri="{FF2B5EF4-FFF2-40B4-BE49-F238E27FC236}">
              <a16:creationId xmlns:a16="http://schemas.microsoft.com/office/drawing/2014/main" id="{A62D7B86-FEDD-4667-A35B-93021A4B260A}"/>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1114</xdr:row>
      <xdr:rowOff>0</xdr:rowOff>
    </xdr:from>
    <xdr:ext cx="1866630" cy="600636"/>
    <xdr:pic>
      <xdr:nvPicPr>
        <xdr:cNvPr id="50" name="Imagen 49">
          <a:extLst>
            <a:ext uri="{FF2B5EF4-FFF2-40B4-BE49-F238E27FC236}">
              <a16:creationId xmlns:a16="http://schemas.microsoft.com/office/drawing/2014/main" id="{1B0DD655-A2C3-48FA-B3FB-43124605AD8C}"/>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1206</xdr:row>
      <xdr:rowOff>0</xdr:rowOff>
    </xdr:from>
    <xdr:ext cx="1866630" cy="600636"/>
    <xdr:pic>
      <xdr:nvPicPr>
        <xdr:cNvPr id="51" name="Imagen 50">
          <a:extLst>
            <a:ext uri="{FF2B5EF4-FFF2-40B4-BE49-F238E27FC236}">
              <a16:creationId xmlns:a16="http://schemas.microsoft.com/office/drawing/2014/main" id="{C8F5D37C-B383-4E23-A71B-7CAE2D122270}"/>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1298</xdr:row>
      <xdr:rowOff>0</xdr:rowOff>
    </xdr:from>
    <xdr:ext cx="1866630" cy="600636"/>
    <xdr:pic>
      <xdr:nvPicPr>
        <xdr:cNvPr id="52" name="Imagen 51">
          <a:extLst>
            <a:ext uri="{FF2B5EF4-FFF2-40B4-BE49-F238E27FC236}">
              <a16:creationId xmlns:a16="http://schemas.microsoft.com/office/drawing/2014/main" id="{5049207E-2724-48BB-894D-D081778F80EC}"/>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1390</xdr:row>
      <xdr:rowOff>0</xdr:rowOff>
    </xdr:from>
    <xdr:ext cx="1866630" cy="600636"/>
    <xdr:pic>
      <xdr:nvPicPr>
        <xdr:cNvPr id="53" name="Imagen 52">
          <a:extLst>
            <a:ext uri="{FF2B5EF4-FFF2-40B4-BE49-F238E27FC236}">
              <a16:creationId xmlns:a16="http://schemas.microsoft.com/office/drawing/2014/main" id="{98C486EB-120A-4FE3-9217-41D271878FE6}"/>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1482</xdr:row>
      <xdr:rowOff>0</xdr:rowOff>
    </xdr:from>
    <xdr:ext cx="1866630" cy="600636"/>
    <xdr:pic>
      <xdr:nvPicPr>
        <xdr:cNvPr id="54" name="Imagen 53">
          <a:extLst>
            <a:ext uri="{FF2B5EF4-FFF2-40B4-BE49-F238E27FC236}">
              <a16:creationId xmlns:a16="http://schemas.microsoft.com/office/drawing/2014/main" id="{B2FD797B-323E-4BC8-AE20-9AAA4816F1AA}"/>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oneCellAnchor>
    <xdr:from>
      <xdr:col>2</xdr:col>
      <xdr:colOff>242047</xdr:colOff>
      <xdr:row>1574</xdr:row>
      <xdr:rowOff>0</xdr:rowOff>
    </xdr:from>
    <xdr:ext cx="1866630" cy="600636"/>
    <xdr:pic>
      <xdr:nvPicPr>
        <xdr:cNvPr id="55" name="Imagen 54">
          <a:extLst>
            <a:ext uri="{FF2B5EF4-FFF2-40B4-BE49-F238E27FC236}">
              <a16:creationId xmlns:a16="http://schemas.microsoft.com/office/drawing/2014/main" id="{ADE8EB51-F6AC-4A0C-B07B-E6CADCCE1E76}"/>
            </a:ext>
          </a:extLst>
        </xdr:cNvPr>
        <xdr:cNvPicPr>
          <a:picLocks noChangeAspect="1"/>
        </xdr:cNvPicPr>
      </xdr:nvPicPr>
      <xdr:blipFill>
        <a:blip xmlns:r="http://schemas.openxmlformats.org/officeDocument/2006/relationships" r:embed="rId1"/>
        <a:stretch>
          <a:fillRect/>
        </a:stretch>
      </xdr:blipFill>
      <xdr:spPr>
        <a:xfrm>
          <a:off x="708212" y="2339788"/>
          <a:ext cx="1866630" cy="600636"/>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3</xdr:col>
      <xdr:colOff>38100</xdr:colOff>
      <xdr:row>3</xdr:row>
      <xdr:rowOff>144780</xdr:rowOff>
    </xdr:from>
    <xdr:to>
      <xdr:col>3</xdr:col>
      <xdr:colOff>914301</xdr:colOff>
      <xdr:row>3</xdr:row>
      <xdr:rowOff>426721</xdr:rowOff>
    </xdr:to>
    <xdr:pic>
      <xdr:nvPicPr>
        <xdr:cNvPr id="2" name="Imagen 1">
          <a:extLst>
            <a:ext uri="{FF2B5EF4-FFF2-40B4-BE49-F238E27FC236}">
              <a16:creationId xmlns:a16="http://schemas.microsoft.com/office/drawing/2014/main" id="{604543E9-62F2-444D-ABDD-1DEE0F59394F}"/>
            </a:ext>
          </a:extLst>
        </xdr:cNvPr>
        <xdr:cNvPicPr>
          <a:picLocks noChangeAspect="1"/>
        </xdr:cNvPicPr>
      </xdr:nvPicPr>
      <xdr:blipFill>
        <a:blip xmlns:r="http://schemas.openxmlformats.org/officeDocument/2006/relationships" r:embed="rId1"/>
        <a:stretch>
          <a:fillRect/>
        </a:stretch>
      </xdr:blipFill>
      <xdr:spPr>
        <a:xfrm>
          <a:off x="2583180" y="335280"/>
          <a:ext cx="876201" cy="281941"/>
        </a:xfrm>
        <a:prstGeom prst="rect">
          <a:avLst/>
        </a:prstGeom>
      </xdr:spPr>
    </xdr:pic>
    <xdr:clientData/>
  </xdr:twoCellAnchor>
  <xdr:twoCellAnchor editAs="oneCell">
    <xdr:from>
      <xdr:col>6</xdr:col>
      <xdr:colOff>22861</xdr:colOff>
      <xdr:row>3</xdr:row>
      <xdr:rowOff>167641</xdr:rowOff>
    </xdr:from>
    <xdr:to>
      <xdr:col>6</xdr:col>
      <xdr:colOff>756973</xdr:colOff>
      <xdr:row>3</xdr:row>
      <xdr:rowOff>403861</xdr:rowOff>
    </xdr:to>
    <xdr:pic>
      <xdr:nvPicPr>
        <xdr:cNvPr id="3" name="Imagen 2">
          <a:extLst>
            <a:ext uri="{FF2B5EF4-FFF2-40B4-BE49-F238E27FC236}">
              <a16:creationId xmlns:a16="http://schemas.microsoft.com/office/drawing/2014/main" id="{B7D65C76-8B92-496C-8D2D-581F25F56DD2}"/>
            </a:ext>
          </a:extLst>
        </xdr:cNvPr>
        <xdr:cNvPicPr>
          <a:picLocks noChangeAspect="1"/>
        </xdr:cNvPicPr>
      </xdr:nvPicPr>
      <xdr:blipFill>
        <a:blip xmlns:r="http://schemas.openxmlformats.org/officeDocument/2006/relationships" r:embed="rId1"/>
        <a:stretch>
          <a:fillRect/>
        </a:stretch>
      </xdr:blipFill>
      <xdr:spPr>
        <a:xfrm>
          <a:off x="7467601" y="358141"/>
          <a:ext cx="734112" cy="2362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87"/>
  <sheetViews>
    <sheetView showGridLines="0" tabSelected="1" view="pageBreakPreview" topLeftCell="A51" zoomScale="60" zoomScaleNormal="55" workbookViewId="0">
      <selection activeCell="P84" sqref="P84"/>
    </sheetView>
  </sheetViews>
  <sheetFormatPr baseColWidth="10" defaultColWidth="11.42578125" defaultRowHeight="14.25"/>
  <cols>
    <col min="1" max="2" width="3.42578125" style="111" customWidth="1"/>
    <col min="3" max="3" width="5.28515625" style="111" customWidth="1"/>
    <col min="4" max="4" width="15.42578125" style="111" customWidth="1"/>
    <col min="5" max="5" width="16.28515625" style="177" customWidth="1"/>
    <col min="6" max="6" width="17.42578125" style="111" customWidth="1"/>
    <col min="7" max="7" width="82.28515625" style="111" customWidth="1"/>
    <col min="8" max="8" width="8.5703125" style="111" customWidth="1"/>
    <col min="9" max="9" width="18.5703125" style="111" customWidth="1"/>
    <col min="10" max="10" width="23.5703125" style="111" customWidth="1"/>
    <col min="11" max="11" width="30" style="111" customWidth="1"/>
    <col min="12" max="12" width="3.42578125" style="111" customWidth="1"/>
    <col min="13" max="13" width="2.5703125" style="111" customWidth="1"/>
    <col min="14" max="14" width="11.42578125" style="111"/>
    <col min="15" max="15" width="24" style="111" bestFit="1" customWidth="1"/>
    <col min="16" max="16" width="17" style="111" bestFit="1" customWidth="1"/>
    <col min="17" max="17" width="20.5703125" style="111" bestFit="1" customWidth="1"/>
    <col min="18" max="16384" width="11.42578125" style="111"/>
  </cols>
  <sheetData>
    <row r="1" spans="1:13" ht="15" customHeight="1">
      <c r="A1" s="108"/>
      <c r="B1" s="109"/>
      <c r="C1" s="747" t="s">
        <v>0</v>
      </c>
      <c r="D1" s="748"/>
      <c r="E1" s="748"/>
      <c r="F1" s="748"/>
      <c r="G1" s="179"/>
      <c r="H1" s="179"/>
      <c r="I1" s="179"/>
      <c r="J1" s="179"/>
      <c r="K1" s="179"/>
      <c r="L1" s="110"/>
      <c r="M1" s="108"/>
    </row>
    <row r="2" spans="1:13" ht="15.75" customHeight="1" thickBot="1">
      <c r="A2" s="108"/>
      <c r="B2" s="109"/>
      <c r="C2" s="92"/>
      <c r="D2" s="93" t="s">
        <v>1</v>
      </c>
      <c r="E2" s="92"/>
      <c r="F2" s="93"/>
      <c r="G2" s="399"/>
      <c r="H2" s="399"/>
      <c r="I2" s="399"/>
      <c r="J2" s="399"/>
      <c r="K2" s="178"/>
      <c r="L2" s="110"/>
      <c r="M2" s="108"/>
    </row>
    <row r="3" spans="1:13" ht="54.6" customHeight="1" thickBot="1">
      <c r="A3" s="108"/>
      <c r="B3" s="109"/>
      <c r="C3" s="686" t="s">
        <v>318</v>
      </c>
      <c r="D3" s="687"/>
      <c r="E3" s="687"/>
      <c r="F3" s="687"/>
      <c r="G3" s="755" t="s">
        <v>318</v>
      </c>
      <c r="H3" s="755"/>
      <c r="I3" s="755"/>
      <c r="J3" s="756"/>
      <c r="K3" s="400"/>
      <c r="L3" s="110"/>
      <c r="M3" s="108"/>
    </row>
    <row r="4" spans="1:13" ht="42.75" customHeight="1" thickBot="1">
      <c r="A4" s="108"/>
      <c r="B4" s="112"/>
      <c r="C4" s="763" t="s">
        <v>2</v>
      </c>
      <c r="D4" s="764"/>
      <c r="E4" s="764"/>
      <c r="F4" s="764"/>
      <c r="G4" s="764"/>
      <c r="H4" s="764"/>
      <c r="I4" s="764"/>
      <c r="J4" s="764"/>
      <c r="K4" s="765"/>
      <c r="L4" s="110"/>
      <c r="M4" s="108"/>
    </row>
    <row r="5" spans="1:13" ht="30" customHeight="1">
      <c r="A5" s="108"/>
      <c r="B5" s="109"/>
      <c r="C5" s="757" t="s">
        <v>3</v>
      </c>
      <c r="D5" s="759" t="s">
        <v>4</v>
      </c>
      <c r="E5" s="762" t="s">
        <v>5</v>
      </c>
      <c r="F5" s="762"/>
      <c r="G5" s="757" t="s">
        <v>6</v>
      </c>
      <c r="H5" s="759" t="s">
        <v>7</v>
      </c>
      <c r="I5" s="759" t="s">
        <v>8</v>
      </c>
      <c r="J5" s="769" t="s">
        <v>9</v>
      </c>
      <c r="K5" s="771" t="s">
        <v>10</v>
      </c>
      <c r="L5" s="110"/>
      <c r="M5" s="108"/>
    </row>
    <row r="6" spans="1:13" ht="30" customHeight="1" thickBot="1">
      <c r="A6" s="108"/>
      <c r="B6" s="109"/>
      <c r="C6" s="758"/>
      <c r="D6" s="760"/>
      <c r="E6" s="113" t="s">
        <v>11</v>
      </c>
      <c r="F6" s="113" t="s">
        <v>12</v>
      </c>
      <c r="G6" s="758"/>
      <c r="H6" s="760"/>
      <c r="I6" s="760"/>
      <c r="J6" s="770"/>
      <c r="K6" s="772"/>
      <c r="L6" s="110"/>
      <c r="M6" s="108"/>
    </row>
    <row r="7" spans="1:13" ht="30" customHeight="1" thickBot="1">
      <c r="A7" s="108"/>
      <c r="B7" s="109"/>
      <c r="C7" s="206">
        <v>1</v>
      </c>
      <c r="D7" s="209">
        <v>1</v>
      </c>
      <c r="E7" s="207"/>
      <c r="F7" s="207"/>
      <c r="G7" s="211" t="s">
        <v>109</v>
      </c>
      <c r="H7" s="207"/>
      <c r="I7" s="207"/>
      <c r="J7" s="207"/>
      <c r="K7" s="208"/>
      <c r="L7" s="110"/>
      <c r="M7" s="108"/>
    </row>
    <row r="8" spans="1:13" ht="30" customHeight="1">
      <c r="A8" s="108"/>
      <c r="B8" s="109"/>
      <c r="C8" s="117">
        <v>1</v>
      </c>
      <c r="D8" s="210">
        <v>1.01</v>
      </c>
      <c r="E8" s="118"/>
      <c r="F8" s="118"/>
      <c r="G8" s="119" t="s">
        <v>110</v>
      </c>
      <c r="H8" s="118" t="s">
        <v>91</v>
      </c>
      <c r="I8" s="216">
        <v>672</v>
      </c>
      <c r="J8" s="385">
        <f>+'CAP. 1'!O24</f>
        <v>5316</v>
      </c>
      <c r="K8" s="122">
        <f>+ROUND(J8*I8,0)</f>
        <v>3572352</v>
      </c>
      <c r="L8" s="110"/>
      <c r="M8" s="108"/>
    </row>
    <row r="9" spans="1:13" ht="30" customHeight="1">
      <c r="A9" s="108"/>
      <c r="B9" s="109"/>
      <c r="C9" s="117">
        <v>1</v>
      </c>
      <c r="D9" s="210">
        <v>1.02</v>
      </c>
      <c r="E9" s="118"/>
      <c r="F9" s="118"/>
      <c r="G9" s="212" t="s">
        <v>469</v>
      </c>
      <c r="H9" s="118" t="s">
        <v>103</v>
      </c>
      <c r="I9" s="216">
        <v>100.8</v>
      </c>
      <c r="J9" s="121">
        <f>+'CAP. 1'!O114</f>
        <v>57852</v>
      </c>
      <c r="K9" s="122">
        <f>+ROUND(J9*I9,0)</f>
        <v>5831482</v>
      </c>
      <c r="L9" s="110"/>
      <c r="M9" s="108"/>
    </row>
    <row r="10" spans="1:13" ht="30" customHeight="1">
      <c r="A10" s="108"/>
      <c r="B10" s="109"/>
      <c r="C10" s="117">
        <v>1</v>
      </c>
      <c r="D10" s="210">
        <v>1.03</v>
      </c>
      <c r="E10" s="118"/>
      <c r="F10" s="118"/>
      <c r="G10" s="212" t="s">
        <v>111</v>
      </c>
      <c r="H10" s="118" t="s">
        <v>91</v>
      </c>
      <c r="I10" s="216">
        <v>11.95</v>
      </c>
      <c r="J10" s="121">
        <f>+'CAP. 1'!O204</f>
        <v>32627</v>
      </c>
      <c r="K10" s="122">
        <f>+ROUND(J10*I10,0)</f>
        <v>389893</v>
      </c>
      <c r="L10" s="110"/>
      <c r="M10" s="108"/>
    </row>
    <row r="11" spans="1:13" ht="30" customHeight="1">
      <c r="A11" s="108"/>
      <c r="B11" s="109"/>
      <c r="C11" s="117">
        <v>1</v>
      </c>
      <c r="D11" s="210">
        <v>1.04</v>
      </c>
      <c r="E11" s="118"/>
      <c r="F11" s="118"/>
      <c r="G11" s="212" t="s">
        <v>112</v>
      </c>
      <c r="H11" s="118" t="s">
        <v>7</v>
      </c>
      <c r="I11" s="216">
        <v>1</v>
      </c>
      <c r="J11" s="121">
        <f>+'CAP. 1'!O294</f>
        <v>855657</v>
      </c>
      <c r="K11" s="122">
        <f>+ROUND(J11*I11,0)</f>
        <v>855657</v>
      </c>
      <c r="L11" s="110"/>
      <c r="M11" s="108"/>
    </row>
    <row r="12" spans="1:13" ht="30" customHeight="1" thickBot="1">
      <c r="A12" s="108"/>
      <c r="B12" s="109"/>
      <c r="C12" s="123" t="s">
        <v>13</v>
      </c>
      <c r="D12" s="124"/>
      <c r="E12" s="124"/>
      <c r="F12" s="124"/>
      <c r="G12" s="125"/>
      <c r="H12" s="124"/>
      <c r="I12" s="120"/>
      <c r="J12" s="126"/>
      <c r="K12" s="242">
        <f>+ROUND(SUM(K8:K11),2)</f>
        <v>10649384</v>
      </c>
      <c r="L12" s="110"/>
      <c r="M12" s="108"/>
    </row>
    <row r="13" spans="1:13" ht="30" customHeight="1" thickBot="1">
      <c r="A13" s="108"/>
      <c r="B13" s="109"/>
      <c r="C13" s="114"/>
      <c r="D13" s="209">
        <v>2</v>
      </c>
      <c r="E13" s="115"/>
      <c r="F13" s="115"/>
      <c r="G13" s="211" t="s">
        <v>113</v>
      </c>
      <c r="H13" s="115"/>
      <c r="I13" s="115"/>
      <c r="J13" s="115"/>
      <c r="K13" s="116"/>
      <c r="L13" s="110"/>
      <c r="M13" s="108"/>
    </row>
    <row r="14" spans="1:13" ht="30" customHeight="1">
      <c r="A14" s="108"/>
      <c r="B14" s="109"/>
      <c r="C14" s="117">
        <v>2</v>
      </c>
      <c r="D14" s="210">
        <v>2.0099999999999998</v>
      </c>
      <c r="E14" s="118"/>
      <c r="F14" s="118"/>
      <c r="G14" s="212" t="s">
        <v>119</v>
      </c>
      <c r="H14" s="118" t="s">
        <v>103</v>
      </c>
      <c r="I14" s="216">
        <v>67.2</v>
      </c>
      <c r="J14" s="121">
        <f>+'CAP. 2'!O24</f>
        <v>28928</v>
      </c>
      <c r="K14" s="122">
        <f>+ROUND(J14*I14,0)</f>
        <v>1943962</v>
      </c>
      <c r="L14" s="110"/>
      <c r="M14" s="108"/>
    </row>
    <row r="15" spans="1:13" ht="30" customHeight="1">
      <c r="A15" s="108"/>
      <c r="B15" s="109"/>
      <c r="C15" s="117">
        <v>2</v>
      </c>
      <c r="D15" s="210">
        <v>2.02</v>
      </c>
      <c r="E15" s="118"/>
      <c r="F15" s="118"/>
      <c r="G15" s="212" t="s">
        <v>120</v>
      </c>
      <c r="H15" s="118" t="s">
        <v>91</v>
      </c>
      <c r="I15" s="216">
        <v>672</v>
      </c>
      <c r="J15" s="385">
        <f>+'CAP. 2'!O115</f>
        <v>9540</v>
      </c>
      <c r="K15" s="122">
        <f>+ROUND(J15*I15,0)</f>
        <v>6410880</v>
      </c>
      <c r="L15" s="110"/>
      <c r="M15" s="108"/>
    </row>
    <row r="16" spans="1:13" s="108" customFormat="1" ht="30" customHeight="1">
      <c r="B16" s="109"/>
      <c r="C16" s="117">
        <v>2</v>
      </c>
      <c r="D16" s="213">
        <v>2.0299999999999998</v>
      </c>
      <c r="E16" s="128"/>
      <c r="F16" s="128"/>
      <c r="G16" s="212" t="s">
        <v>121</v>
      </c>
      <c r="H16" s="128" t="s">
        <v>103</v>
      </c>
      <c r="I16" s="216">
        <v>129.09</v>
      </c>
      <c r="J16" s="121">
        <f>+'CAP. 2'!O206</f>
        <v>152730</v>
      </c>
      <c r="K16" s="122">
        <f>+ROUND(J16*I16,0)</f>
        <v>19715916</v>
      </c>
      <c r="L16" s="110"/>
    </row>
    <row r="17" spans="1:13" s="108" customFormat="1" ht="30" customHeight="1">
      <c r="B17" s="109"/>
      <c r="C17" s="117">
        <v>2</v>
      </c>
      <c r="D17" s="213">
        <v>2.04</v>
      </c>
      <c r="E17" s="128"/>
      <c r="F17" s="128"/>
      <c r="G17" s="212" t="s">
        <v>470</v>
      </c>
      <c r="H17" s="128" t="s">
        <v>103</v>
      </c>
      <c r="I17" s="216">
        <v>131.04</v>
      </c>
      <c r="J17" s="121">
        <f>+'CAP. 2'!O297</f>
        <v>85982</v>
      </c>
      <c r="K17" s="122">
        <f>+ROUND(J17*I17,0)</f>
        <v>11267081</v>
      </c>
      <c r="L17" s="110"/>
    </row>
    <row r="18" spans="1:13" ht="57">
      <c r="B18" s="129"/>
      <c r="C18" s="117">
        <v>2</v>
      </c>
      <c r="D18" s="210">
        <v>2.0499999999999998</v>
      </c>
      <c r="E18" s="118"/>
      <c r="F18" s="118"/>
      <c r="G18" s="212" t="s">
        <v>122</v>
      </c>
      <c r="H18" s="118" t="s">
        <v>123</v>
      </c>
      <c r="I18" s="216">
        <v>4634.6000000000004</v>
      </c>
      <c r="J18" s="121">
        <f>+'CAP. 2'!O390</f>
        <v>2430</v>
      </c>
      <c r="K18" s="122">
        <f>+ROUND(J18*I18,0)</f>
        <v>11262078</v>
      </c>
      <c r="L18" s="130"/>
    </row>
    <row r="19" spans="1:13" ht="30" customHeight="1" thickBot="1">
      <c r="A19" s="108"/>
      <c r="B19" s="109"/>
      <c r="C19" s="123" t="s">
        <v>13</v>
      </c>
      <c r="D19" s="131"/>
      <c r="E19" s="132"/>
      <c r="F19" s="131"/>
      <c r="G19" s="131"/>
      <c r="H19" s="131"/>
      <c r="I19" s="120"/>
      <c r="J19" s="131"/>
      <c r="K19" s="127">
        <f>+ROUND(SUM(K14:K18),2)</f>
        <v>50599917</v>
      </c>
      <c r="L19" s="110"/>
      <c r="M19" s="108"/>
    </row>
    <row r="20" spans="1:13" ht="30" customHeight="1" thickBot="1">
      <c r="A20" s="108"/>
      <c r="B20" s="109"/>
      <c r="C20" s="114"/>
      <c r="D20" s="209">
        <v>3</v>
      </c>
      <c r="E20" s="115"/>
      <c r="F20" s="115"/>
      <c r="G20" s="211" t="s">
        <v>114</v>
      </c>
      <c r="H20" s="115"/>
      <c r="I20" s="115"/>
      <c r="J20" s="115"/>
      <c r="K20" s="116"/>
      <c r="L20" s="110"/>
      <c r="M20" s="108"/>
    </row>
    <row r="21" spans="1:13" ht="28.5">
      <c r="A21" s="108"/>
      <c r="B21" s="109"/>
      <c r="C21" s="117">
        <v>3</v>
      </c>
      <c r="D21" s="214">
        <v>3.01</v>
      </c>
      <c r="E21" s="133"/>
      <c r="F21" s="133"/>
      <c r="G21" s="212" t="s">
        <v>473</v>
      </c>
      <c r="H21" s="133" t="s">
        <v>91</v>
      </c>
      <c r="I21" s="216">
        <v>589</v>
      </c>
      <c r="J21" s="387">
        <f>+'CAP. 3'!O25</f>
        <v>190545</v>
      </c>
      <c r="K21" s="122">
        <f t="shared" ref="K21:K34" si="0">+ROUND(J21*I21,0)</f>
        <v>112231005</v>
      </c>
      <c r="L21" s="110"/>
      <c r="M21" s="108"/>
    </row>
    <row r="22" spans="1:13" ht="42.75">
      <c r="A22" s="108"/>
      <c r="B22" s="109"/>
      <c r="C22" s="117">
        <v>3</v>
      </c>
      <c r="D22" s="215">
        <v>3.02</v>
      </c>
      <c r="E22" s="134"/>
      <c r="F22" s="134"/>
      <c r="G22" s="212" t="s">
        <v>124</v>
      </c>
      <c r="H22" s="133" t="s">
        <v>102</v>
      </c>
      <c r="I22" s="216">
        <v>326</v>
      </c>
      <c r="J22" s="121">
        <f>+'CAP. 3'!O119</f>
        <v>28278</v>
      </c>
      <c r="K22" s="122">
        <f t="shared" si="0"/>
        <v>9218628</v>
      </c>
      <c r="L22" s="110"/>
      <c r="M22" s="108"/>
    </row>
    <row r="23" spans="1:13" ht="30" customHeight="1">
      <c r="A23" s="108"/>
      <c r="B23" s="109"/>
      <c r="C23" s="117">
        <v>3</v>
      </c>
      <c r="D23" s="215">
        <v>3.03</v>
      </c>
      <c r="E23" s="134"/>
      <c r="F23" s="134"/>
      <c r="G23" s="212" t="s">
        <v>125</v>
      </c>
      <c r="H23" s="133" t="s">
        <v>91</v>
      </c>
      <c r="I23" s="216">
        <v>589</v>
      </c>
      <c r="J23" s="121">
        <f>+'CAP. 3'!O211</f>
        <v>228147</v>
      </c>
      <c r="K23" s="122">
        <f t="shared" si="0"/>
        <v>134378583</v>
      </c>
      <c r="L23" s="110"/>
      <c r="M23" s="108"/>
    </row>
    <row r="24" spans="1:13" ht="28.5">
      <c r="A24" s="108"/>
      <c r="B24" s="109"/>
      <c r="C24" s="117">
        <v>3</v>
      </c>
      <c r="D24" s="215">
        <v>3.04</v>
      </c>
      <c r="E24" s="134"/>
      <c r="F24" s="134"/>
      <c r="G24" s="212" t="s">
        <v>126</v>
      </c>
      <c r="H24" s="133" t="s">
        <v>102</v>
      </c>
      <c r="I24" s="216">
        <v>81.8</v>
      </c>
      <c r="J24" s="121">
        <f>+'CAP. 3'!O303</f>
        <v>314821</v>
      </c>
      <c r="K24" s="122">
        <f t="shared" si="0"/>
        <v>25752358</v>
      </c>
      <c r="L24" s="110"/>
      <c r="M24" s="108"/>
    </row>
    <row r="25" spans="1:13" ht="42.75">
      <c r="A25" s="108"/>
      <c r="B25" s="109"/>
      <c r="C25" s="117">
        <v>3</v>
      </c>
      <c r="D25" s="215">
        <v>3.05</v>
      </c>
      <c r="E25" s="134"/>
      <c r="F25" s="134"/>
      <c r="G25" s="212" t="s">
        <v>127</v>
      </c>
      <c r="H25" s="133" t="s">
        <v>101</v>
      </c>
      <c r="I25" s="216">
        <v>4</v>
      </c>
      <c r="J25" s="121">
        <f>+'CAP. 3'!O401</f>
        <v>829680</v>
      </c>
      <c r="K25" s="122">
        <f t="shared" si="0"/>
        <v>3318720</v>
      </c>
      <c r="L25" s="110"/>
      <c r="M25" s="108"/>
    </row>
    <row r="26" spans="1:13" ht="28.5">
      <c r="A26" s="108"/>
      <c r="B26" s="109"/>
      <c r="C26" s="117">
        <v>3</v>
      </c>
      <c r="D26" s="215">
        <v>3.06</v>
      </c>
      <c r="E26" s="134"/>
      <c r="F26" s="134"/>
      <c r="G26" s="212" t="s">
        <v>128</v>
      </c>
      <c r="H26" s="133" t="s">
        <v>102</v>
      </c>
      <c r="I26" s="216">
        <v>19.100000000000001</v>
      </c>
      <c r="J26" s="121">
        <f>+'CAP. 3'!O495</f>
        <v>260010</v>
      </c>
      <c r="K26" s="122">
        <f t="shared" si="0"/>
        <v>4966191</v>
      </c>
      <c r="L26" s="110"/>
      <c r="M26" s="108"/>
    </row>
    <row r="27" spans="1:13" ht="30" customHeight="1">
      <c r="A27" s="108"/>
      <c r="B27" s="109"/>
      <c r="C27" s="117">
        <v>3</v>
      </c>
      <c r="D27" s="215">
        <v>3.07</v>
      </c>
      <c r="E27" s="134"/>
      <c r="F27" s="134"/>
      <c r="G27" s="212" t="s">
        <v>129</v>
      </c>
      <c r="H27" s="133" t="s">
        <v>101</v>
      </c>
      <c r="I27" s="216">
        <v>2</v>
      </c>
      <c r="J27" s="121">
        <f>+'CAP. 3'!O591</f>
        <v>6053259</v>
      </c>
      <c r="K27" s="122">
        <f t="shared" si="0"/>
        <v>12106518</v>
      </c>
      <c r="L27" s="110"/>
      <c r="M27" s="108"/>
    </row>
    <row r="28" spans="1:13" ht="30" customHeight="1">
      <c r="A28" s="108"/>
      <c r="B28" s="109"/>
      <c r="C28" s="117">
        <v>3</v>
      </c>
      <c r="D28" s="215">
        <v>3.08</v>
      </c>
      <c r="E28" s="134"/>
      <c r="F28" s="134"/>
      <c r="G28" s="212" t="s">
        <v>130</v>
      </c>
      <c r="H28" s="133" t="s">
        <v>102</v>
      </c>
      <c r="I28" s="216">
        <v>20.8</v>
      </c>
      <c r="J28" s="385">
        <f>+'CAP. 3'!O685</f>
        <v>421976</v>
      </c>
      <c r="K28" s="122">
        <f t="shared" si="0"/>
        <v>8777101</v>
      </c>
      <c r="L28" s="110"/>
      <c r="M28" s="108"/>
    </row>
    <row r="29" spans="1:13" ht="30" customHeight="1">
      <c r="A29" s="108"/>
      <c r="B29" s="109"/>
      <c r="C29" s="117">
        <v>3</v>
      </c>
      <c r="D29" s="214">
        <v>3.09</v>
      </c>
      <c r="E29" s="133"/>
      <c r="F29" s="133"/>
      <c r="G29" s="212" t="s">
        <v>131</v>
      </c>
      <c r="H29" s="133" t="s">
        <v>101</v>
      </c>
      <c r="I29" s="216">
        <v>11</v>
      </c>
      <c r="J29" s="121">
        <f>+'CAP. 3'!O781</f>
        <v>413990</v>
      </c>
      <c r="K29" s="122">
        <f t="shared" si="0"/>
        <v>4553890</v>
      </c>
      <c r="L29" s="110"/>
      <c r="M29" s="108"/>
    </row>
    <row r="30" spans="1:13" s="108" customFormat="1" ht="40.15" customHeight="1">
      <c r="B30" s="109"/>
      <c r="C30" s="117">
        <v>3</v>
      </c>
      <c r="D30" s="213">
        <v>3.1</v>
      </c>
      <c r="E30" s="128"/>
      <c r="F30" s="128"/>
      <c r="G30" s="212" t="s">
        <v>132</v>
      </c>
      <c r="H30" s="128" t="s">
        <v>102</v>
      </c>
      <c r="I30" s="216">
        <v>91.5</v>
      </c>
      <c r="J30" s="121">
        <f>+'CAP. 3'!O876</f>
        <v>234506</v>
      </c>
      <c r="K30" s="122">
        <f t="shared" si="0"/>
        <v>21457299</v>
      </c>
      <c r="L30" s="110"/>
    </row>
    <row r="31" spans="1:13" ht="30" customHeight="1">
      <c r="A31" s="108"/>
      <c r="B31" s="109"/>
      <c r="C31" s="117">
        <v>3</v>
      </c>
      <c r="D31" s="214">
        <v>3.11</v>
      </c>
      <c r="E31" s="133"/>
      <c r="F31" s="133"/>
      <c r="G31" s="212" t="s">
        <v>133</v>
      </c>
      <c r="H31" s="133" t="s">
        <v>103</v>
      </c>
      <c r="I31" s="216">
        <v>13.27</v>
      </c>
      <c r="J31" s="135">
        <f>+'CAP. 3'!O972</f>
        <v>414964</v>
      </c>
      <c r="K31" s="122">
        <f t="shared" si="0"/>
        <v>5506572</v>
      </c>
      <c r="L31" s="110"/>
      <c r="M31" s="108"/>
    </row>
    <row r="32" spans="1:13" s="108" customFormat="1" ht="30" customHeight="1">
      <c r="B32" s="109"/>
      <c r="C32" s="136">
        <v>3</v>
      </c>
      <c r="D32" s="213">
        <v>3.12</v>
      </c>
      <c r="E32" s="128"/>
      <c r="F32" s="128"/>
      <c r="G32" s="212" t="s">
        <v>134</v>
      </c>
      <c r="H32" s="128" t="s">
        <v>91</v>
      </c>
      <c r="I32" s="216">
        <v>83</v>
      </c>
      <c r="J32" s="135">
        <f>+'CAP. 3'!O1066</f>
        <v>181301</v>
      </c>
      <c r="K32" s="122">
        <f t="shared" si="0"/>
        <v>15047983</v>
      </c>
      <c r="L32" s="110"/>
    </row>
    <row r="33" spans="1:17" ht="30" customHeight="1">
      <c r="A33" s="108"/>
      <c r="B33" s="109"/>
      <c r="C33" s="117">
        <v>3</v>
      </c>
      <c r="D33" s="214">
        <v>3.13</v>
      </c>
      <c r="E33" s="118"/>
      <c r="F33" s="133"/>
      <c r="G33" s="212" t="s">
        <v>135</v>
      </c>
      <c r="H33" s="133" t="s">
        <v>102</v>
      </c>
      <c r="I33" s="216">
        <v>151.69999999999999</v>
      </c>
      <c r="J33" s="121">
        <f>+'CAP. 3'!O1160</f>
        <v>44566</v>
      </c>
      <c r="K33" s="122">
        <f t="shared" si="0"/>
        <v>6760662</v>
      </c>
      <c r="L33" s="110"/>
      <c r="M33" s="108"/>
    </row>
    <row r="34" spans="1:17" ht="30" customHeight="1">
      <c r="A34" s="108"/>
      <c r="B34" s="109"/>
      <c r="C34" s="117">
        <v>3</v>
      </c>
      <c r="D34" s="214">
        <v>3.14</v>
      </c>
      <c r="E34" s="133"/>
      <c r="F34" s="133"/>
      <c r="G34" s="212" t="s">
        <v>136</v>
      </c>
      <c r="H34" s="137" t="s">
        <v>103</v>
      </c>
      <c r="I34" s="216">
        <v>3.59</v>
      </c>
      <c r="J34" s="121">
        <f>+'CAP. 3'!O1254</f>
        <v>1733563</v>
      </c>
      <c r="K34" s="122">
        <f t="shared" si="0"/>
        <v>6223491</v>
      </c>
      <c r="L34" s="110"/>
      <c r="M34" s="108"/>
    </row>
    <row r="35" spans="1:17" ht="30" customHeight="1" thickBot="1">
      <c r="A35" s="108"/>
      <c r="B35" s="109"/>
      <c r="C35" s="138" t="s">
        <v>13</v>
      </c>
      <c r="D35" s="139"/>
      <c r="E35" s="139"/>
      <c r="F35" s="139"/>
      <c r="G35" s="140"/>
      <c r="H35" s="139"/>
      <c r="I35" s="120"/>
      <c r="J35" s="141"/>
      <c r="K35" s="142">
        <f>+ROUND(SUM(K21:K34),2)</f>
        <v>370299001</v>
      </c>
      <c r="L35" s="110"/>
      <c r="M35" s="108"/>
    </row>
    <row r="36" spans="1:17" ht="30" customHeight="1" thickBot="1">
      <c r="A36" s="108"/>
      <c r="B36" s="109"/>
      <c r="C36" s="114"/>
      <c r="D36" s="209">
        <v>4</v>
      </c>
      <c r="E36" s="115"/>
      <c r="F36" s="115"/>
      <c r="G36" s="211" t="s">
        <v>115</v>
      </c>
      <c r="H36" s="115"/>
      <c r="I36" s="115"/>
      <c r="J36" s="115"/>
      <c r="K36" s="116"/>
      <c r="L36" s="110"/>
      <c r="M36" s="108"/>
    </row>
    <row r="37" spans="1:17" ht="30" customHeight="1">
      <c r="A37" s="108"/>
      <c r="B37" s="109"/>
      <c r="C37" s="117">
        <v>4</v>
      </c>
      <c r="D37" s="214">
        <v>4.01</v>
      </c>
      <c r="E37" s="133"/>
      <c r="F37" s="133"/>
      <c r="G37" s="212" t="s">
        <v>137</v>
      </c>
      <c r="H37" s="133" t="s">
        <v>91</v>
      </c>
      <c r="I37" s="216">
        <v>25.5</v>
      </c>
      <c r="J37" s="121">
        <f>+'CAP. 4'!O25</f>
        <v>89359</v>
      </c>
      <c r="K37" s="122">
        <f t="shared" ref="K37:K46" si="1">+ROUND(J37*I37,0)</f>
        <v>2278655</v>
      </c>
      <c r="L37" s="110"/>
      <c r="M37" s="108"/>
    </row>
    <row r="38" spans="1:17" ht="30" customHeight="1">
      <c r="A38" s="108"/>
      <c r="B38" s="109"/>
      <c r="C38" s="117">
        <v>4</v>
      </c>
      <c r="D38" s="214">
        <v>4.0199999999999996</v>
      </c>
      <c r="E38" s="133"/>
      <c r="F38" s="133"/>
      <c r="G38" s="212" t="s">
        <v>138</v>
      </c>
      <c r="H38" s="133" t="s">
        <v>103</v>
      </c>
      <c r="I38" s="216">
        <v>7.56</v>
      </c>
      <c r="J38" s="121">
        <f>+'CAP. 4'!O119</f>
        <v>1068026</v>
      </c>
      <c r="K38" s="122">
        <f t="shared" si="1"/>
        <v>8074277</v>
      </c>
      <c r="L38" s="110"/>
      <c r="M38" s="108"/>
    </row>
    <row r="39" spans="1:17" ht="30" customHeight="1">
      <c r="A39" s="108"/>
      <c r="B39" s="109"/>
      <c r="C39" s="117">
        <v>4</v>
      </c>
      <c r="D39" s="214">
        <v>4.03</v>
      </c>
      <c r="E39" s="133"/>
      <c r="F39" s="133"/>
      <c r="G39" s="212" t="s">
        <v>139</v>
      </c>
      <c r="H39" s="133" t="s">
        <v>103</v>
      </c>
      <c r="I39" s="216">
        <v>7.56</v>
      </c>
      <c r="J39" s="121">
        <f>+'CAP. 4'!O213</f>
        <v>1632462</v>
      </c>
      <c r="K39" s="122">
        <f t="shared" si="1"/>
        <v>12341413</v>
      </c>
      <c r="L39" s="110"/>
      <c r="M39" s="108"/>
    </row>
    <row r="40" spans="1:17" ht="30" customHeight="1">
      <c r="A40" s="108"/>
      <c r="B40" s="109"/>
      <c r="C40" s="117">
        <v>4</v>
      </c>
      <c r="D40" s="214">
        <v>4.04</v>
      </c>
      <c r="E40" s="133"/>
      <c r="F40" s="133"/>
      <c r="G40" s="212" t="s">
        <v>140</v>
      </c>
      <c r="H40" s="133" t="s">
        <v>102</v>
      </c>
      <c r="I40" s="216">
        <v>25.2</v>
      </c>
      <c r="J40" s="121">
        <f>+'CAP. 4'!O307</f>
        <v>311612</v>
      </c>
      <c r="K40" s="122">
        <f t="shared" si="1"/>
        <v>7852622</v>
      </c>
      <c r="L40" s="110"/>
      <c r="M40" s="108"/>
    </row>
    <row r="41" spans="1:17" ht="30" customHeight="1">
      <c r="A41" s="108"/>
      <c r="B41" s="109"/>
      <c r="C41" s="117">
        <v>4</v>
      </c>
      <c r="D41" s="214">
        <v>4.05</v>
      </c>
      <c r="E41" s="133"/>
      <c r="F41" s="133"/>
      <c r="G41" s="212" t="s">
        <v>141</v>
      </c>
      <c r="H41" s="133" t="s">
        <v>102</v>
      </c>
      <c r="I41" s="216">
        <v>102</v>
      </c>
      <c r="J41" s="121">
        <f>+'CAP. 4'!O401</f>
        <v>284648</v>
      </c>
      <c r="K41" s="122">
        <f t="shared" si="1"/>
        <v>29034096</v>
      </c>
      <c r="L41" s="110"/>
      <c r="M41" s="108"/>
    </row>
    <row r="42" spans="1:17" ht="30" customHeight="1">
      <c r="A42" s="108"/>
      <c r="B42" s="109"/>
      <c r="C42" s="117">
        <v>4</v>
      </c>
      <c r="D42" s="214">
        <v>4.0599999999999996</v>
      </c>
      <c r="E42" s="133"/>
      <c r="F42" s="133"/>
      <c r="G42" s="212" t="s">
        <v>142</v>
      </c>
      <c r="H42" s="133" t="s">
        <v>102</v>
      </c>
      <c r="I42" s="216">
        <v>114</v>
      </c>
      <c r="J42" s="121">
        <f>+'CAP. 4'!O495</f>
        <v>189456</v>
      </c>
      <c r="K42" s="122">
        <f t="shared" si="1"/>
        <v>21597984</v>
      </c>
      <c r="L42" s="110"/>
      <c r="M42" s="108"/>
    </row>
    <row r="43" spans="1:17" ht="30" customHeight="1">
      <c r="A43" s="108"/>
      <c r="B43" s="109"/>
      <c r="C43" s="143">
        <v>4</v>
      </c>
      <c r="D43" s="214">
        <v>4.07</v>
      </c>
      <c r="E43" s="133"/>
      <c r="F43" s="133"/>
      <c r="G43" s="212" t="s">
        <v>143</v>
      </c>
      <c r="H43" s="133" t="s">
        <v>91</v>
      </c>
      <c r="I43" s="216">
        <v>1016</v>
      </c>
      <c r="J43" s="121">
        <f>+'CAP. 4'!O589</f>
        <v>33145</v>
      </c>
      <c r="K43" s="122">
        <f t="shared" si="1"/>
        <v>33675320</v>
      </c>
      <c r="L43" s="110"/>
      <c r="M43" s="108"/>
    </row>
    <row r="44" spans="1:17" ht="30" customHeight="1">
      <c r="A44" s="108"/>
      <c r="B44" s="109"/>
      <c r="C44" s="117">
        <v>4</v>
      </c>
      <c r="D44" s="214">
        <v>4.08</v>
      </c>
      <c r="E44" s="133"/>
      <c r="F44" s="133"/>
      <c r="G44" s="212" t="s">
        <v>144</v>
      </c>
      <c r="H44" s="133" t="s">
        <v>91</v>
      </c>
      <c r="I44" s="216">
        <v>204</v>
      </c>
      <c r="J44" s="121">
        <f>+'CAP. 4'!O683</f>
        <v>238091</v>
      </c>
      <c r="K44" s="122">
        <f t="shared" si="1"/>
        <v>48570564</v>
      </c>
      <c r="L44" s="110"/>
      <c r="M44" s="108"/>
    </row>
    <row r="45" spans="1:17" ht="30" customHeight="1">
      <c r="A45" s="108"/>
      <c r="B45" s="109"/>
      <c r="C45" s="117">
        <v>4</v>
      </c>
      <c r="D45" s="214">
        <v>4.09</v>
      </c>
      <c r="E45" s="133"/>
      <c r="F45" s="133"/>
      <c r="G45" s="212" t="s">
        <v>145</v>
      </c>
      <c r="H45" s="133" t="s">
        <v>103</v>
      </c>
      <c r="I45" s="216">
        <v>7.34</v>
      </c>
      <c r="J45" s="121">
        <f>+'CAP. 4'!O781</f>
        <v>2041982</v>
      </c>
      <c r="K45" s="122">
        <f t="shared" si="1"/>
        <v>14988148</v>
      </c>
      <c r="L45" s="110"/>
      <c r="M45" s="108"/>
    </row>
    <row r="46" spans="1:17" ht="30" customHeight="1">
      <c r="A46" s="108"/>
      <c r="B46" s="109"/>
      <c r="C46" s="143">
        <v>4</v>
      </c>
      <c r="D46" s="214">
        <v>4.0999999999999996</v>
      </c>
      <c r="E46" s="133"/>
      <c r="F46" s="133"/>
      <c r="G46" s="212" t="s">
        <v>146</v>
      </c>
      <c r="H46" s="133" t="s">
        <v>91</v>
      </c>
      <c r="I46" s="216">
        <v>61.2</v>
      </c>
      <c r="J46" s="121">
        <f>+'CAP. 4'!O879</f>
        <v>32581</v>
      </c>
      <c r="K46" s="122">
        <f t="shared" si="1"/>
        <v>1993957</v>
      </c>
      <c r="L46" s="110"/>
      <c r="M46" s="108"/>
    </row>
    <row r="47" spans="1:17" ht="49.9" customHeight="1">
      <c r="A47" s="108"/>
      <c r="B47" s="109"/>
      <c r="C47" s="143">
        <v>4</v>
      </c>
      <c r="D47" s="214">
        <v>4.1100000000000003</v>
      </c>
      <c r="E47" s="133"/>
      <c r="F47" s="133"/>
      <c r="G47" s="212" t="str">
        <f>+'CAP. 4'!D977</f>
        <v>SUMINISTRO E INSTALACIÓN PLATINA 1 1/2"  X 1/8 PARA REFUERZO DEL CERRAMIENTO ZONA ARCOS, INCLUYE ACCESORIOS PARA INSTALACIÓN Y ACABO EN PINTURA</v>
      </c>
      <c r="H47" s="133" t="s">
        <v>102</v>
      </c>
      <c r="I47" s="216">
        <v>87.64</v>
      </c>
      <c r="J47" s="121">
        <f>+'CAP. 4'!O1025</f>
        <v>46100</v>
      </c>
      <c r="K47" s="122">
        <f>+ROUND(J47*I47,0)</f>
        <v>4040204</v>
      </c>
      <c r="L47" s="110"/>
      <c r="M47" s="108"/>
      <c r="O47" s="1300"/>
      <c r="P47" s="1300"/>
      <c r="Q47" s="1300"/>
    </row>
    <row r="48" spans="1:17" ht="30" customHeight="1" thickBot="1">
      <c r="A48" s="108"/>
      <c r="B48" s="109"/>
      <c r="C48" s="123" t="s">
        <v>13</v>
      </c>
      <c r="D48" s="144"/>
      <c r="E48" s="144"/>
      <c r="F48" s="144"/>
      <c r="G48" s="145"/>
      <c r="H48" s="146"/>
      <c r="I48" s="120"/>
      <c r="J48" s="126"/>
      <c r="K48" s="127">
        <f>+ROUND(SUM(K37:K47),2)</f>
        <v>184447240</v>
      </c>
      <c r="L48" s="110"/>
      <c r="M48" s="108"/>
    </row>
    <row r="49" spans="1:13" ht="30" customHeight="1" thickBot="1">
      <c r="A49" s="108"/>
      <c r="B49" s="109"/>
      <c r="C49" s="114"/>
      <c r="D49" s="209">
        <v>5</v>
      </c>
      <c r="E49" s="115"/>
      <c r="F49" s="115"/>
      <c r="G49" s="211" t="s">
        <v>116</v>
      </c>
      <c r="H49" s="115"/>
      <c r="I49" s="115"/>
      <c r="J49" s="115"/>
      <c r="K49" s="116"/>
      <c r="L49" s="110"/>
      <c r="M49" s="108"/>
    </row>
    <row r="50" spans="1:13" ht="30" customHeight="1">
      <c r="A50" s="108"/>
      <c r="B50" s="109"/>
      <c r="C50" s="117">
        <v>5</v>
      </c>
      <c r="D50" s="214">
        <v>5.01</v>
      </c>
      <c r="E50" s="133"/>
      <c r="F50" s="133"/>
      <c r="G50" s="212" t="s">
        <v>147</v>
      </c>
      <c r="H50" s="133" t="s">
        <v>149</v>
      </c>
      <c r="I50" s="216">
        <v>3047.84</v>
      </c>
      <c r="J50" s="121">
        <f>+'CAP. 5'!O24</f>
        <v>13433</v>
      </c>
      <c r="K50" s="122">
        <f>+ROUND(J50*I50,0)</f>
        <v>40941635</v>
      </c>
      <c r="L50" s="110"/>
      <c r="M50" s="108"/>
    </row>
    <row r="51" spans="1:13" ht="30" customHeight="1">
      <c r="A51" s="108"/>
      <c r="B51" s="109"/>
      <c r="C51" s="117">
        <v>5</v>
      </c>
      <c r="D51" s="214">
        <v>5.0199999999999996</v>
      </c>
      <c r="E51" s="133"/>
      <c r="F51" s="133"/>
      <c r="G51" s="212" t="s">
        <v>148</v>
      </c>
      <c r="H51" s="133" t="s">
        <v>91</v>
      </c>
      <c r="I51" s="216">
        <v>672</v>
      </c>
      <c r="J51" s="121">
        <f>+'CAP. 5'!O117</f>
        <v>31915</v>
      </c>
      <c r="K51" s="122">
        <f>+ROUND(J51*I51,0)</f>
        <v>21446880</v>
      </c>
      <c r="L51" s="110"/>
      <c r="M51" s="108"/>
    </row>
    <row r="52" spans="1:13" ht="30" customHeight="1" thickBot="1">
      <c r="A52" s="108"/>
      <c r="B52" s="109"/>
      <c r="C52" s="123" t="s">
        <v>13</v>
      </c>
      <c r="D52" s="144"/>
      <c r="E52" s="144"/>
      <c r="F52" s="144"/>
      <c r="G52" s="147"/>
      <c r="H52" s="146"/>
      <c r="I52" s="120"/>
      <c r="J52" s="126"/>
      <c r="K52" s="127">
        <f>+ROUND(SUM(K50:K51),2)</f>
        <v>62388515</v>
      </c>
      <c r="L52" s="110"/>
      <c r="M52" s="108"/>
    </row>
    <row r="53" spans="1:13" ht="30" customHeight="1" thickBot="1">
      <c r="A53" s="108"/>
      <c r="B53" s="109"/>
      <c r="C53" s="114"/>
      <c r="D53" s="209">
        <v>6</v>
      </c>
      <c r="E53" s="115"/>
      <c r="F53" s="115"/>
      <c r="G53" s="211" t="s">
        <v>117</v>
      </c>
      <c r="H53" s="115"/>
      <c r="I53" s="115"/>
      <c r="J53" s="115"/>
      <c r="K53" s="116"/>
      <c r="L53" s="110"/>
      <c r="M53" s="108"/>
    </row>
    <row r="54" spans="1:13" ht="30" customHeight="1">
      <c r="A54" s="108"/>
      <c r="B54" s="109"/>
      <c r="C54" s="117">
        <v>6</v>
      </c>
      <c r="D54" s="214">
        <v>6.01</v>
      </c>
      <c r="E54" s="133"/>
      <c r="F54" s="133"/>
      <c r="G54" s="212" t="s">
        <v>118</v>
      </c>
      <c r="H54" s="133" t="s">
        <v>101</v>
      </c>
      <c r="I54" s="216">
        <v>8</v>
      </c>
      <c r="J54" s="385">
        <f>+'CAP. 6'!P24</f>
        <v>3863530</v>
      </c>
      <c r="K54" s="122">
        <f t="shared" ref="K54:K71" si="2">+ROUND(J54*I54,0)</f>
        <v>30908240</v>
      </c>
      <c r="L54" s="110"/>
      <c r="M54" s="108"/>
    </row>
    <row r="55" spans="1:13" ht="71.25">
      <c r="A55" s="108"/>
      <c r="B55" s="109"/>
      <c r="C55" s="117">
        <v>6</v>
      </c>
      <c r="D55" s="214">
        <v>6.02</v>
      </c>
      <c r="E55" s="133"/>
      <c r="F55" s="133"/>
      <c r="G55" s="212" t="s">
        <v>150</v>
      </c>
      <c r="H55" s="133" t="s">
        <v>101</v>
      </c>
      <c r="I55" s="216">
        <v>4</v>
      </c>
      <c r="J55" s="121">
        <f>+'CAP. 6'!P115</f>
        <v>6726158</v>
      </c>
      <c r="K55" s="122">
        <f t="shared" si="2"/>
        <v>26904632</v>
      </c>
      <c r="L55" s="110"/>
      <c r="M55" s="108"/>
    </row>
    <row r="56" spans="1:13" ht="30" customHeight="1">
      <c r="A56" s="108"/>
      <c r="B56" s="109"/>
      <c r="C56" s="117">
        <v>6</v>
      </c>
      <c r="D56" s="214">
        <v>6.03</v>
      </c>
      <c r="E56" s="133"/>
      <c r="F56" s="133"/>
      <c r="G56" s="212" t="s">
        <v>151</v>
      </c>
      <c r="H56" s="133" t="s">
        <v>101</v>
      </c>
      <c r="I56" s="216">
        <v>4</v>
      </c>
      <c r="J56" s="121">
        <f>+'CAP. 6'!P210</f>
        <v>2241971</v>
      </c>
      <c r="K56" s="122">
        <f t="shared" si="2"/>
        <v>8967884</v>
      </c>
      <c r="L56" s="110"/>
      <c r="M56" s="108"/>
    </row>
    <row r="57" spans="1:13" ht="42.75">
      <c r="A57" s="108"/>
      <c r="B57" s="109"/>
      <c r="C57" s="117">
        <v>6</v>
      </c>
      <c r="D57" s="214">
        <v>6.04</v>
      </c>
      <c r="E57" s="133"/>
      <c r="F57" s="133"/>
      <c r="G57" s="212" t="s">
        <v>152</v>
      </c>
      <c r="H57" s="133" t="s">
        <v>101</v>
      </c>
      <c r="I57" s="216">
        <v>1</v>
      </c>
      <c r="J57" s="121">
        <f>+'CAP. 6'!P301</f>
        <v>1928463</v>
      </c>
      <c r="K57" s="122">
        <f t="shared" si="2"/>
        <v>1928463</v>
      </c>
      <c r="L57" s="110"/>
      <c r="M57" s="108"/>
    </row>
    <row r="58" spans="1:13" ht="30" customHeight="1">
      <c r="A58" s="108"/>
      <c r="B58" s="109"/>
      <c r="C58" s="117">
        <v>6</v>
      </c>
      <c r="D58" s="214">
        <v>6.05</v>
      </c>
      <c r="E58" s="133"/>
      <c r="F58" s="133"/>
      <c r="G58" s="212" t="s">
        <v>153</v>
      </c>
      <c r="H58" s="133" t="s">
        <v>102</v>
      </c>
      <c r="I58" s="216">
        <v>25.3</v>
      </c>
      <c r="J58" s="121">
        <f>+'CAP. 6'!P393</f>
        <v>66046</v>
      </c>
      <c r="K58" s="122">
        <f t="shared" si="2"/>
        <v>1670964</v>
      </c>
      <c r="L58" s="110"/>
      <c r="M58" s="108"/>
    </row>
    <row r="59" spans="1:13" ht="30" customHeight="1">
      <c r="A59" s="108"/>
      <c r="B59" s="109"/>
      <c r="C59" s="117">
        <v>6</v>
      </c>
      <c r="D59" s="214">
        <v>6.06</v>
      </c>
      <c r="E59" s="133"/>
      <c r="F59" s="133"/>
      <c r="G59" s="212" t="s">
        <v>154</v>
      </c>
      <c r="H59" s="133" t="s">
        <v>102</v>
      </c>
      <c r="I59" s="216">
        <v>25.3</v>
      </c>
      <c r="J59" s="121">
        <f>+'CAP. 6'!P485</f>
        <v>21520</v>
      </c>
      <c r="K59" s="122">
        <f t="shared" si="2"/>
        <v>544456</v>
      </c>
      <c r="L59" s="110"/>
      <c r="M59" s="108"/>
    </row>
    <row r="60" spans="1:13" ht="30" customHeight="1">
      <c r="A60" s="108"/>
      <c r="B60" s="109"/>
      <c r="C60" s="117">
        <v>6</v>
      </c>
      <c r="D60" s="214">
        <v>6.07</v>
      </c>
      <c r="E60" s="133"/>
      <c r="F60" s="133"/>
      <c r="G60" s="212" t="s">
        <v>155</v>
      </c>
      <c r="H60" s="133" t="s">
        <v>102</v>
      </c>
      <c r="I60" s="216">
        <v>180</v>
      </c>
      <c r="J60" s="121">
        <f>+'CAP. 6'!P577</f>
        <v>61439</v>
      </c>
      <c r="K60" s="122">
        <f t="shared" si="2"/>
        <v>11059020</v>
      </c>
      <c r="L60" s="110"/>
      <c r="M60" s="108"/>
    </row>
    <row r="61" spans="1:13" ht="30" customHeight="1">
      <c r="A61" s="108"/>
      <c r="B61" s="109"/>
      <c r="C61" s="117">
        <v>6</v>
      </c>
      <c r="D61" s="214">
        <v>6.08</v>
      </c>
      <c r="E61" s="133"/>
      <c r="F61" s="133"/>
      <c r="G61" s="212" t="s">
        <v>156</v>
      </c>
      <c r="H61" s="133" t="s">
        <v>101</v>
      </c>
      <c r="I61" s="216">
        <v>6</v>
      </c>
      <c r="J61" s="121">
        <f>+'CAP. 6'!P669</f>
        <v>148214</v>
      </c>
      <c r="K61" s="122">
        <f t="shared" si="2"/>
        <v>889284</v>
      </c>
      <c r="L61" s="110"/>
      <c r="M61" s="108"/>
    </row>
    <row r="62" spans="1:13" ht="30" customHeight="1">
      <c r="A62" s="108"/>
      <c r="B62" s="109"/>
      <c r="C62" s="117">
        <v>6</v>
      </c>
      <c r="D62" s="214">
        <v>6.09</v>
      </c>
      <c r="E62" s="133"/>
      <c r="F62" s="133"/>
      <c r="G62" s="212" t="s">
        <v>157</v>
      </c>
      <c r="H62" s="133" t="s">
        <v>102</v>
      </c>
      <c r="I62" s="216">
        <v>129</v>
      </c>
      <c r="J62" s="385">
        <f>+'CAP. 6'!P761</f>
        <v>27205</v>
      </c>
      <c r="K62" s="122">
        <f t="shared" si="2"/>
        <v>3509445</v>
      </c>
      <c r="L62" s="110"/>
      <c r="M62" s="108"/>
    </row>
    <row r="63" spans="1:13" ht="30" customHeight="1">
      <c r="A63" s="108"/>
      <c r="B63" s="109"/>
      <c r="C63" s="117">
        <v>6</v>
      </c>
      <c r="D63" s="214">
        <v>6.1</v>
      </c>
      <c r="E63" s="133"/>
      <c r="F63" s="133"/>
      <c r="G63" s="212" t="s">
        <v>158</v>
      </c>
      <c r="H63" s="133" t="s">
        <v>101</v>
      </c>
      <c r="I63" s="216">
        <v>6</v>
      </c>
      <c r="J63" s="121">
        <f>+'CAP. 6'!P853</f>
        <v>298686</v>
      </c>
      <c r="K63" s="122">
        <f t="shared" si="2"/>
        <v>1792116</v>
      </c>
      <c r="L63" s="110"/>
      <c r="M63" s="108"/>
    </row>
    <row r="64" spans="1:13" ht="30" customHeight="1">
      <c r="A64" s="108"/>
      <c r="B64" s="109"/>
      <c r="C64" s="117">
        <v>6</v>
      </c>
      <c r="D64" s="214">
        <v>6.11</v>
      </c>
      <c r="E64" s="133"/>
      <c r="F64" s="133"/>
      <c r="G64" s="212" t="s">
        <v>159</v>
      </c>
      <c r="H64" s="133" t="s">
        <v>102</v>
      </c>
      <c r="I64" s="216">
        <v>51</v>
      </c>
      <c r="J64" s="121">
        <f>+'CAP. 6'!P945</f>
        <v>13833</v>
      </c>
      <c r="K64" s="122">
        <f t="shared" si="2"/>
        <v>705483</v>
      </c>
      <c r="L64" s="110"/>
      <c r="M64" s="108"/>
    </row>
    <row r="65" spans="1:15" ht="30" customHeight="1">
      <c r="A65" s="108"/>
      <c r="B65" s="109"/>
      <c r="C65" s="117">
        <v>6</v>
      </c>
      <c r="D65" s="214">
        <v>6.12</v>
      </c>
      <c r="E65" s="133"/>
      <c r="F65" s="133"/>
      <c r="G65" s="212" t="s">
        <v>160</v>
      </c>
      <c r="H65" s="133" t="s">
        <v>101</v>
      </c>
      <c r="I65" s="216">
        <v>12</v>
      </c>
      <c r="J65" s="121">
        <f>+'CAP. 6'!P1037</f>
        <v>21580</v>
      </c>
      <c r="K65" s="122">
        <f t="shared" si="2"/>
        <v>258960</v>
      </c>
      <c r="L65" s="110"/>
      <c r="M65" s="108"/>
    </row>
    <row r="66" spans="1:15" ht="30" customHeight="1">
      <c r="A66" s="108"/>
      <c r="B66" s="109"/>
      <c r="C66" s="117">
        <v>6</v>
      </c>
      <c r="D66" s="214">
        <v>6.13</v>
      </c>
      <c r="E66" s="133"/>
      <c r="F66" s="133"/>
      <c r="G66" s="212" t="s">
        <v>161</v>
      </c>
      <c r="H66" s="133" t="s">
        <v>101</v>
      </c>
      <c r="I66" s="216">
        <v>6</v>
      </c>
      <c r="J66" s="121">
        <f>+'CAP. 6'!P1129</f>
        <v>148214</v>
      </c>
      <c r="K66" s="122">
        <f t="shared" si="2"/>
        <v>889284</v>
      </c>
      <c r="L66" s="110"/>
      <c r="M66" s="108"/>
    </row>
    <row r="67" spans="1:15" ht="30" customHeight="1">
      <c r="A67" s="108"/>
      <c r="B67" s="109"/>
      <c r="C67" s="117">
        <v>6</v>
      </c>
      <c r="D67" s="214">
        <v>6.14</v>
      </c>
      <c r="E67" s="133"/>
      <c r="F67" s="133"/>
      <c r="G67" s="212" t="s">
        <v>162</v>
      </c>
      <c r="H67" s="133" t="s">
        <v>101</v>
      </c>
      <c r="I67" s="216">
        <v>6</v>
      </c>
      <c r="J67" s="121">
        <f>+'CAP. 6'!P1221</f>
        <v>90636</v>
      </c>
      <c r="K67" s="122">
        <f t="shared" si="2"/>
        <v>543816</v>
      </c>
      <c r="L67" s="110"/>
      <c r="M67" s="108"/>
    </row>
    <row r="68" spans="1:15" ht="28.5">
      <c r="A68" s="108"/>
      <c r="B68" s="109"/>
      <c r="C68" s="117">
        <v>6</v>
      </c>
      <c r="D68" s="214">
        <v>6.15</v>
      </c>
      <c r="E68" s="133"/>
      <c r="F68" s="133"/>
      <c r="G68" s="212" t="s">
        <v>166</v>
      </c>
      <c r="H68" s="133" t="s">
        <v>101</v>
      </c>
      <c r="I68" s="216">
        <v>6</v>
      </c>
      <c r="J68" s="121">
        <f>+'CAP. 6'!P1313</f>
        <v>148950</v>
      </c>
      <c r="K68" s="122">
        <f t="shared" si="2"/>
        <v>893700</v>
      </c>
      <c r="L68" s="110"/>
      <c r="M68" s="108"/>
    </row>
    <row r="69" spans="1:15" ht="30" customHeight="1">
      <c r="A69" s="108"/>
      <c r="B69" s="109"/>
      <c r="C69" s="117">
        <v>6</v>
      </c>
      <c r="D69" s="214">
        <v>6.16</v>
      </c>
      <c r="E69" s="133"/>
      <c r="F69" s="133"/>
      <c r="G69" s="212" t="s">
        <v>163</v>
      </c>
      <c r="H69" s="133" t="s">
        <v>102</v>
      </c>
      <c r="I69" s="216">
        <v>86.5</v>
      </c>
      <c r="J69" s="121">
        <f>+'CAP. 6'!P1405</f>
        <v>84062</v>
      </c>
      <c r="K69" s="122">
        <f t="shared" si="2"/>
        <v>7271363</v>
      </c>
      <c r="L69" s="110"/>
      <c r="M69" s="108"/>
    </row>
    <row r="70" spans="1:15" ht="30" customHeight="1">
      <c r="A70" s="108"/>
      <c r="B70" s="109"/>
      <c r="C70" s="117">
        <v>6</v>
      </c>
      <c r="D70" s="214">
        <v>6.17</v>
      </c>
      <c r="E70" s="133"/>
      <c r="F70" s="133"/>
      <c r="G70" s="212" t="s">
        <v>164</v>
      </c>
      <c r="H70" s="133" t="s">
        <v>101</v>
      </c>
      <c r="I70" s="216">
        <v>6</v>
      </c>
      <c r="J70" s="121">
        <f>+'CAP. 6'!P1497</f>
        <v>181848</v>
      </c>
      <c r="K70" s="122">
        <f t="shared" si="2"/>
        <v>1091088</v>
      </c>
      <c r="L70" s="110"/>
      <c r="M70" s="108"/>
    </row>
    <row r="71" spans="1:15" ht="30" customHeight="1">
      <c r="A71" s="108"/>
      <c r="B71" s="109"/>
      <c r="C71" s="117">
        <v>6</v>
      </c>
      <c r="D71" s="214">
        <v>6.18</v>
      </c>
      <c r="E71" s="133"/>
      <c r="F71" s="133"/>
      <c r="G71" s="212" t="s">
        <v>165</v>
      </c>
      <c r="H71" s="133" t="s">
        <v>101</v>
      </c>
      <c r="I71" s="216">
        <v>6</v>
      </c>
      <c r="J71" s="121">
        <f>+'CAP. 6'!P1589</f>
        <v>575577</v>
      </c>
      <c r="K71" s="122">
        <f t="shared" si="2"/>
        <v>3453462</v>
      </c>
      <c r="L71" s="110"/>
      <c r="M71" s="108"/>
    </row>
    <row r="72" spans="1:15" ht="30" customHeight="1" thickBot="1">
      <c r="A72" s="108"/>
      <c r="B72" s="109"/>
      <c r="C72" s="123" t="s">
        <v>13</v>
      </c>
      <c r="D72" s="144"/>
      <c r="E72" s="144"/>
      <c r="F72" s="144"/>
      <c r="G72" s="147"/>
      <c r="H72" s="146"/>
      <c r="I72" s="120"/>
      <c r="J72" s="126"/>
      <c r="K72" s="127">
        <f>+ROUND(SUM(K54:K71),2)</f>
        <v>103281660</v>
      </c>
      <c r="L72" s="110"/>
      <c r="M72" s="108"/>
    </row>
    <row r="73" spans="1:15" s="152" customFormat="1" ht="30" customHeight="1" thickBot="1">
      <c r="A73" s="148"/>
      <c r="B73" s="149"/>
      <c r="C73" s="766" t="s">
        <v>14</v>
      </c>
      <c r="D73" s="767"/>
      <c r="E73" s="767"/>
      <c r="F73" s="767"/>
      <c r="G73" s="767"/>
      <c r="H73" s="767"/>
      <c r="I73" s="767"/>
      <c r="J73" s="768"/>
      <c r="K73" s="150">
        <f>ROUND(SUM(K72,K48,K35,K19,K12,K52),2)</f>
        <v>781665717</v>
      </c>
      <c r="L73" s="151"/>
      <c r="M73" s="148"/>
    </row>
    <row r="74" spans="1:15" s="152" customFormat="1" ht="30" customHeight="1" thickBot="1">
      <c r="A74" s="148"/>
      <c r="B74" s="149"/>
      <c r="C74" s="766" t="s">
        <v>476</v>
      </c>
      <c r="D74" s="767"/>
      <c r="E74" s="767"/>
      <c r="F74" s="767"/>
      <c r="G74" s="767"/>
      <c r="H74" s="767"/>
      <c r="I74" s="767"/>
      <c r="J74" s="768"/>
      <c r="K74" s="150">
        <f>+'DESGLOSE PAGA'!K40</f>
        <v>9293400</v>
      </c>
      <c r="L74" s="151"/>
      <c r="M74" s="148"/>
    </row>
    <row r="75" spans="1:15" s="152" customFormat="1" ht="30" customHeight="1" thickBot="1">
      <c r="A75" s="148"/>
      <c r="B75" s="149"/>
      <c r="C75" s="1274"/>
      <c r="D75" s="1274"/>
      <c r="E75" s="1274"/>
      <c r="F75" s="1274"/>
      <c r="G75" s="1274"/>
      <c r="H75" s="1274"/>
      <c r="I75" s="1274"/>
      <c r="J75" s="1274"/>
      <c r="K75" s="1275"/>
      <c r="L75" s="151"/>
      <c r="M75" s="148"/>
    </row>
    <row r="76" spans="1:15" s="152" customFormat="1" ht="30" customHeight="1" thickBot="1">
      <c r="A76" s="148"/>
      <c r="B76" s="149"/>
      <c r="C76" s="153"/>
      <c r="D76" s="155"/>
      <c r="E76" s="155"/>
      <c r="F76" s="155"/>
      <c r="G76" s="1276" t="s">
        <v>15</v>
      </c>
      <c r="H76" s="1277"/>
      <c r="I76" s="1278"/>
      <c r="J76" s="1279"/>
      <c r="K76" s="1280">
        <f>+K73+K74</f>
        <v>790959117</v>
      </c>
      <c r="L76" s="151"/>
      <c r="M76" s="148"/>
    </row>
    <row r="77" spans="1:15" s="152" customFormat="1" ht="30" customHeight="1" thickBot="1">
      <c r="A77" s="148"/>
      <c r="B77" s="149"/>
      <c r="C77" s="153"/>
      <c r="D77" s="154"/>
      <c r="E77" s="153"/>
      <c r="F77" s="153"/>
      <c r="G77" s="156" t="s">
        <v>16</v>
      </c>
      <c r="H77" s="157"/>
      <c r="I77" s="158"/>
      <c r="J77" s="159"/>
      <c r="K77" s="150">
        <f>+K76</f>
        <v>790959117</v>
      </c>
      <c r="L77" s="151"/>
      <c r="M77" s="148"/>
      <c r="O77" s="746"/>
    </row>
    <row r="78" spans="1:15" s="152" customFormat="1" ht="15.75" thickBot="1">
      <c r="A78" s="148"/>
      <c r="B78" s="149"/>
      <c r="C78" s="153"/>
      <c r="D78" s="154"/>
      <c r="E78" s="154"/>
      <c r="F78" s="154"/>
      <c r="G78" s="153"/>
      <c r="H78" s="153"/>
      <c r="I78" s="160"/>
      <c r="J78" s="161"/>
      <c r="K78" s="162"/>
      <c r="L78" s="151"/>
      <c r="M78" s="148"/>
      <c r="O78" s="685"/>
    </row>
    <row r="79" spans="1:15" s="152" customFormat="1" ht="15">
      <c r="A79" s="148"/>
      <c r="B79" s="149"/>
      <c r="C79" s="1281"/>
      <c r="D79" s="1282"/>
      <c r="E79" s="1282"/>
      <c r="F79" s="1282"/>
      <c r="G79" s="1282"/>
      <c r="H79" s="1282"/>
      <c r="I79" s="1282"/>
      <c r="J79" s="1282"/>
      <c r="K79" s="1283"/>
      <c r="L79" s="163"/>
      <c r="M79" s="148"/>
      <c r="O79" s="743"/>
    </row>
    <row r="80" spans="1:15" s="152" customFormat="1" ht="46.5" customHeight="1">
      <c r="A80" s="148"/>
      <c r="B80" s="149"/>
      <c r="C80" s="761" t="s">
        <v>17</v>
      </c>
      <c r="D80" s="1284"/>
      <c r="E80" s="1284"/>
      <c r="F80" s="1284"/>
      <c r="G80" s="1284"/>
      <c r="H80" s="1285" t="s">
        <v>18</v>
      </c>
      <c r="I80" s="1286"/>
      <c r="J80" s="1287"/>
      <c r="K80" s="164" t="s">
        <v>19</v>
      </c>
      <c r="L80" s="165"/>
      <c r="M80" s="148"/>
      <c r="O80" s="743"/>
    </row>
    <row r="81" spans="1:13" s="152" customFormat="1" ht="56.25" customHeight="1">
      <c r="A81" s="148"/>
      <c r="B81" s="149"/>
      <c r="C81" s="761" t="s">
        <v>20</v>
      </c>
      <c r="D81" s="1284"/>
      <c r="E81" s="1284"/>
      <c r="F81" s="1284"/>
      <c r="G81" s="1284"/>
      <c r="H81" s="1288" t="s">
        <v>21</v>
      </c>
      <c r="I81" s="1288"/>
      <c r="J81" s="1289" t="s">
        <v>22</v>
      </c>
      <c r="K81" s="1290">
        <v>0.28999999999999998</v>
      </c>
      <c r="L81" s="165"/>
      <c r="M81" s="148"/>
    </row>
    <row r="82" spans="1:13" s="152" customFormat="1" ht="30" customHeight="1">
      <c r="A82" s="148"/>
      <c r="B82" s="149"/>
      <c r="C82" s="761" t="s">
        <v>23</v>
      </c>
      <c r="D82" s="1284"/>
      <c r="E82" s="1284"/>
      <c r="F82" s="1284"/>
      <c r="G82" s="1284"/>
      <c r="H82" s="1291" t="s">
        <v>24</v>
      </c>
      <c r="I82" s="1292"/>
      <c r="J82" s="1289" t="s">
        <v>25</v>
      </c>
      <c r="K82" s="1290">
        <v>0.01</v>
      </c>
      <c r="L82" s="165"/>
      <c r="M82" s="148"/>
    </row>
    <row r="83" spans="1:13" s="166" customFormat="1" ht="58.5" customHeight="1">
      <c r="A83" s="148"/>
      <c r="B83" s="149"/>
      <c r="C83" s="1293"/>
      <c r="D83" s="1294"/>
      <c r="E83" s="1295"/>
      <c r="F83" s="1295"/>
      <c r="G83" s="1296"/>
      <c r="H83" s="1297" t="s">
        <v>26</v>
      </c>
      <c r="I83" s="1288"/>
      <c r="J83" s="1289" t="s">
        <v>27</v>
      </c>
      <c r="K83" s="1290">
        <v>0.05</v>
      </c>
      <c r="L83" s="151"/>
      <c r="M83" s="148"/>
    </row>
    <row r="84" spans="1:13" ht="57" customHeight="1">
      <c r="A84" s="108"/>
      <c r="B84" s="109"/>
      <c r="C84" s="167"/>
      <c r="D84" s="168"/>
      <c r="E84" s="168"/>
      <c r="F84" s="168"/>
      <c r="G84" s="169"/>
      <c r="H84" s="1288" t="s">
        <v>28</v>
      </c>
      <c r="I84" s="1288"/>
      <c r="J84" s="1289" t="s">
        <v>29</v>
      </c>
      <c r="K84" s="1333">
        <f>+K81+K82+K83</f>
        <v>0.35</v>
      </c>
      <c r="L84" s="110"/>
      <c r="M84" s="108"/>
    </row>
    <row r="85" spans="1:13" ht="15.75" thickBot="1">
      <c r="A85" s="108"/>
      <c r="B85" s="109"/>
      <c r="C85" s="170"/>
      <c r="D85" s="1298"/>
      <c r="E85" s="1298"/>
      <c r="F85" s="1298"/>
      <c r="G85" s="1299"/>
      <c r="H85" s="752"/>
      <c r="I85" s="753"/>
      <c r="J85" s="753"/>
      <c r="K85" s="754"/>
      <c r="L85" s="110"/>
      <c r="M85" s="108"/>
    </row>
    <row r="86" spans="1:13" ht="15.75" thickBot="1">
      <c r="A86" s="108"/>
      <c r="B86" s="171"/>
      <c r="C86" s="172"/>
      <c r="D86" s="172"/>
      <c r="E86" s="173"/>
      <c r="F86" s="172"/>
      <c r="G86" s="174"/>
      <c r="H86" s="172"/>
      <c r="I86" s="172"/>
      <c r="J86" s="172"/>
      <c r="K86" s="172"/>
      <c r="L86" s="175"/>
      <c r="M86" s="108"/>
    </row>
    <row r="87" spans="1:13" ht="15.75" thickTop="1">
      <c r="A87" s="108"/>
      <c r="B87" s="108"/>
      <c r="C87" s="108"/>
      <c r="D87" s="108"/>
      <c r="E87" s="176"/>
      <c r="F87" s="108"/>
      <c r="G87" s="108"/>
      <c r="H87" s="108"/>
      <c r="I87" s="108"/>
      <c r="J87" s="108"/>
      <c r="K87" s="108"/>
      <c r="L87" s="108"/>
      <c r="M87" s="108"/>
    </row>
  </sheetData>
  <mergeCells count="23">
    <mergeCell ref="C1:F1"/>
    <mergeCell ref="C81:G81"/>
    <mergeCell ref="C73:J73"/>
    <mergeCell ref="C80:G80"/>
    <mergeCell ref="H80:J80"/>
    <mergeCell ref="H81:I81"/>
    <mergeCell ref="D79:K79"/>
    <mergeCell ref="I5:I6"/>
    <mergeCell ref="J5:J6"/>
    <mergeCell ref="K5:K6"/>
    <mergeCell ref="C5:C6"/>
    <mergeCell ref="D5:D6"/>
    <mergeCell ref="H85:K85"/>
    <mergeCell ref="G3:J3"/>
    <mergeCell ref="G5:G6"/>
    <mergeCell ref="H5:H6"/>
    <mergeCell ref="C82:G82"/>
    <mergeCell ref="H82:I82"/>
    <mergeCell ref="H83:I83"/>
    <mergeCell ref="H84:I84"/>
    <mergeCell ref="E5:F5"/>
    <mergeCell ref="C4:K4"/>
    <mergeCell ref="C74:J74"/>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1" manualBreakCount="1">
    <brk id="54" min="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32D54-C12D-4B6F-8E36-42CBE9DF8684}">
  <dimension ref="A2:Q91"/>
  <sheetViews>
    <sheetView showGridLines="0" view="pageBreakPreview" topLeftCell="A63" zoomScale="60" zoomScaleNormal="55" workbookViewId="0">
      <selection activeCell="I78" sqref="I78"/>
    </sheetView>
  </sheetViews>
  <sheetFormatPr baseColWidth="10" defaultColWidth="11.42578125" defaultRowHeight="14.25"/>
  <cols>
    <col min="1" max="2" width="3.42578125" style="111" customWidth="1"/>
    <col min="3" max="3" width="5.28515625" style="111" customWidth="1"/>
    <col min="4" max="4" width="15.42578125" style="111" customWidth="1"/>
    <col min="5" max="5" width="16.28515625" style="177" customWidth="1"/>
    <col min="6" max="6" width="17.42578125" style="111" customWidth="1"/>
    <col min="7" max="7" width="82.28515625" style="111" customWidth="1"/>
    <col min="8" max="8" width="8.5703125" style="111" customWidth="1"/>
    <col min="9" max="9" width="18.5703125" style="111" customWidth="1"/>
    <col min="10" max="10" width="23.5703125" style="111" customWidth="1"/>
    <col min="11" max="11" width="33.140625" style="111" customWidth="1"/>
    <col min="12" max="12" width="3.42578125" style="111" customWidth="1"/>
    <col min="13" max="13" width="2.5703125" style="111" customWidth="1"/>
    <col min="14" max="14" width="11.42578125" style="111"/>
    <col min="15" max="15" width="24" style="111" bestFit="1" customWidth="1"/>
    <col min="16" max="16" width="17" style="111" bestFit="1" customWidth="1"/>
    <col min="17" max="17" width="20.5703125" style="111" bestFit="1" customWidth="1"/>
    <col min="18" max="16384" width="11.42578125" style="111"/>
  </cols>
  <sheetData>
    <row r="2" spans="1:13" ht="24.75" customHeight="1">
      <c r="A2" s="108"/>
      <c r="B2" s="109"/>
      <c r="C2" s="747" t="s">
        <v>0</v>
      </c>
      <c r="D2" s="748"/>
      <c r="E2" s="748"/>
      <c r="F2" s="748"/>
      <c r="G2" s="1"/>
      <c r="H2" s="1"/>
      <c r="I2" s="1"/>
      <c r="J2" s="1"/>
      <c r="K2" s="1"/>
      <c r="L2" s="110"/>
      <c r="M2" s="108"/>
    </row>
    <row r="3" spans="1:13" ht="15.75" customHeight="1">
      <c r="A3" s="108"/>
      <c r="B3" s="109"/>
      <c r="C3" s="92"/>
      <c r="D3" s="93" t="s">
        <v>1</v>
      </c>
      <c r="E3" s="92"/>
      <c r="F3" s="93"/>
      <c r="G3" s="1"/>
      <c r="H3" s="1"/>
      <c r="I3" s="1"/>
      <c r="J3" s="1"/>
      <c r="K3" s="1"/>
      <c r="L3" s="110"/>
      <c r="M3" s="108"/>
    </row>
    <row r="4" spans="1:13" ht="15.75" customHeight="1">
      <c r="A4" s="108"/>
      <c r="B4" s="109"/>
      <c r="C4" s="749" t="s">
        <v>30</v>
      </c>
      <c r="D4" s="749"/>
      <c r="E4" s="749"/>
      <c r="F4" s="749"/>
      <c r="G4" s="749"/>
      <c r="H4" s="749"/>
      <c r="I4" s="749"/>
      <c r="J4" s="749"/>
      <c r="K4" s="749"/>
      <c r="L4" s="110"/>
      <c r="M4" s="108"/>
    </row>
    <row r="5" spans="1:13" ht="15.75" customHeight="1" thickBot="1">
      <c r="A5" s="108"/>
      <c r="B5" s="109"/>
      <c r="C5" s="1301" t="s">
        <v>31</v>
      </c>
      <c r="D5" s="1301"/>
      <c r="E5" s="1301"/>
      <c r="F5" s="1301"/>
      <c r="G5" s="1301"/>
      <c r="H5" s="1301"/>
      <c r="I5" s="1301"/>
      <c r="J5" s="1301"/>
      <c r="K5" s="1301"/>
      <c r="L5" s="110"/>
      <c r="M5" s="108"/>
    </row>
    <row r="6" spans="1:13" ht="42.75" customHeight="1" thickBot="1">
      <c r="A6" s="108"/>
      <c r="B6" s="112"/>
      <c r="C6" s="1302" t="s">
        <v>32</v>
      </c>
      <c r="D6" s="1303"/>
      <c r="E6" s="1303"/>
      <c r="F6" s="1303"/>
      <c r="G6" s="1303"/>
      <c r="H6" s="1303"/>
      <c r="I6" s="1303"/>
      <c r="J6" s="1303"/>
      <c r="K6" s="1304"/>
      <c r="L6" s="110"/>
      <c r="M6" s="108"/>
    </row>
    <row r="7" spans="1:13" ht="30" customHeight="1">
      <c r="A7" s="108"/>
      <c r="B7" s="109"/>
      <c r="C7" s="1305" t="s">
        <v>3</v>
      </c>
      <c r="D7" s="1306" t="s">
        <v>4</v>
      </c>
      <c r="E7" s="762" t="s">
        <v>5</v>
      </c>
      <c r="F7" s="762"/>
      <c r="G7" s="1305" t="s">
        <v>6</v>
      </c>
      <c r="H7" s="1306" t="s">
        <v>7</v>
      </c>
      <c r="I7" s="1306" t="s">
        <v>8</v>
      </c>
      <c r="J7" s="1307" t="s">
        <v>9</v>
      </c>
      <c r="K7" s="1308" t="s">
        <v>10</v>
      </c>
      <c r="L7" s="110"/>
      <c r="M7" s="108"/>
    </row>
    <row r="8" spans="1:13" ht="30" customHeight="1" thickBot="1">
      <c r="A8" s="108"/>
      <c r="B8" s="109"/>
      <c r="C8" s="1309"/>
      <c r="D8" s="1310"/>
      <c r="E8" s="113" t="s">
        <v>11</v>
      </c>
      <c r="F8" s="113" t="s">
        <v>12</v>
      </c>
      <c r="G8" s="1309"/>
      <c r="H8" s="1310"/>
      <c r="I8" s="1310"/>
      <c r="J8" s="1311"/>
      <c r="K8" s="1312"/>
      <c r="L8" s="110"/>
      <c r="M8" s="108"/>
    </row>
    <row r="9" spans="1:13" ht="30" customHeight="1" thickBot="1">
      <c r="A9" s="108"/>
      <c r="B9" s="109"/>
      <c r="C9" s="206">
        <v>1</v>
      </c>
      <c r="D9" s="209">
        <v>1</v>
      </c>
      <c r="E9" s="207"/>
      <c r="F9" s="207"/>
      <c r="G9" s="211" t="s">
        <v>109</v>
      </c>
      <c r="H9" s="207"/>
      <c r="I9" s="207"/>
      <c r="J9" s="207"/>
      <c r="K9" s="208"/>
      <c r="L9" s="110"/>
      <c r="M9" s="108"/>
    </row>
    <row r="10" spans="1:13" ht="30" customHeight="1">
      <c r="A10" s="108"/>
      <c r="B10" s="109"/>
      <c r="C10" s="117">
        <v>1</v>
      </c>
      <c r="D10" s="210">
        <v>1.01</v>
      </c>
      <c r="E10" s="118"/>
      <c r="F10" s="118"/>
      <c r="G10" s="119" t="s">
        <v>110</v>
      </c>
      <c r="H10" s="118" t="s">
        <v>91</v>
      </c>
      <c r="I10" s="216">
        <v>672</v>
      </c>
      <c r="J10" s="385"/>
      <c r="K10" s="122">
        <f>+ROUND(J10*I10,0)</f>
        <v>0</v>
      </c>
      <c r="L10" s="110"/>
      <c r="M10" s="108"/>
    </row>
    <row r="11" spans="1:13" ht="30" customHeight="1">
      <c r="A11" s="108"/>
      <c r="B11" s="109"/>
      <c r="C11" s="117">
        <v>1</v>
      </c>
      <c r="D11" s="210">
        <v>1.02</v>
      </c>
      <c r="E11" s="118"/>
      <c r="F11" s="118"/>
      <c r="G11" s="212" t="s">
        <v>469</v>
      </c>
      <c r="H11" s="118" t="s">
        <v>103</v>
      </c>
      <c r="I11" s="216">
        <v>100.8</v>
      </c>
      <c r="J11" s="121"/>
      <c r="K11" s="122">
        <f>+ROUND(J11*I11,0)</f>
        <v>0</v>
      </c>
      <c r="L11" s="110"/>
      <c r="M11" s="108"/>
    </row>
    <row r="12" spans="1:13" ht="30" customHeight="1">
      <c r="A12" s="108"/>
      <c r="B12" s="109"/>
      <c r="C12" s="117">
        <v>1</v>
      </c>
      <c r="D12" s="210">
        <v>1.03</v>
      </c>
      <c r="E12" s="118"/>
      <c r="F12" s="118"/>
      <c r="G12" s="212" t="s">
        <v>111</v>
      </c>
      <c r="H12" s="118" t="s">
        <v>91</v>
      </c>
      <c r="I12" s="216">
        <v>11.95</v>
      </c>
      <c r="J12" s="121"/>
      <c r="K12" s="122">
        <f>+ROUND(J12*I12,0)</f>
        <v>0</v>
      </c>
      <c r="L12" s="110"/>
      <c r="M12" s="108"/>
    </row>
    <row r="13" spans="1:13" ht="30" customHeight="1">
      <c r="A13" s="108"/>
      <c r="B13" s="109"/>
      <c r="C13" s="117">
        <v>1</v>
      </c>
      <c r="D13" s="210">
        <v>1.04</v>
      </c>
      <c r="E13" s="118"/>
      <c r="F13" s="118"/>
      <c r="G13" s="212" t="s">
        <v>112</v>
      </c>
      <c r="H13" s="118" t="s">
        <v>7</v>
      </c>
      <c r="I13" s="216">
        <v>1</v>
      </c>
      <c r="J13" s="121"/>
      <c r="K13" s="122">
        <f>+ROUND(J13*I13,0)</f>
        <v>0</v>
      </c>
      <c r="L13" s="110"/>
      <c r="M13" s="108"/>
    </row>
    <row r="14" spans="1:13" ht="30" customHeight="1" thickBot="1">
      <c r="A14" s="108"/>
      <c r="B14" s="109"/>
      <c r="C14" s="123" t="s">
        <v>13</v>
      </c>
      <c r="D14" s="124"/>
      <c r="E14" s="124"/>
      <c r="F14" s="124"/>
      <c r="G14" s="125"/>
      <c r="H14" s="124"/>
      <c r="I14" s="120"/>
      <c r="J14" s="126"/>
      <c r="K14" s="242">
        <f>+ROUND(SUM(K10:K13),2)</f>
        <v>0</v>
      </c>
      <c r="L14" s="110"/>
      <c r="M14" s="108"/>
    </row>
    <row r="15" spans="1:13" ht="30" customHeight="1" thickBot="1">
      <c r="A15" s="108"/>
      <c r="B15" s="109"/>
      <c r="C15" s="114"/>
      <c r="D15" s="209">
        <v>2</v>
      </c>
      <c r="E15" s="115"/>
      <c r="F15" s="115"/>
      <c r="G15" s="211" t="s">
        <v>113</v>
      </c>
      <c r="H15" s="115"/>
      <c r="I15" s="115"/>
      <c r="J15" s="115"/>
      <c r="K15" s="116"/>
      <c r="L15" s="110"/>
      <c r="M15" s="108"/>
    </row>
    <row r="16" spans="1:13" ht="30" customHeight="1">
      <c r="A16" s="108"/>
      <c r="B16" s="109"/>
      <c r="C16" s="117">
        <v>2</v>
      </c>
      <c r="D16" s="210">
        <v>2.0099999999999998</v>
      </c>
      <c r="E16" s="118"/>
      <c r="F16" s="118"/>
      <c r="G16" s="212" t="s">
        <v>119</v>
      </c>
      <c r="H16" s="118" t="s">
        <v>103</v>
      </c>
      <c r="I16" s="216">
        <v>67.2</v>
      </c>
      <c r="J16" s="121"/>
      <c r="K16" s="122">
        <f>+ROUND(J16*I16,0)</f>
        <v>0</v>
      </c>
      <c r="L16" s="110"/>
      <c r="M16" s="108"/>
    </row>
    <row r="17" spans="1:13" ht="30" customHeight="1">
      <c r="A17" s="108"/>
      <c r="B17" s="109"/>
      <c r="C17" s="117">
        <v>2</v>
      </c>
      <c r="D17" s="210">
        <v>2.02</v>
      </c>
      <c r="E17" s="118"/>
      <c r="F17" s="118"/>
      <c r="G17" s="212" t="s">
        <v>120</v>
      </c>
      <c r="H17" s="118" t="s">
        <v>91</v>
      </c>
      <c r="I17" s="216">
        <v>672</v>
      </c>
      <c r="J17" s="385"/>
      <c r="K17" s="122">
        <f>+ROUND(J17*I17,0)</f>
        <v>0</v>
      </c>
      <c r="L17" s="110"/>
      <c r="M17" s="108"/>
    </row>
    <row r="18" spans="1:13" s="108" customFormat="1" ht="30" customHeight="1">
      <c r="B18" s="109"/>
      <c r="C18" s="117">
        <v>2</v>
      </c>
      <c r="D18" s="213">
        <v>2.0299999999999998</v>
      </c>
      <c r="E18" s="128"/>
      <c r="F18" s="128"/>
      <c r="G18" s="212" t="s">
        <v>121</v>
      </c>
      <c r="H18" s="128" t="s">
        <v>103</v>
      </c>
      <c r="I18" s="216">
        <v>129.09</v>
      </c>
      <c r="J18" s="121"/>
      <c r="K18" s="122">
        <f>+ROUND(J18*I18,0)</f>
        <v>0</v>
      </c>
      <c r="L18" s="110"/>
    </row>
    <row r="19" spans="1:13" s="108" customFormat="1" ht="30" customHeight="1">
      <c r="B19" s="109"/>
      <c r="C19" s="117">
        <v>2</v>
      </c>
      <c r="D19" s="213">
        <v>2.04</v>
      </c>
      <c r="E19" s="128"/>
      <c r="F19" s="128"/>
      <c r="G19" s="212" t="s">
        <v>470</v>
      </c>
      <c r="H19" s="128" t="s">
        <v>103</v>
      </c>
      <c r="I19" s="216">
        <v>131.04</v>
      </c>
      <c r="J19" s="121"/>
      <c r="K19" s="122">
        <f>+ROUND(J19*I19,0)</f>
        <v>0</v>
      </c>
      <c r="L19" s="110"/>
    </row>
    <row r="20" spans="1:13" ht="57">
      <c r="B20" s="129"/>
      <c r="C20" s="117">
        <v>2</v>
      </c>
      <c r="D20" s="210">
        <v>2.0499999999999998</v>
      </c>
      <c r="E20" s="118"/>
      <c r="F20" s="118"/>
      <c r="G20" s="212" t="s">
        <v>122</v>
      </c>
      <c r="H20" s="118" t="s">
        <v>123</v>
      </c>
      <c r="I20" s="216">
        <v>4634.6000000000004</v>
      </c>
      <c r="J20" s="121"/>
      <c r="K20" s="122">
        <f>+ROUND(J20*I20,0)</f>
        <v>0</v>
      </c>
      <c r="L20" s="130"/>
    </row>
    <row r="21" spans="1:13" ht="30" customHeight="1" thickBot="1">
      <c r="A21" s="108"/>
      <c r="B21" s="109"/>
      <c r="C21" s="123" t="s">
        <v>13</v>
      </c>
      <c r="D21" s="131"/>
      <c r="E21" s="132"/>
      <c r="F21" s="131"/>
      <c r="G21" s="131"/>
      <c r="H21" s="131"/>
      <c r="I21" s="120"/>
      <c r="J21" s="131"/>
      <c r="K21" s="127">
        <f>+ROUND(SUM(K16:K20),2)</f>
        <v>0</v>
      </c>
      <c r="L21" s="110"/>
      <c r="M21" s="108"/>
    </row>
    <row r="22" spans="1:13" ht="30" customHeight="1" thickBot="1">
      <c r="A22" s="108"/>
      <c r="B22" s="109"/>
      <c r="C22" s="114"/>
      <c r="D22" s="209">
        <v>3</v>
      </c>
      <c r="E22" s="115"/>
      <c r="F22" s="115"/>
      <c r="G22" s="211" t="s">
        <v>114</v>
      </c>
      <c r="H22" s="115"/>
      <c r="I22" s="115"/>
      <c r="J22" s="115"/>
      <c r="K22" s="116"/>
      <c r="L22" s="110"/>
      <c r="M22" s="108"/>
    </row>
    <row r="23" spans="1:13" ht="28.5">
      <c r="A23" s="108"/>
      <c r="B23" s="109"/>
      <c r="C23" s="117">
        <v>3</v>
      </c>
      <c r="D23" s="214">
        <v>3.01</v>
      </c>
      <c r="E23" s="133"/>
      <c r="F23" s="133"/>
      <c r="G23" s="212" t="s">
        <v>473</v>
      </c>
      <c r="H23" s="133" t="s">
        <v>91</v>
      </c>
      <c r="I23" s="216">
        <v>589</v>
      </c>
      <c r="J23" s="387"/>
      <c r="K23" s="122">
        <f t="shared" ref="K23:K36" si="0">+ROUND(J23*I23,0)</f>
        <v>0</v>
      </c>
      <c r="L23" s="110"/>
      <c r="M23" s="108"/>
    </row>
    <row r="24" spans="1:13" ht="42.75">
      <c r="A24" s="108"/>
      <c r="B24" s="109"/>
      <c r="C24" s="117">
        <v>3</v>
      </c>
      <c r="D24" s="215">
        <v>3.02</v>
      </c>
      <c r="E24" s="134"/>
      <c r="F24" s="134"/>
      <c r="G24" s="212" t="s">
        <v>124</v>
      </c>
      <c r="H24" s="133" t="s">
        <v>102</v>
      </c>
      <c r="I24" s="216">
        <v>326</v>
      </c>
      <c r="J24" s="121"/>
      <c r="K24" s="122">
        <f t="shared" si="0"/>
        <v>0</v>
      </c>
      <c r="L24" s="110"/>
      <c r="M24" s="108"/>
    </row>
    <row r="25" spans="1:13" ht="30" customHeight="1">
      <c r="A25" s="108"/>
      <c r="B25" s="109"/>
      <c r="C25" s="117">
        <v>3</v>
      </c>
      <c r="D25" s="215">
        <v>3.03</v>
      </c>
      <c r="E25" s="134"/>
      <c r="F25" s="134"/>
      <c r="G25" s="212" t="s">
        <v>125</v>
      </c>
      <c r="H25" s="133" t="s">
        <v>91</v>
      </c>
      <c r="I25" s="216">
        <v>589</v>
      </c>
      <c r="J25" s="121"/>
      <c r="K25" s="122">
        <f t="shared" si="0"/>
        <v>0</v>
      </c>
      <c r="L25" s="110"/>
      <c r="M25" s="108"/>
    </row>
    <row r="26" spans="1:13" ht="28.5">
      <c r="A26" s="108"/>
      <c r="B26" s="109"/>
      <c r="C26" s="117">
        <v>3</v>
      </c>
      <c r="D26" s="215">
        <v>3.04</v>
      </c>
      <c r="E26" s="134"/>
      <c r="F26" s="134"/>
      <c r="G26" s="212" t="s">
        <v>126</v>
      </c>
      <c r="H26" s="133" t="s">
        <v>102</v>
      </c>
      <c r="I26" s="216">
        <v>81.8</v>
      </c>
      <c r="J26" s="121"/>
      <c r="K26" s="122">
        <f t="shared" si="0"/>
        <v>0</v>
      </c>
      <c r="L26" s="110"/>
      <c r="M26" s="108"/>
    </row>
    <row r="27" spans="1:13" ht="42.75">
      <c r="A27" s="108"/>
      <c r="B27" s="109"/>
      <c r="C27" s="117">
        <v>3</v>
      </c>
      <c r="D27" s="215">
        <v>3.05</v>
      </c>
      <c r="E27" s="134"/>
      <c r="F27" s="134"/>
      <c r="G27" s="212" t="s">
        <v>127</v>
      </c>
      <c r="H27" s="133" t="s">
        <v>101</v>
      </c>
      <c r="I27" s="216">
        <v>4</v>
      </c>
      <c r="J27" s="121"/>
      <c r="K27" s="122">
        <f t="shared" si="0"/>
        <v>0</v>
      </c>
      <c r="L27" s="110"/>
      <c r="M27" s="108"/>
    </row>
    <row r="28" spans="1:13" ht="28.5">
      <c r="A28" s="108"/>
      <c r="B28" s="109"/>
      <c r="C28" s="117">
        <v>3</v>
      </c>
      <c r="D28" s="215">
        <v>3.06</v>
      </c>
      <c r="E28" s="134"/>
      <c r="F28" s="134"/>
      <c r="G28" s="212" t="s">
        <v>128</v>
      </c>
      <c r="H28" s="133" t="s">
        <v>102</v>
      </c>
      <c r="I28" s="216">
        <v>19.100000000000001</v>
      </c>
      <c r="J28" s="121"/>
      <c r="K28" s="122">
        <f t="shared" si="0"/>
        <v>0</v>
      </c>
      <c r="L28" s="110"/>
      <c r="M28" s="108"/>
    </row>
    <row r="29" spans="1:13" ht="30" customHeight="1">
      <c r="A29" s="108"/>
      <c r="B29" s="109"/>
      <c r="C29" s="117">
        <v>3</v>
      </c>
      <c r="D29" s="215">
        <v>3.07</v>
      </c>
      <c r="E29" s="134"/>
      <c r="F29" s="134"/>
      <c r="G29" s="212" t="s">
        <v>129</v>
      </c>
      <c r="H29" s="133" t="s">
        <v>101</v>
      </c>
      <c r="I29" s="216">
        <v>2</v>
      </c>
      <c r="J29" s="121"/>
      <c r="K29" s="122">
        <f t="shared" si="0"/>
        <v>0</v>
      </c>
      <c r="L29" s="110"/>
      <c r="M29" s="108"/>
    </row>
    <row r="30" spans="1:13" ht="30" customHeight="1">
      <c r="A30" s="108"/>
      <c r="B30" s="109"/>
      <c r="C30" s="117">
        <v>3</v>
      </c>
      <c r="D30" s="215">
        <v>3.08</v>
      </c>
      <c r="E30" s="134"/>
      <c r="F30" s="134"/>
      <c r="G30" s="212" t="s">
        <v>130</v>
      </c>
      <c r="H30" s="133" t="s">
        <v>102</v>
      </c>
      <c r="I30" s="216">
        <v>20.8</v>
      </c>
      <c r="J30" s="385"/>
      <c r="K30" s="122">
        <f t="shared" si="0"/>
        <v>0</v>
      </c>
      <c r="L30" s="110"/>
      <c r="M30" s="108"/>
    </row>
    <row r="31" spans="1:13" ht="30" customHeight="1">
      <c r="A31" s="108"/>
      <c r="B31" s="109"/>
      <c r="C31" s="117">
        <v>3</v>
      </c>
      <c r="D31" s="214">
        <v>3.09</v>
      </c>
      <c r="E31" s="133"/>
      <c r="F31" s="133"/>
      <c r="G31" s="212" t="s">
        <v>131</v>
      </c>
      <c r="H31" s="133" t="s">
        <v>101</v>
      </c>
      <c r="I31" s="216">
        <v>11</v>
      </c>
      <c r="J31" s="121"/>
      <c r="K31" s="122">
        <f t="shared" si="0"/>
        <v>0</v>
      </c>
      <c r="L31" s="110"/>
      <c r="M31" s="108"/>
    </row>
    <row r="32" spans="1:13" s="108" customFormat="1" ht="40.15" customHeight="1">
      <c r="B32" s="109"/>
      <c r="C32" s="117">
        <v>3</v>
      </c>
      <c r="D32" s="213">
        <v>3.1</v>
      </c>
      <c r="E32" s="128"/>
      <c r="F32" s="128"/>
      <c r="G32" s="212" t="s">
        <v>132</v>
      </c>
      <c r="H32" s="128" t="s">
        <v>102</v>
      </c>
      <c r="I32" s="216">
        <v>91.5</v>
      </c>
      <c r="J32" s="121"/>
      <c r="K32" s="122">
        <f t="shared" si="0"/>
        <v>0</v>
      </c>
      <c r="L32" s="110"/>
    </row>
    <row r="33" spans="1:13" ht="30" customHeight="1">
      <c r="A33" s="108"/>
      <c r="B33" s="109"/>
      <c r="C33" s="117">
        <v>3</v>
      </c>
      <c r="D33" s="214">
        <v>3.11</v>
      </c>
      <c r="E33" s="133"/>
      <c r="F33" s="133"/>
      <c r="G33" s="212" t="s">
        <v>133</v>
      </c>
      <c r="H33" s="133" t="s">
        <v>103</v>
      </c>
      <c r="I33" s="216">
        <v>13.27</v>
      </c>
      <c r="J33" s="135"/>
      <c r="K33" s="122">
        <f t="shared" si="0"/>
        <v>0</v>
      </c>
      <c r="L33" s="110"/>
      <c r="M33" s="108"/>
    </row>
    <row r="34" spans="1:13" s="108" customFormat="1" ht="30" customHeight="1">
      <c r="B34" s="109"/>
      <c r="C34" s="136">
        <v>3</v>
      </c>
      <c r="D34" s="213">
        <v>3.12</v>
      </c>
      <c r="E34" s="128"/>
      <c r="F34" s="128"/>
      <c r="G34" s="212" t="s">
        <v>134</v>
      </c>
      <c r="H34" s="128" t="s">
        <v>91</v>
      </c>
      <c r="I34" s="216">
        <v>83</v>
      </c>
      <c r="J34" s="135"/>
      <c r="K34" s="122">
        <f t="shared" si="0"/>
        <v>0</v>
      </c>
      <c r="L34" s="110"/>
    </row>
    <row r="35" spans="1:13" ht="30" customHeight="1">
      <c r="A35" s="108"/>
      <c r="B35" s="109"/>
      <c r="C35" s="117">
        <v>3</v>
      </c>
      <c r="D35" s="214">
        <v>3.13</v>
      </c>
      <c r="E35" s="118"/>
      <c r="F35" s="133"/>
      <c r="G35" s="212" t="s">
        <v>135</v>
      </c>
      <c r="H35" s="133" t="s">
        <v>102</v>
      </c>
      <c r="I35" s="216">
        <v>151.69999999999999</v>
      </c>
      <c r="J35" s="121"/>
      <c r="K35" s="122">
        <f t="shared" si="0"/>
        <v>0</v>
      </c>
      <c r="L35" s="110"/>
      <c r="M35" s="108"/>
    </row>
    <row r="36" spans="1:13" ht="30" customHeight="1">
      <c r="A36" s="108"/>
      <c r="B36" s="109"/>
      <c r="C36" s="117">
        <v>3</v>
      </c>
      <c r="D36" s="214">
        <v>3.14</v>
      </c>
      <c r="E36" s="133"/>
      <c r="F36" s="133"/>
      <c r="G36" s="212" t="s">
        <v>136</v>
      </c>
      <c r="H36" s="137" t="s">
        <v>103</v>
      </c>
      <c r="I36" s="216">
        <v>3.59</v>
      </c>
      <c r="J36" s="121"/>
      <c r="K36" s="122">
        <f t="shared" si="0"/>
        <v>0</v>
      </c>
      <c r="L36" s="110"/>
      <c r="M36" s="108"/>
    </row>
    <row r="37" spans="1:13" ht="30" customHeight="1" thickBot="1">
      <c r="A37" s="108"/>
      <c r="B37" s="109"/>
      <c r="C37" s="138" t="s">
        <v>13</v>
      </c>
      <c r="D37" s="139"/>
      <c r="E37" s="139"/>
      <c r="F37" s="139"/>
      <c r="G37" s="140"/>
      <c r="H37" s="139"/>
      <c r="I37" s="120"/>
      <c r="J37" s="141"/>
      <c r="K37" s="142">
        <f>+ROUND(SUM(K23:K36),2)</f>
        <v>0</v>
      </c>
      <c r="L37" s="110"/>
      <c r="M37" s="108"/>
    </row>
    <row r="38" spans="1:13" ht="30" customHeight="1" thickBot="1">
      <c r="A38" s="108"/>
      <c r="B38" s="109"/>
      <c r="C38" s="114"/>
      <c r="D38" s="209">
        <v>4</v>
      </c>
      <c r="E38" s="115"/>
      <c r="F38" s="115"/>
      <c r="G38" s="211" t="s">
        <v>115</v>
      </c>
      <c r="H38" s="115"/>
      <c r="I38" s="115"/>
      <c r="J38" s="115"/>
      <c r="K38" s="116"/>
      <c r="L38" s="110"/>
      <c r="M38" s="108"/>
    </row>
    <row r="39" spans="1:13" ht="30" customHeight="1">
      <c r="A39" s="108"/>
      <c r="B39" s="109"/>
      <c r="C39" s="117">
        <v>4</v>
      </c>
      <c r="D39" s="214">
        <v>4.01</v>
      </c>
      <c r="E39" s="133"/>
      <c r="F39" s="133"/>
      <c r="G39" s="212" t="s">
        <v>137</v>
      </c>
      <c r="H39" s="133" t="s">
        <v>91</v>
      </c>
      <c r="I39" s="216">
        <v>25.5</v>
      </c>
      <c r="J39" s="121"/>
      <c r="K39" s="122">
        <f t="shared" ref="K39:K48" si="1">+ROUND(J39*I39,0)</f>
        <v>0</v>
      </c>
      <c r="L39" s="110"/>
      <c r="M39" s="108"/>
    </row>
    <row r="40" spans="1:13" ht="30" customHeight="1">
      <c r="A40" s="108"/>
      <c r="B40" s="109"/>
      <c r="C40" s="117">
        <v>4</v>
      </c>
      <c r="D40" s="214">
        <v>4.0199999999999996</v>
      </c>
      <c r="E40" s="133"/>
      <c r="F40" s="133"/>
      <c r="G40" s="212" t="s">
        <v>138</v>
      </c>
      <c r="H40" s="133" t="s">
        <v>103</v>
      </c>
      <c r="I40" s="216">
        <v>7.56</v>
      </c>
      <c r="J40" s="121"/>
      <c r="K40" s="122">
        <f t="shared" si="1"/>
        <v>0</v>
      </c>
      <c r="L40" s="110"/>
      <c r="M40" s="108"/>
    </row>
    <row r="41" spans="1:13" ht="30" customHeight="1">
      <c r="A41" s="108"/>
      <c r="B41" s="109"/>
      <c r="C41" s="117">
        <v>4</v>
      </c>
      <c r="D41" s="214">
        <v>4.03</v>
      </c>
      <c r="E41" s="133"/>
      <c r="F41" s="133"/>
      <c r="G41" s="212" t="s">
        <v>139</v>
      </c>
      <c r="H41" s="133" t="s">
        <v>103</v>
      </c>
      <c r="I41" s="216">
        <v>7.56</v>
      </c>
      <c r="J41" s="121"/>
      <c r="K41" s="122">
        <f t="shared" si="1"/>
        <v>0</v>
      </c>
      <c r="L41" s="110"/>
      <c r="M41" s="108"/>
    </row>
    <row r="42" spans="1:13" ht="30" customHeight="1">
      <c r="A42" s="108"/>
      <c r="B42" s="109"/>
      <c r="C42" s="117">
        <v>4</v>
      </c>
      <c r="D42" s="214">
        <v>4.04</v>
      </c>
      <c r="E42" s="133"/>
      <c r="F42" s="133"/>
      <c r="G42" s="212" t="s">
        <v>140</v>
      </c>
      <c r="H42" s="133" t="s">
        <v>102</v>
      </c>
      <c r="I42" s="216">
        <v>25.2</v>
      </c>
      <c r="J42" s="121"/>
      <c r="K42" s="122">
        <f t="shared" si="1"/>
        <v>0</v>
      </c>
      <c r="L42" s="110"/>
      <c r="M42" s="108"/>
    </row>
    <row r="43" spans="1:13" ht="30" customHeight="1">
      <c r="A43" s="108"/>
      <c r="B43" s="109"/>
      <c r="C43" s="117">
        <v>4</v>
      </c>
      <c r="D43" s="214">
        <v>4.05</v>
      </c>
      <c r="E43" s="133"/>
      <c r="F43" s="133"/>
      <c r="G43" s="212" t="s">
        <v>141</v>
      </c>
      <c r="H43" s="133" t="s">
        <v>102</v>
      </c>
      <c r="I43" s="216">
        <v>102</v>
      </c>
      <c r="J43" s="121"/>
      <c r="K43" s="122">
        <f t="shared" si="1"/>
        <v>0</v>
      </c>
      <c r="L43" s="110"/>
      <c r="M43" s="108"/>
    </row>
    <row r="44" spans="1:13" ht="30" customHeight="1">
      <c r="A44" s="108"/>
      <c r="B44" s="109"/>
      <c r="C44" s="117">
        <v>4</v>
      </c>
      <c r="D44" s="214">
        <v>4.0599999999999996</v>
      </c>
      <c r="E44" s="133"/>
      <c r="F44" s="133"/>
      <c r="G44" s="212" t="s">
        <v>142</v>
      </c>
      <c r="H44" s="133" t="s">
        <v>102</v>
      </c>
      <c r="I44" s="216">
        <v>114</v>
      </c>
      <c r="J44" s="121"/>
      <c r="K44" s="122">
        <f t="shared" si="1"/>
        <v>0</v>
      </c>
      <c r="L44" s="110"/>
      <c r="M44" s="108"/>
    </row>
    <row r="45" spans="1:13" ht="30" customHeight="1">
      <c r="A45" s="108"/>
      <c r="B45" s="109"/>
      <c r="C45" s="143">
        <v>4</v>
      </c>
      <c r="D45" s="214">
        <v>4.07</v>
      </c>
      <c r="E45" s="133"/>
      <c r="F45" s="133"/>
      <c r="G45" s="212" t="s">
        <v>143</v>
      </c>
      <c r="H45" s="133" t="s">
        <v>91</v>
      </c>
      <c r="I45" s="216">
        <v>1016</v>
      </c>
      <c r="J45" s="121"/>
      <c r="K45" s="122">
        <f t="shared" si="1"/>
        <v>0</v>
      </c>
      <c r="L45" s="110"/>
      <c r="M45" s="108"/>
    </row>
    <row r="46" spans="1:13" ht="30" customHeight="1">
      <c r="A46" s="108"/>
      <c r="B46" s="109"/>
      <c r="C46" s="117">
        <v>4</v>
      </c>
      <c r="D46" s="214">
        <v>4.08</v>
      </c>
      <c r="E46" s="133"/>
      <c r="F46" s="133"/>
      <c r="G46" s="212" t="s">
        <v>144</v>
      </c>
      <c r="H46" s="133" t="s">
        <v>91</v>
      </c>
      <c r="I46" s="216">
        <v>204</v>
      </c>
      <c r="J46" s="121"/>
      <c r="K46" s="122">
        <f t="shared" si="1"/>
        <v>0</v>
      </c>
      <c r="L46" s="110"/>
      <c r="M46" s="108"/>
    </row>
    <row r="47" spans="1:13" ht="30" customHeight="1">
      <c r="A47" s="108"/>
      <c r="B47" s="109"/>
      <c r="C47" s="117">
        <v>4</v>
      </c>
      <c r="D47" s="214">
        <v>4.09</v>
      </c>
      <c r="E47" s="133"/>
      <c r="F47" s="133"/>
      <c r="G47" s="212" t="s">
        <v>145</v>
      </c>
      <c r="H47" s="133" t="s">
        <v>103</v>
      </c>
      <c r="I47" s="216">
        <v>7.34</v>
      </c>
      <c r="J47" s="121"/>
      <c r="K47" s="122">
        <f t="shared" si="1"/>
        <v>0</v>
      </c>
      <c r="L47" s="110"/>
      <c r="M47" s="108"/>
    </row>
    <row r="48" spans="1:13" ht="30" customHeight="1">
      <c r="A48" s="108"/>
      <c r="B48" s="109"/>
      <c r="C48" s="143">
        <v>4</v>
      </c>
      <c r="D48" s="214">
        <v>4.0999999999999996</v>
      </c>
      <c r="E48" s="133"/>
      <c r="F48" s="133"/>
      <c r="G48" s="212" t="s">
        <v>146</v>
      </c>
      <c r="H48" s="133" t="s">
        <v>91</v>
      </c>
      <c r="I48" s="216">
        <v>61.2</v>
      </c>
      <c r="J48" s="121"/>
      <c r="K48" s="122">
        <f t="shared" si="1"/>
        <v>0</v>
      </c>
      <c r="L48" s="110"/>
      <c r="M48" s="108"/>
    </row>
    <row r="49" spans="1:17" ht="49.9" customHeight="1">
      <c r="A49" s="108"/>
      <c r="B49" s="109"/>
      <c r="C49" s="143">
        <v>4</v>
      </c>
      <c r="D49" s="214">
        <v>4.1100000000000003</v>
      </c>
      <c r="E49" s="133"/>
      <c r="F49" s="133"/>
      <c r="G49" s="212" t="str">
        <f>+'CAP. 4'!D977</f>
        <v>SUMINISTRO E INSTALACIÓN PLATINA 1 1/2"  X 1/8 PARA REFUERZO DEL CERRAMIENTO ZONA ARCOS, INCLUYE ACCESORIOS PARA INSTALACIÓN Y ACABO EN PINTURA</v>
      </c>
      <c r="H49" s="133" t="s">
        <v>102</v>
      </c>
      <c r="I49" s="216">
        <v>87.64</v>
      </c>
      <c r="J49" s="121"/>
      <c r="K49" s="122">
        <f>+ROUND(J49*I49,0)</f>
        <v>0</v>
      </c>
      <c r="L49" s="110"/>
      <c r="M49" s="108"/>
      <c r="O49" s="1300"/>
      <c r="P49" s="1300"/>
      <c r="Q49" s="1300"/>
    </row>
    <row r="50" spans="1:17" ht="30" customHeight="1" thickBot="1">
      <c r="A50" s="108"/>
      <c r="B50" s="109"/>
      <c r="C50" s="123" t="s">
        <v>13</v>
      </c>
      <c r="D50" s="144"/>
      <c r="E50" s="144"/>
      <c r="F50" s="144"/>
      <c r="G50" s="145"/>
      <c r="H50" s="146"/>
      <c r="I50" s="120"/>
      <c r="J50" s="126"/>
      <c r="K50" s="127">
        <f>+ROUND(SUM(K39:K49),2)</f>
        <v>0</v>
      </c>
      <c r="L50" s="110"/>
      <c r="M50" s="108"/>
    </row>
    <row r="51" spans="1:17" ht="30" customHeight="1" thickBot="1">
      <c r="A51" s="108"/>
      <c r="B51" s="109"/>
      <c r="C51" s="114"/>
      <c r="D51" s="209">
        <v>5</v>
      </c>
      <c r="E51" s="115"/>
      <c r="F51" s="115"/>
      <c r="G51" s="211" t="s">
        <v>116</v>
      </c>
      <c r="H51" s="115"/>
      <c r="I51" s="115"/>
      <c r="J51" s="115"/>
      <c r="K51" s="116"/>
      <c r="L51" s="110"/>
      <c r="M51" s="108"/>
    </row>
    <row r="52" spans="1:17" ht="30" customHeight="1">
      <c r="A52" s="108"/>
      <c r="B52" s="109"/>
      <c r="C52" s="117">
        <v>5</v>
      </c>
      <c r="D52" s="214">
        <v>5.01</v>
      </c>
      <c r="E52" s="133"/>
      <c r="F52" s="133"/>
      <c r="G52" s="212" t="s">
        <v>147</v>
      </c>
      <c r="H52" s="133" t="s">
        <v>149</v>
      </c>
      <c r="I52" s="216">
        <v>3047.84</v>
      </c>
      <c r="J52" s="121"/>
      <c r="K52" s="122">
        <f>+ROUND(J52*I52,0)</f>
        <v>0</v>
      </c>
      <c r="L52" s="110"/>
      <c r="M52" s="108"/>
    </row>
    <row r="53" spans="1:17" ht="30" customHeight="1">
      <c r="A53" s="108"/>
      <c r="B53" s="109"/>
      <c r="C53" s="117">
        <v>5</v>
      </c>
      <c r="D53" s="214">
        <v>5.0199999999999996</v>
      </c>
      <c r="E53" s="133"/>
      <c r="F53" s="133"/>
      <c r="G53" s="212" t="s">
        <v>148</v>
      </c>
      <c r="H53" s="133" t="s">
        <v>91</v>
      </c>
      <c r="I53" s="216">
        <v>672</v>
      </c>
      <c r="J53" s="121"/>
      <c r="K53" s="122">
        <f>+ROUND(J53*I53,0)</f>
        <v>0</v>
      </c>
      <c r="L53" s="110"/>
      <c r="M53" s="108"/>
    </row>
    <row r="54" spans="1:17" ht="30" customHeight="1" thickBot="1">
      <c r="A54" s="108"/>
      <c r="B54" s="109"/>
      <c r="C54" s="123" t="s">
        <v>13</v>
      </c>
      <c r="D54" s="144"/>
      <c r="E54" s="144"/>
      <c r="F54" s="144"/>
      <c r="G54" s="147"/>
      <c r="H54" s="146"/>
      <c r="I54" s="120"/>
      <c r="J54" s="126"/>
      <c r="K54" s="127">
        <f>+ROUND(SUM(K52:K53),2)</f>
        <v>0</v>
      </c>
      <c r="L54" s="110"/>
      <c r="M54" s="108"/>
    </row>
    <row r="55" spans="1:17" ht="30" customHeight="1" thickBot="1">
      <c r="A55" s="108"/>
      <c r="B55" s="109"/>
      <c r="C55" s="114"/>
      <c r="D55" s="209">
        <v>6</v>
      </c>
      <c r="E55" s="115"/>
      <c r="F55" s="115"/>
      <c r="G55" s="211" t="s">
        <v>117</v>
      </c>
      <c r="H55" s="115"/>
      <c r="I55" s="115"/>
      <c r="J55" s="115"/>
      <c r="K55" s="116"/>
      <c r="L55" s="110"/>
      <c r="M55" s="108"/>
    </row>
    <row r="56" spans="1:17" ht="30" customHeight="1">
      <c r="A56" s="108"/>
      <c r="B56" s="109"/>
      <c r="C56" s="117">
        <v>6</v>
      </c>
      <c r="D56" s="214">
        <v>6.01</v>
      </c>
      <c r="E56" s="133"/>
      <c r="F56" s="133"/>
      <c r="G56" s="212" t="s">
        <v>118</v>
      </c>
      <c r="H56" s="133" t="s">
        <v>101</v>
      </c>
      <c r="I56" s="216">
        <v>8</v>
      </c>
      <c r="J56" s="385"/>
      <c r="K56" s="122">
        <f t="shared" ref="K56:K73" si="2">+ROUND(J56*I56,0)</f>
        <v>0</v>
      </c>
      <c r="L56" s="110"/>
      <c r="M56" s="108"/>
    </row>
    <row r="57" spans="1:17" ht="71.25">
      <c r="A57" s="108"/>
      <c r="B57" s="109"/>
      <c r="C57" s="117">
        <v>6</v>
      </c>
      <c r="D57" s="214">
        <v>6.02</v>
      </c>
      <c r="E57" s="133"/>
      <c r="F57" s="133"/>
      <c r="G57" s="212" t="s">
        <v>150</v>
      </c>
      <c r="H57" s="133" t="s">
        <v>101</v>
      </c>
      <c r="I57" s="216">
        <v>4</v>
      </c>
      <c r="J57" s="121"/>
      <c r="K57" s="122">
        <f t="shared" si="2"/>
        <v>0</v>
      </c>
      <c r="L57" s="110"/>
      <c r="M57" s="108"/>
    </row>
    <row r="58" spans="1:17" ht="30" customHeight="1">
      <c r="A58" s="108"/>
      <c r="B58" s="109"/>
      <c r="C58" s="117">
        <v>6</v>
      </c>
      <c r="D58" s="214">
        <v>6.03</v>
      </c>
      <c r="E58" s="133"/>
      <c r="F58" s="133"/>
      <c r="G58" s="212" t="s">
        <v>151</v>
      </c>
      <c r="H58" s="133" t="s">
        <v>101</v>
      </c>
      <c r="I58" s="216">
        <v>4</v>
      </c>
      <c r="J58" s="121"/>
      <c r="K58" s="122">
        <f t="shared" si="2"/>
        <v>0</v>
      </c>
      <c r="L58" s="110"/>
      <c r="M58" s="108"/>
    </row>
    <row r="59" spans="1:17" ht="42.75">
      <c r="A59" s="108"/>
      <c r="B59" s="109"/>
      <c r="C59" s="117">
        <v>6</v>
      </c>
      <c r="D59" s="214">
        <v>6.04</v>
      </c>
      <c r="E59" s="133"/>
      <c r="F59" s="133"/>
      <c r="G59" s="212" t="s">
        <v>152</v>
      </c>
      <c r="H59" s="133" t="s">
        <v>101</v>
      </c>
      <c r="I59" s="216">
        <v>1</v>
      </c>
      <c r="J59" s="121"/>
      <c r="K59" s="122">
        <f t="shared" si="2"/>
        <v>0</v>
      </c>
      <c r="L59" s="110"/>
      <c r="M59" s="108"/>
    </row>
    <row r="60" spans="1:17" ht="30" customHeight="1">
      <c r="A60" s="108"/>
      <c r="B60" s="109"/>
      <c r="C60" s="117">
        <v>6</v>
      </c>
      <c r="D60" s="214">
        <v>6.05</v>
      </c>
      <c r="E60" s="133"/>
      <c r="F60" s="133"/>
      <c r="G60" s="212" t="s">
        <v>153</v>
      </c>
      <c r="H60" s="133" t="s">
        <v>102</v>
      </c>
      <c r="I60" s="216">
        <v>25.3</v>
      </c>
      <c r="J60" s="121"/>
      <c r="K60" s="122">
        <f t="shared" si="2"/>
        <v>0</v>
      </c>
      <c r="L60" s="110"/>
      <c r="M60" s="108"/>
    </row>
    <row r="61" spans="1:17" ht="30" customHeight="1">
      <c r="A61" s="108"/>
      <c r="B61" s="109"/>
      <c r="C61" s="117">
        <v>6</v>
      </c>
      <c r="D61" s="214">
        <v>6.06</v>
      </c>
      <c r="E61" s="133"/>
      <c r="F61" s="133"/>
      <c r="G61" s="212" t="s">
        <v>154</v>
      </c>
      <c r="H61" s="133" t="s">
        <v>102</v>
      </c>
      <c r="I61" s="216">
        <v>25.3</v>
      </c>
      <c r="J61" s="121"/>
      <c r="K61" s="122">
        <f t="shared" si="2"/>
        <v>0</v>
      </c>
      <c r="L61" s="110"/>
      <c r="M61" s="108"/>
    </row>
    <row r="62" spans="1:17" ht="30" customHeight="1">
      <c r="A62" s="108"/>
      <c r="B62" s="109"/>
      <c r="C62" s="117">
        <v>6</v>
      </c>
      <c r="D62" s="214">
        <v>6.07</v>
      </c>
      <c r="E62" s="133"/>
      <c r="F62" s="133"/>
      <c r="G62" s="212" t="s">
        <v>155</v>
      </c>
      <c r="H62" s="133" t="s">
        <v>102</v>
      </c>
      <c r="I62" s="216">
        <v>180</v>
      </c>
      <c r="J62" s="121"/>
      <c r="K62" s="122">
        <f t="shared" si="2"/>
        <v>0</v>
      </c>
      <c r="L62" s="110"/>
      <c r="M62" s="108"/>
    </row>
    <row r="63" spans="1:17" ht="30" customHeight="1">
      <c r="A63" s="108"/>
      <c r="B63" s="109"/>
      <c r="C63" s="117">
        <v>6</v>
      </c>
      <c r="D63" s="214">
        <v>6.08</v>
      </c>
      <c r="E63" s="133"/>
      <c r="F63" s="133"/>
      <c r="G63" s="212" t="s">
        <v>156</v>
      </c>
      <c r="H63" s="133" t="s">
        <v>101</v>
      </c>
      <c r="I63" s="216">
        <v>6</v>
      </c>
      <c r="J63" s="121"/>
      <c r="K63" s="122">
        <f t="shared" si="2"/>
        <v>0</v>
      </c>
      <c r="L63" s="110"/>
      <c r="M63" s="108"/>
    </row>
    <row r="64" spans="1:17" ht="30" customHeight="1">
      <c r="A64" s="108"/>
      <c r="B64" s="109"/>
      <c r="C64" s="117">
        <v>6</v>
      </c>
      <c r="D64" s="214">
        <v>6.09</v>
      </c>
      <c r="E64" s="133"/>
      <c r="F64" s="133"/>
      <c r="G64" s="212" t="s">
        <v>157</v>
      </c>
      <c r="H64" s="133" t="s">
        <v>102</v>
      </c>
      <c r="I64" s="216">
        <v>129</v>
      </c>
      <c r="J64" s="385"/>
      <c r="K64" s="122">
        <f t="shared" si="2"/>
        <v>0</v>
      </c>
      <c r="L64" s="110"/>
      <c r="M64" s="108"/>
    </row>
    <row r="65" spans="1:15" ht="30" customHeight="1">
      <c r="A65" s="108"/>
      <c r="B65" s="109"/>
      <c r="C65" s="117">
        <v>6</v>
      </c>
      <c r="D65" s="214">
        <v>6.1</v>
      </c>
      <c r="E65" s="133"/>
      <c r="F65" s="133"/>
      <c r="G65" s="212" t="s">
        <v>158</v>
      </c>
      <c r="H65" s="133" t="s">
        <v>101</v>
      </c>
      <c r="I65" s="216">
        <v>6</v>
      </c>
      <c r="J65" s="121"/>
      <c r="K65" s="122">
        <f t="shared" si="2"/>
        <v>0</v>
      </c>
      <c r="L65" s="110"/>
      <c r="M65" s="108"/>
    </row>
    <row r="66" spans="1:15" ht="30" customHeight="1">
      <c r="A66" s="108"/>
      <c r="B66" s="109"/>
      <c r="C66" s="117">
        <v>6</v>
      </c>
      <c r="D66" s="214">
        <v>6.11</v>
      </c>
      <c r="E66" s="133"/>
      <c r="F66" s="133"/>
      <c r="G66" s="212" t="s">
        <v>159</v>
      </c>
      <c r="H66" s="133" t="s">
        <v>102</v>
      </c>
      <c r="I66" s="216">
        <v>51</v>
      </c>
      <c r="J66" s="121"/>
      <c r="K66" s="122">
        <f t="shared" si="2"/>
        <v>0</v>
      </c>
      <c r="L66" s="110"/>
      <c r="M66" s="108"/>
    </row>
    <row r="67" spans="1:15" ht="30" customHeight="1">
      <c r="A67" s="108"/>
      <c r="B67" s="109"/>
      <c r="C67" s="117">
        <v>6</v>
      </c>
      <c r="D67" s="214">
        <v>6.12</v>
      </c>
      <c r="E67" s="133"/>
      <c r="F67" s="133"/>
      <c r="G67" s="212" t="s">
        <v>160</v>
      </c>
      <c r="H67" s="133" t="s">
        <v>101</v>
      </c>
      <c r="I67" s="216">
        <v>12</v>
      </c>
      <c r="J67" s="121"/>
      <c r="K67" s="122">
        <f t="shared" si="2"/>
        <v>0</v>
      </c>
      <c r="L67" s="110"/>
      <c r="M67" s="108"/>
    </row>
    <row r="68" spans="1:15" ht="30" customHeight="1">
      <c r="A68" s="108"/>
      <c r="B68" s="109"/>
      <c r="C68" s="117">
        <v>6</v>
      </c>
      <c r="D68" s="214">
        <v>6.13</v>
      </c>
      <c r="E68" s="133"/>
      <c r="F68" s="133"/>
      <c r="G68" s="212" t="s">
        <v>161</v>
      </c>
      <c r="H68" s="133" t="s">
        <v>101</v>
      </c>
      <c r="I68" s="216">
        <v>6</v>
      </c>
      <c r="J68" s="121"/>
      <c r="K68" s="122">
        <f t="shared" si="2"/>
        <v>0</v>
      </c>
      <c r="L68" s="110"/>
      <c r="M68" s="108"/>
    </row>
    <row r="69" spans="1:15" ht="30" customHeight="1">
      <c r="A69" s="108"/>
      <c r="B69" s="109"/>
      <c r="C69" s="117">
        <v>6</v>
      </c>
      <c r="D69" s="214">
        <v>6.14</v>
      </c>
      <c r="E69" s="133"/>
      <c r="F69" s="133"/>
      <c r="G69" s="212" t="s">
        <v>162</v>
      </c>
      <c r="H69" s="133" t="s">
        <v>101</v>
      </c>
      <c r="I69" s="216">
        <v>6</v>
      </c>
      <c r="J69" s="121"/>
      <c r="K69" s="122">
        <f t="shared" si="2"/>
        <v>0</v>
      </c>
      <c r="L69" s="110"/>
      <c r="M69" s="108"/>
    </row>
    <row r="70" spans="1:15" ht="28.5">
      <c r="A70" s="108"/>
      <c r="B70" s="109"/>
      <c r="C70" s="117">
        <v>6</v>
      </c>
      <c r="D70" s="214">
        <v>6.15</v>
      </c>
      <c r="E70" s="133"/>
      <c r="F70" s="133"/>
      <c r="G70" s="212" t="s">
        <v>166</v>
      </c>
      <c r="H70" s="133" t="s">
        <v>101</v>
      </c>
      <c r="I70" s="216">
        <v>6</v>
      </c>
      <c r="J70" s="121"/>
      <c r="K70" s="122">
        <f t="shared" si="2"/>
        <v>0</v>
      </c>
      <c r="L70" s="110"/>
      <c r="M70" s="108"/>
    </row>
    <row r="71" spans="1:15" ht="30" customHeight="1">
      <c r="A71" s="108"/>
      <c r="B71" s="109"/>
      <c r="C71" s="117">
        <v>6</v>
      </c>
      <c r="D71" s="214">
        <v>6.16</v>
      </c>
      <c r="E71" s="133"/>
      <c r="F71" s="133"/>
      <c r="G71" s="212" t="s">
        <v>163</v>
      </c>
      <c r="H71" s="133" t="s">
        <v>102</v>
      </c>
      <c r="I71" s="216">
        <v>86.5</v>
      </c>
      <c r="J71" s="121"/>
      <c r="K71" s="122">
        <f t="shared" si="2"/>
        <v>0</v>
      </c>
      <c r="L71" s="110"/>
      <c r="M71" s="108"/>
    </row>
    <row r="72" spans="1:15" ht="30" customHeight="1">
      <c r="A72" s="108"/>
      <c r="B72" s="109"/>
      <c r="C72" s="117">
        <v>6</v>
      </c>
      <c r="D72" s="214">
        <v>6.17</v>
      </c>
      <c r="E72" s="133"/>
      <c r="F72" s="133"/>
      <c r="G72" s="212" t="s">
        <v>164</v>
      </c>
      <c r="H72" s="133" t="s">
        <v>101</v>
      </c>
      <c r="I72" s="216">
        <v>6</v>
      </c>
      <c r="J72" s="121"/>
      <c r="K72" s="122">
        <f t="shared" si="2"/>
        <v>0</v>
      </c>
      <c r="L72" s="110"/>
      <c r="M72" s="108"/>
    </row>
    <row r="73" spans="1:15" ht="30" customHeight="1">
      <c r="A73" s="108"/>
      <c r="B73" s="109"/>
      <c r="C73" s="117">
        <v>6</v>
      </c>
      <c r="D73" s="214">
        <v>6.18</v>
      </c>
      <c r="E73" s="133"/>
      <c r="F73" s="133"/>
      <c r="G73" s="212" t="s">
        <v>165</v>
      </c>
      <c r="H73" s="133" t="s">
        <v>101</v>
      </c>
      <c r="I73" s="216">
        <v>6</v>
      </c>
      <c r="J73" s="121"/>
      <c r="K73" s="122">
        <f t="shared" si="2"/>
        <v>0</v>
      </c>
      <c r="L73" s="110"/>
      <c r="M73" s="108"/>
    </row>
    <row r="74" spans="1:15" ht="30" customHeight="1" thickBot="1">
      <c r="A74" s="108"/>
      <c r="B74" s="109"/>
      <c r="C74" s="123" t="s">
        <v>13</v>
      </c>
      <c r="D74" s="144"/>
      <c r="E74" s="144"/>
      <c r="F74" s="144"/>
      <c r="G74" s="147"/>
      <c r="H74" s="146"/>
      <c r="I74" s="120"/>
      <c r="J74" s="126"/>
      <c r="K74" s="127">
        <f>+ROUND(SUM(K56:K73),2)</f>
        <v>0</v>
      </c>
      <c r="L74" s="110"/>
      <c r="M74" s="108"/>
    </row>
    <row r="75" spans="1:15" s="152" customFormat="1" ht="30" customHeight="1" thickBot="1">
      <c r="A75" s="148"/>
      <c r="B75" s="149"/>
      <c r="C75" s="766" t="s">
        <v>14</v>
      </c>
      <c r="D75" s="767"/>
      <c r="E75" s="767"/>
      <c r="F75" s="767"/>
      <c r="G75" s="767"/>
      <c r="H75" s="767"/>
      <c r="I75" s="767"/>
      <c r="J75" s="768"/>
      <c r="K75" s="150">
        <f>ROUND(SUM(K74,K50,K37,K21,K14,K54),2)</f>
        <v>0</v>
      </c>
      <c r="L75" s="151"/>
      <c r="M75" s="148"/>
    </row>
    <row r="76" spans="1:15" s="152" customFormat="1" ht="30" customHeight="1" thickBot="1">
      <c r="A76" s="148"/>
      <c r="B76" s="149"/>
      <c r="C76" s="766" t="s">
        <v>476</v>
      </c>
      <c r="D76" s="767"/>
      <c r="E76" s="767"/>
      <c r="F76" s="767"/>
      <c r="G76" s="767"/>
      <c r="H76" s="767"/>
      <c r="I76" s="767"/>
      <c r="J76" s="768"/>
      <c r="K76" s="150"/>
      <c r="L76" s="151"/>
      <c r="M76" s="148"/>
    </row>
    <row r="77" spans="1:15" s="152" customFormat="1" ht="30" customHeight="1" thickBot="1">
      <c r="A77" s="148"/>
      <c r="B77" s="149"/>
      <c r="C77" s="1274"/>
      <c r="D77" s="1274"/>
      <c r="E77" s="1274"/>
      <c r="F77" s="1274"/>
      <c r="G77" s="1274"/>
      <c r="H77" s="1274"/>
      <c r="I77" s="1274"/>
      <c r="J77" s="1274"/>
      <c r="K77" s="1275"/>
      <c r="L77" s="151"/>
      <c r="M77" s="148"/>
    </row>
    <row r="78" spans="1:15" s="152" customFormat="1" ht="30" customHeight="1" thickBot="1">
      <c r="A78" s="148"/>
      <c r="B78" s="149"/>
      <c r="C78" s="153"/>
      <c r="D78" s="155"/>
      <c r="E78" s="155"/>
      <c r="F78" s="155"/>
      <c r="G78" s="1276" t="s">
        <v>15</v>
      </c>
      <c r="H78" s="1277"/>
      <c r="I78" s="1278"/>
      <c r="J78" s="1279"/>
      <c r="K78" s="1280">
        <f>+K75+K76</f>
        <v>0</v>
      </c>
      <c r="L78" s="151"/>
      <c r="M78" s="148"/>
    </row>
    <row r="79" spans="1:15" s="152" customFormat="1" ht="30" customHeight="1" thickBot="1">
      <c r="A79" s="148"/>
      <c r="B79" s="149"/>
      <c r="C79" s="153"/>
      <c r="D79" s="154"/>
      <c r="E79" s="153"/>
      <c r="F79" s="153"/>
      <c r="G79" s="156" t="s">
        <v>16</v>
      </c>
      <c r="H79" s="157"/>
      <c r="I79" s="158"/>
      <c r="J79" s="159"/>
      <c r="K79" s="150">
        <f>+K78</f>
        <v>0</v>
      </c>
      <c r="L79" s="151"/>
      <c r="M79" s="148"/>
      <c r="O79" s="746"/>
    </row>
    <row r="80" spans="1:15" s="152" customFormat="1" ht="15.75" thickBot="1">
      <c r="A80" s="148"/>
      <c r="B80" s="149"/>
      <c r="C80" s="153"/>
      <c r="D80" s="154"/>
      <c r="E80" s="154"/>
      <c r="F80" s="154"/>
      <c r="G80" s="153"/>
      <c r="H80" s="153"/>
      <c r="I80" s="160"/>
      <c r="J80" s="161"/>
      <c r="K80" s="162"/>
      <c r="L80" s="151"/>
      <c r="M80" s="148"/>
      <c r="O80" s="685"/>
    </row>
    <row r="81" spans="1:15" s="152" customFormat="1" ht="15">
      <c r="A81" s="148"/>
      <c r="B81" s="149"/>
      <c r="C81" s="1313"/>
      <c r="D81" s="1314"/>
      <c r="E81" s="1314"/>
      <c r="F81" s="1314"/>
      <c r="G81" s="1314"/>
      <c r="H81" s="1314"/>
      <c r="I81" s="1314"/>
      <c r="J81" s="1314"/>
      <c r="K81" s="1315"/>
      <c r="L81" s="163"/>
      <c r="M81" s="148"/>
      <c r="O81" s="743"/>
    </row>
    <row r="82" spans="1:15" s="152" customFormat="1" ht="46.5" customHeight="1">
      <c r="A82" s="148"/>
      <c r="B82" s="149"/>
      <c r="C82" s="750" t="s">
        <v>33</v>
      </c>
      <c r="D82" s="1316"/>
      <c r="E82" s="1316"/>
      <c r="F82" s="1316"/>
      <c r="G82" s="1316"/>
      <c r="H82" s="751" t="s">
        <v>6</v>
      </c>
      <c r="I82" s="751"/>
      <c r="J82" s="751"/>
      <c r="K82" s="90" t="s">
        <v>19</v>
      </c>
      <c r="L82" s="165"/>
      <c r="M82" s="148"/>
      <c r="O82" s="743"/>
    </row>
    <row r="83" spans="1:15" s="152" customFormat="1" ht="56.25" customHeight="1">
      <c r="A83" s="148"/>
      <c r="B83" s="149"/>
      <c r="C83" s="750" t="s">
        <v>34</v>
      </c>
      <c r="D83" s="1316"/>
      <c r="E83" s="1316"/>
      <c r="F83" s="1316"/>
      <c r="G83" s="1316"/>
      <c r="H83" s="1317" t="s">
        <v>21</v>
      </c>
      <c r="I83" s="1317"/>
      <c r="J83" s="1318" t="s">
        <v>22</v>
      </c>
      <c r="K83" s="1319" t="s">
        <v>35</v>
      </c>
      <c r="L83" s="165"/>
      <c r="M83" s="148"/>
    </row>
    <row r="84" spans="1:15" s="152" customFormat="1" ht="30" customHeight="1">
      <c r="A84" s="148"/>
      <c r="B84" s="149"/>
      <c r="C84" s="750" t="s">
        <v>36</v>
      </c>
      <c r="D84" s="1316"/>
      <c r="E84" s="1316"/>
      <c r="F84" s="1316"/>
      <c r="G84" s="1316"/>
      <c r="H84" s="1320" t="s">
        <v>24</v>
      </c>
      <c r="I84" s="1321"/>
      <c r="J84" s="1318" t="s">
        <v>25</v>
      </c>
      <c r="K84" s="1319" t="s">
        <v>35</v>
      </c>
      <c r="L84" s="165"/>
      <c r="M84" s="148"/>
    </row>
    <row r="85" spans="1:15" s="166" customFormat="1" ht="58.5" customHeight="1">
      <c r="A85" s="148"/>
      <c r="B85" s="149"/>
      <c r="C85" s="1322"/>
      <c r="D85" s="1323"/>
      <c r="E85" s="1323"/>
      <c r="F85" s="1323"/>
      <c r="G85" s="1324"/>
      <c r="H85" s="1325" t="s">
        <v>26</v>
      </c>
      <c r="I85" s="1317"/>
      <c r="J85" s="1318" t="s">
        <v>27</v>
      </c>
      <c r="K85" s="1319" t="s">
        <v>35</v>
      </c>
      <c r="L85" s="151"/>
      <c r="M85" s="148"/>
    </row>
    <row r="86" spans="1:15" ht="57" customHeight="1">
      <c r="A86" s="108"/>
      <c r="B86" s="109"/>
      <c r="C86" s="96"/>
      <c r="D86" s="1331"/>
      <c r="E86" s="1331"/>
      <c r="F86" s="1331"/>
      <c r="G86" s="97"/>
      <c r="H86" s="1317" t="s">
        <v>28</v>
      </c>
      <c r="I86" s="1317"/>
      <c r="J86" s="1318" t="s">
        <v>29</v>
      </c>
      <c r="K86" s="1319" t="s">
        <v>35</v>
      </c>
      <c r="L86" s="110"/>
      <c r="M86" s="108"/>
    </row>
    <row r="87" spans="1:15" ht="15.75" thickBot="1">
      <c r="A87" s="108"/>
      <c r="B87" s="109"/>
      <c r="C87" s="1326"/>
      <c r="D87" s="1327"/>
      <c r="E87" s="1327"/>
      <c r="F87" s="1327"/>
      <c r="G87" s="1328"/>
      <c r="H87" s="1329"/>
      <c r="I87" s="1329"/>
      <c r="J87" s="1329"/>
      <c r="K87" s="1330"/>
      <c r="L87" s="110"/>
      <c r="M87" s="108"/>
    </row>
    <row r="88" spans="1:15" ht="62.25" customHeight="1">
      <c r="A88" s="108"/>
      <c r="B88" s="108"/>
      <c r="C88" s="98"/>
      <c r="D88" s="91"/>
      <c r="E88" s="91"/>
      <c r="F88" s="98"/>
      <c r="G88" s="91"/>
      <c r="H88" s="98"/>
      <c r="I88" s="98"/>
      <c r="J88" s="98"/>
      <c r="K88" s="98"/>
      <c r="L88" s="108"/>
      <c r="M88" s="108"/>
    </row>
    <row r="89" spans="1:15" ht="15">
      <c r="C89" s="91"/>
      <c r="D89" s="91"/>
      <c r="E89" s="91"/>
      <c r="F89" s="91"/>
      <c r="G89" s="1332" t="s">
        <v>37</v>
      </c>
      <c r="H89" s="91"/>
      <c r="I89" s="91"/>
      <c r="J89" s="91"/>
      <c r="K89" s="91"/>
    </row>
    <row r="90" spans="1:15" ht="16.5" thickBot="1">
      <c r="C90" s="103"/>
      <c r="D90" s="103"/>
      <c r="E90" s="104"/>
      <c r="F90" s="103"/>
      <c r="G90" s="105"/>
      <c r="H90" s="103"/>
      <c r="I90" s="103"/>
      <c r="J90" s="103"/>
      <c r="K90" s="103"/>
    </row>
    <row r="91" spans="1:15" ht="15" thickTop="1"/>
  </sheetData>
  <mergeCells count="24">
    <mergeCell ref="H87:K87"/>
    <mergeCell ref="C4:K4"/>
    <mergeCell ref="C5:K5"/>
    <mergeCell ref="C83:G83"/>
    <mergeCell ref="H83:I83"/>
    <mergeCell ref="C84:G84"/>
    <mergeCell ref="H84:I84"/>
    <mergeCell ref="H85:I85"/>
    <mergeCell ref="H86:I86"/>
    <mergeCell ref="K7:K8"/>
    <mergeCell ref="C75:J75"/>
    <mergeCell ref="C76:J76"/>
    <mergeCell ref="D81:K81"/>
    <mergeCell ref="C82:G82"/>
    <mergeCell ref="H82:J82"/>
    <mergeCell ref="C2:F2"/>
    <mergeCell ref="C6:K6"/>
    <mergeCell ref="C7:C8"/>
    <mergeCell ref="D7:D8"/>
    <mergeCell ref="E7:F7"/>
    <mergeCell ref="G7:G8"/>
    <mergeCell ref="H7:H8"/>
    <mergeCell ref="I7:I8"/>
    <mergeCell ref="J7:J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Y362"/>
  <sheetViews>
    <sheetView view="pageBreakPreview" topLeftCell="A352" zoomScale="60" zoomScaleNormal="55" workbookViewId="0">
      <selection activeCell="U302" sqref="U302"/>
    </sheetView>
  </sheetViews>
  <sheetFormatPr baseColWidth="10" defaultColWidth="11.42578125" defaultRowHeight="12.75"/>
  <cols>
    <col min="1" max="2" width="3.42578125" style="2" customWidth="1"/>
    <col min="3" max="3" width="24.85546875" style="2" customWidth="1"/>
    <col min="4" max="4" width="18" style="2" customWidth="1"/>
    <col min="5" max="6" width="11.42578125" style="2"/>
    <col min="7" max="9" width="11.42578125" style="2" customWidth="1"/>
    <col min="10" max="10" width="13.85546875" style="2" customWidth="1"/>
    <col min="11" max="11" width="12" style="2" bestFit="1" customWidth="1"/>
    <col min="12" max="12" width="17.42578125" style="2" customWidth="1"/>
    <col min="13" max="14" width="11.42578125" style="2"/>
    <col min="15" max="15" width="20" style="2" customWidth="1"/>
    <col min="16" max="16" width="3.42578125" style="2" customWidth="1"/>
    <col min="17" max="17" width="14.28515625" style="2" customWidth="1"/>
    <col min="18" max="18" width="13.140625" style="2" customWidth="1"/>
    <col min="19" max="19" width="13.140625" style="388" bestFit="1" customWidth="1"/>
    <col min="20" max="25" width="11.42578125" style="388"/>
    <col min="26" max="16384" width="11.42578125" style="2"/>
  </cols>
  <sheetData>
    <row r="1" spans="2:16" ht="13.5" thickBot="1"/>
    <row r="2" spans="2:16" ht="13.5" thickTop="1">
      <c r="B2" s="3"/>
      <c r="C2" s="4"/>
      <c r="D2" s="4"/>
      <c r="E2" s="4"/>
      <c r="F2" s="4"/>
      <c r="G2" s="4"/>
      <c r="H2" s="4"/>
      <c r="I2" s="4"/>
      <c r="J2" s="4"/>
      <c r="K2" s="4"/>
      <c r="L2" s="4"/>
      <c r="M2" s="4"/>
      <c r="N2" s="4"/>
      <c r="O2" s="4"/>
      <c r="P2" s="106"/>
    </row>
    <row r="3" spans="2:16" ht="36.75" customHeight="1">
      <c r="B3" s="5"/>
      <c r="C3" s="869" t="s">
        <v>38</v>
      </c>
      <c r="D3" s="870"/>
      <c r="E3" s="870"/>
      <c r="F3" s="870"/>
      <c r="P3" s="6"/>
    </row>
    <row r="4" spans="2:16">
      <c r="B4" s="5"/>
      <c r="C4" s="94"/>
      <c r="D4" s="107" t="s">
        <v>39</v>
      </c>
      <c r="E4" s="94"/>
      <c r="F4" s="95"/>
      <c r="P4" s="6"/>
    </row>
    <row r="5" spans="2:16">
      <c r="B5" s="5"/>
      <c r="C5" s="88"/>
      <c r="D5" s="89"/>
      <c r="E5" s="88"/>
      <c r="F5" s="89"/>
      <c r="P5" s="6"/>
    </row>
    <row r="6" spans="2:16" ht="48" customHeight="1">
      <c r="B6" s="5"/>
      <c r="C6" s="871" t="s">
        <v>40</v>
      </c>
      <c r="D6" s="871"/>
      <c r="E6" s="871"/>
      <c r="F6" s="871"/>
      <c r="G6" s="871"/>
      <c r="H6" s="871"/>
      <c r="I6" s="871"/>
      <c r="J6" s="871"/>
      <c r="K6" s="871"/>
      <c r="L6" s="871"/>
      <c r="M6" s="871"/>
      <c r="N6" s="871"/>
      <c r="O6" s="871"/>
      <c r="P6" s="7"/>
    </row>
    <row r="7" spans="2:16" ht="15" thickBot="1">
      <c r="B7" s="5"/>
      <c r="C7" s="32"/>
      <c r="D7" s="32"/>
      <c r="E7" s="32"/>
      <c r="F7" s="32"/>
      <c r="G7" s="32"/>
      <c r="H7" s="32"/>
      <c r="I7" s="32"/>
      <c r="J7" s="32"/>
      <c r="K7" s="32"/>
      <c r="L7" s="32"/>
      <c r="M7" s="32"/>
      <c r="N7" s="32"/>
      <c r="O7" s="32"/>
      <c r="P7" s="6"/>
    </row>
    <row r="8" spans="2:16" ht="15">
      <c r="B8" s="5"/>
      <c r="C8" s="872"/>
      <c r="D8" s="874"/>
      <c r="E8" s="875"/>
      <c r="F8" s="875"/>
      <c r="G8" s="875"/>
      <c r="H8" s="875"/>
      <c r="I8" s="875"/>
      <c r="J8" s="875"/>
      <c r="K8" s="876"/>
      <c r="L8" s="877"/>
      <c r="M8" s="878"/>
      <c r="N8" s="878"/>
      <c r="O8" s="879"/>
      <c r="P8" s="8"/>
    </row>
    <row r="9" spans="2:16" ht="15">
      <c r="B9" s="5"/>
      <c r="C9" s="873"/>
      <c r="D9" s="856" t="s">
        <v>468</v>
      </c>
      <c r="E9" s="857"/>
      <c r="F9" s="857"/>
      <c r="G9" s="857"/>
      <c r="H9" s="857"/>
      <c r="I9" s="857"/>
      <c r="J9" s="857"/>
      <c r="K9" s="858"/>
      <c r="L9" s="880"/>
      <c r="M9" s="881"/>
      <c r="N9" s="881"/>
      <c r="O9" s="882"/>
      <c r="P9" s="8"/>
    </row>
    <row r="10" spans="2:16" ht="15">
      <c r="B10" s="5"/>
      <c r="C10" s="873"/>
      <c r="D10" s="856"/>
      <c r="E10" s="857"/>
      <c r="F10" s="857"/>
      <c r="G10" s="857"/>
      <c r="H10" s="857"/>
      <c r="I10" s="857"/>
      <c r="J10" s="857"/>
      <c r="K10" s="858"/>
      <c r="L10" s="883" t="s">
        <v>41</v>
      </c>
      <c r="M10" s="885"/>
      <c r="N10" s="886"/>
      <c r="O10" s="887"/>
      <c r="P10" s="8"/>
    </row>
    <row r="11" spans="2:16" ht="51" customHeight="1">
      <c r="B11" s="5"/>
      <c r="C11" s="873"/>
      <c r="D11" s="866" t="s">
        <v>467</v>
      </c>
      <c r="E11" s="867"/>
      <c r="F11" s="867"/>
      <c r="G11" s="867"/>
      <c r="H11" s="867"/>
      <c r="I11" s="867"/>
      <c r="J11" s="867"/>
      <c r="K11" s="868"/>
      <c r="L11" s="884"/>
      <c r="M11" s="888"/>
      <c r="N11" s="889"/>
      <c r="O11" s="890"/>
      <c r="P11" s="9"/>
    </row>
    <row r="12" spans="2:16" ht="12.75" customHeight="1">
      <c r="B12" s="5"/>
      <c r="C12" s="873"/>
      <c r="D12" s="905"/>
      <c r="E12" s="906"/>
      <c r="F12" s="906"/>
      <c r="G12" s="906"/>
      <c r="H12" s="906"/>
      <c r="I12" s="906"/>
      <c r="J12" s="906"/>
      <c r="K12" s="907"/>
      <c r="L12" s="883" t="s">
        <v>42</v>
      </c>
      <c r="M12" s="883"/>
      <c r="N12" s="883" t="s">
        <v>43</v>
      </c>
      <c r="O12" s="854"/>
      <c r="P12" s="8"/>
    </row>
    <row r="13" spans="2:16" ht="13.5">
      <c r="B13" s="5"/>
      <c r="C13" s="873"/>
      <c r="D13" s="905"/>
      <c r="E13" s="906"/>
      <c r="F13" s="906"/>
      <c r="G13" s="906"/>
      <c r="H13" s="906"/>
      <c r="I13" s="906"/>
      <c r="J13" s="906"/>
      <c r="K13" s="907"/>
      <c r="L13" s="891"/>
      <c r="M13" s="891"/>
      <c r="N13" s="891"/>
      <c r="O13" s="855"/>
      <c r="P13" s="8"/>
    </row>
    <row r="14" spans="2:16" ht="15">
      <c r="B14" s="5"/>
      <c r="C14" s="873"/>
      <c r="D14" s="856" t="s">
        <v>44</v>
      </c>
      <c r="E14" s="857"/>
      <c r="F14" s="857"/>
      <c r="G14" s="857"/>
      <c r="H14" s="857"/>
      <c r="I14" s="857"/>
      <c r="J14" s="857"/>
      <c r="K14" s="858"/>
      <c r="L14" s="891"/>
      <c r="M14" s="891"/>
      <c r="N14" s="891"/>
      <c r="O14" s="855"/>
      <c r="P14" s="8"/>
    </row>
    <row r="15" spans="2:16" ht="15.75" thickBot="1">
      <c r="B15" s="5"/>
      <c r="C15" s="33"/>
      <c r="D15" s="34"/>
      <c r="E15" s="34"/>
      <c r="F15" s="34"/>
      <c r="G15" s="34"/>
      <c r="H15" s="34"/>
      <c r="I15" s="34"/>
      <c r="J15" s="34"/>
      <c r="K15" s="34"/>
      <c r="L15" s="34"/>
      <c r="M15" s="35"/>
      <c r="N15" s="35"/>
      <c r="O15" s="36"/>
      <c r="P15" s="10"/>
    </row>
    <row r="16" spans="2:16" ht="15">
      <c r="B16" s="5"/>
      <c r="C16" s="37"/>
      <c r="D16" s="100"/>
      <c r="E16" s="100"/>
      <c r="F16" s="100"/>
      <c r="G16" s="100"/>
      <c r="H16" s="100"/>
      <c r="I16" s="100"/>
      <c r="J16" s="100"/>
      <c r="K16" s="100"/>
      <c r="L16" s="38" t="s">
        <v>45</v>
      </c>
      <c r="M16" s="39" t="s">
        <v>46</v>
      </c>
      <c r="N16" s="39" t="s">
        <v>47</v>
      </c>
      <c r="O16" s="40" t="s">
        <v>48</v>
      </c>
      <c r="P16" s="9"/>
    </row>
    <row r="17" spans="2:20" ht="15">
      <c r="B17" s="5"/>
      <c r="C17" s="41"/>
      <c r="D17" s="99"/>
      <c r="E17" s="99"/>
      <c r="F17" s="99"/>
      <c r="G17" s="99"/>
      <c r="H17" s="99"/>
      <c r="I17" s="99"/>
      <c r="J17" s="99"/>
      <c r="K17" s="99"/>
      <c r="L17" s="42"/>
      <c r="M17" s="43">
        <v>1</v>
      </c>
      <c r="N17" s="43">
        <v>9</v>
      </c>
      <c r="O17" s="44">
        <v>2026</v>
      </c>
      <c r="P17" s="11"/>
    </row>
    <row r="18" spans="2:20" ht="15">
      <c r="B18" s="5"/>
      <c r="C18" s="46"/>
      <c r="D18" s="47"/>
      <c r="E18" s="47"/>
      <c r="F18" s="47"/>
      <c r="G18" s="47"/>
      <c r="H18" s="47"/>
      <c r="I18" s="47"/>
      <c r="J18" s="47"/>
      <c r="K18" s="47"/>
      <c r="L18" s="47"/>
      <c r="M18" s="47"/>
      <c r="N18" s="47"/>
      <c r="O18" s="48"/>
      <c r="P18" s="12"/>
    </row>
    <row r="19" spans="2:20" ht="15" thickBot="1">
      <c r="B19" s="5"/>
      <c r="C19" s="49"/>
      <c r="D19" s="50"/>
      <c r="E19" s="50"/>
      <c r="F19" s="50"/>
      <c r="G19" s="50"/>
      <c r="H19" s="50"/>
      <c r="I19" s="50"/>
      <c r="J19" s="50"/>
      <c r="K19" s="50"/>
      <c r="L19" s="50"/>
      <c r="M19" s="50"/>
      <c r="N19" s="50"/>
      <c r="O19" s="51"/>
      <c r="P19" s="6"/>
    </row>
    <row r="20" spans="2:20" ht="15" thickBot="1">
      <c r="B20" s="5"/>
      <c r="C20" s="52"/>
      <c r="D20" s="53"/>
      <c r="E20" s="53"/>
      <c r="F20" s="53"/>
      <c r="G20" s="53"/>
      <c r="H20" s="53"/>
      <c r="I20" s="32"/>
      <c r="J20" s="32"/>
      <c r="K20" s="53"/>
      <c r="L20" s="53"/>
      <c r="M20" s="53"/>
      <c r="N20" s="53"/>
      <c r="O20" s="54"/>
      <c r="P20" s="6"/>
    </row>
    <row r="21" spans="2:20" ht="15">
      <c r="B21" s="5"/>
      <c r="C21" s="859" t="s">
        <v>51</v>
      </c>
      <c r="D21" s="860"/>
      <c r="E21" s="860"/>
      <c r="F21" s="860"/>
      <c r="G21" s="860"/>
      <c r="H21" s="860"/>
      <c r="I21" s="860"/>
      <c r="J21" s="860"/>
      <c r="K21" s="860"/>
      <c r="L21" s="860"/>
      <c r="M21" s="860"/>
      <c r="N21" s="860"/>
      <c r="O21" s="861"/>
      <c r="P21" s="13"/>
    </row>
    <row r="22" spans="2:20" ht="15" thickBot="1">
      <c r="B22" s="5"/>
      <c r="C22" s="55"/>
      <c r="D22" s="32"/>
      <c r="E22" s="32"/>
      <c r="F22" s="32"/>
      <c r="G22" s="32"/>
      <c r="H22" s="32"/>
      <c r="I22" s="32"/>
      <c r="J22" s="32"/>
      <c r="K22" s="32"/>
      <c r="L22" s="32"/>
      <c r="M22" s="32"/>
      <c r="N22" s="32"/>
      <c r="O22" s="56"/>
      <c r="P22" s="6"/>
    </row>
    <row r="23" spans="2:20" ht="15">
      <c r="B23" s="5"/>
      <c r="C23" s="57" t="s">
        <v>52</v>
      </c>
      <c r="D23" s="862" t="s">
        <v>6</v>
      </c>
      <c r="E23" s="863"/>
      <c r="F23" s="863"/>
      <c r="G23" s="863"/>
      <c r="H23" s="863"/>
      <c r="I23" s="863"/>
      <c r="J23" s="863"/>
      <c r="K23" s="863"/>
      <c r="L23" s="864"/>
      <c r="M23" s="827" t="s">
        <v>53</v>
      </c>
      <c r="N23" s="865"/>
      <c r="O23" s="57" t="s">
        <v>8</v>
      </c>
      <c r="P23" s="14"/>
    </row>
    <row r="24" spans="2:20" ht="15.75" thickBot="1">
      <c r="B24" s="5"/>
      <c r="C24" s="181">
        <v>1.01</v>
      </c>
      <c r="D24" s="849" t="s">
        <v>90</v>
      </c>
      <c r="E24" s="904"/>
      <c r="F24" s="904"/>
      <c r="G24" s="904"/>
      <c r="H24" s="904"/>
      <c r="I24" s="904"/>
      <c r="J24" s="904"/>
      <c r="K24" s="904"/>
      <c r="L24" s="850"/>
      <c r="M24" s="849" t="s">
        <v>91</v>
      </c>
      <c r="N24" s="850"/>
      <c r="O24" s="193">
        <f>+O67</f>
        <v>5316</v>
      </c>
      <c r="P24" s="15"/>
    </row>
    <row r="25" spans="2:20">
      <c r="B25" s="5"/>
      <c r="C25" s="801" t="s">
        <v>54</v>
      </c>
      <c r="D25" s="802"/>
      <c r="E25" s="802"/>
      <c r="F25" s="802"/>
      <c r="G25" s="802"/>
      <c r="H25" s="802"/>
      <c r="I25" s="802"/>
      <c r="J25" s="802"/>
      <c r="K25" s="802"/>
      <c r="L25" s="802"/>
      <c r="M25" s="802"/>
      <c r="N25" s="802"/>
      <c r="O25" s="803"/>
      <c r="P25" s="16"/>
    </row>
    <row r="26" spans="2:20">
      <c r="B26" s="5"/>
      <c r="C26" s="804"/>
      <c r="D26" s="805"/>
      <c r="E26" s="805"/>
      <c r="F26" s="805"/>
      <c r="G26" s="805"/>
      <c r="H26" s="805"/>
      <c r="I26" s="805"/>
      <c r="J26" s="805"/>
      <c r="K26" s="805"/>
      <c r="L26" s="805"/>
      <c r="M26" s="805"/>
      <c r="N26" s="805"/>
      <c r="O26" s="806"/>
      <c r="P26" s="16"/>
    </row>
    <row r="27" spans="2:20" ht="13.5" thickBot="1">
      <c r="B27" s="5"/>
      <c r="C27" s="807"/>
      <c r="D27" s="808"/>
      <c r="E27" s="808"/>
      <c r="F27" s="808"/>
      <c r="G27" s="808"/>
      <c r="H27" s="808"/>
      <c r="I27" s="808"/>
      <c r="J27" s="808"/>
      <c r="K27" s="808"/>
      <c r="L27" s="808"/>
      <c r="M27" s="808"/>
      <c r="N27" s="808"/>
      <c r="O27" s="809"/>
      <c r="P27" s="16"/>
      <c r="T27" s="389" t="s">
        <v>56</v>
      </c>
    </row>
    <row r="28" spans="2:20" ht="15">
      <c r="B28" s="5"/>
      <c r="C28" s="810" t="s">
        <v>6</v>
      </c>
      <c r="D28" s="811"/>
      <c r="E28" s="811"/>
      <c r="F28" s="811"/>
      <c r="G28" s="811"/>
      <c r="H28" s="811"/>
      <c r="I28" s="838"/>
      <c r="J28" s="837" t="s">
        <v>53</v>
      </c>
      <c r="K28" s="838"/>
      <c r="L28" s="58" t="s">
        <v>55</v>
      </c>
      <c r="M28" s="837" t="s">
        <v>56</v>
      </c>
      <c r="N28" s="838"/>
      <c r="O28" s="59" t="s">
        <v>57</v>
      </c>
      <c r="P28" s="17"/>
      <c r="T28" s="390">
        <v>0.1</v>
      </c>
    </row>
    <row r="29" spans="2:20" ht="14.25">
      <c r="B29" s="5"/>
      <c r="C29" s="814" t="s">
        <v>92</v>
      </c>
      <c r="D29" s="815"/>
      <c r="E29" s="815"/>
      <c r="F29" s="815"/>
      <c r="G29" s="815"/>
      <c r="H29" s="815"/>
      <c r="I29" s="816"/>
      <c r="J29" s="790" t="s">
        <v>171</v>
      </c>
      <c r="K29" s="832"/>
      <c r="L29" s="182">
        <f>+O55</f>
        <v>2690.6742614080003</v>
      </c>
      <c r="M29" s="842">
        <f>+$T$28</f>
        <v>0.1</v>
      </c>
      <c r="N29" s="832"/>
      <c r="O29" s="189">
        <f>+L29*M29</f>
        <v>269.06742614080002</v>
      </c>
      <c r="P29" s="18"/>
    </row>
    <row r="30" spans="2:20" ht="14.25">
      <c r="B30" s="5"/>
      <c r="C30" s="814" t="s">
        <v>93</v>
      </c>
      <c r="D30" s="815"/>
      <c r="E30" s="815"/>
      <c r="F30" s="815"/>
      <c r="G30" s="815"/>
      <c r="H30" s="815"/>
      <c r="I30" s="816"/>
      <c r="J30" s="790" t="s">
        <v>172</v>
      </c>
      <c r="K30" s="832"/>
      <c r="L30" s="182">
        <v>16300</v>
      </c>
      <c r="M30" s="831">
        <v>0.06</v>
      </c>
      <c r="N30" s="832"/>
      <c r="O30" s="189">
        <f>+M30*L30</f>
        <v>978</v>
      </c>
      <c r="P30" s="18"/>
    </row>
    <row r="31" spans="2:20" ht="15" thickBot="1">
      <c r="B31" s="5"/>
      <c r="C31" s="899"/>
      <c r="D31" s="898"/>
      <c r="E31" s="898"/>
      <c r="F31" s="898"/>
      <c r="G31" s="898"/>
      <c r="H31" s="898"/>
      <c r="I31" s="822"/>
      <c r="J31" s="898"/>
      <c r="K31" s="822"/>
      <c r="L31" s="183"/>
      <c r="M31" s="902"/>
      <c r="N31" s="903"/>
      <c r="O31" s="189">
        <f>+M31*L31</f>
        <v>0</v>
      </c>
      <c r="P31" s="18"/>
    </row>
    <row r="32" spans="2:20" ht="15.75" thickBot="1">
      <c r="B32" s="5"/>
      <c r="C32" s="779" t="s">
        <v>58</v>
      </c>
      <c r="D32" s="780"/>
      <c r="E32" s="780"/>
      <c r="F32" s="780"/>
      <c r="G32" s="780"/>
      <c r="H32" s="780"/>
      <c r="I32" s="780"/>
      <c r="J32" s="780"/>
      <c r="K32" s="780"/>
      <c r="L32" s="780"/>
      <c r="M32" s="780"/>
      <c r="N32" s="781"/>
      <c r="O32" s="190">
        <f>+SUM(O29:O31)</f>
        <v>1247.0674261408001</v>
      </c>
      <c r="P32" s="19"/>
    </row>
    <row r="33" spans="2:25" ht="13.5" customHeight="1">
      <c r="B33" s="5"/>
      <c r="C33" s="801" t="s">
        <v>59</v>
      </c>
      <c r="D33" s="802"/>
      <c r="E33" s="802"/>
      <c r="F33" s="802"/>
      <c r="G33" s="802"/>
      <c r="H33" s="802"/>
      <c r="I33" s="802"/>
      <c r="J33" s="802"/>
      <c r="K33" s="802"/>
      <c r="L33" s="802"/>
      <c r="M33" s="802"/>
      <c r="N33" s="802"/>
      <c r="O33" s="803"/>
      <c r="P33" s="16"/>
    </row>
    <row r="34" spans="2:25">
      <c r="B34" s="5"/>
      <c r="C34" s="804"/>
      <c r="D34" s="805"/>
      <c r="E34" s="805"/>
      <c r="F34" s="805"/>
      <c r="G34" s="805"/>
      <c r="H34" s="805"/>
      <c r="I34" s="805"/>
      <c r="J34" s="805"/>
      <c r="K34" s="805"/>
      <c r="L34" s="805"/>
      <c r="M34" s="805"/>
      <c r="N34" s="805"/>
      <c r="O34" s="806"/>
      <c r="P34" s="16"/>
    </row>
    <row r="35" spans="2:25" ht="13.5" thickBot="1">
      <c r="B35" s="5"/>
      <c r="C35" s="807"/>
      <c r="D35" s="808"/>
      <c r="E35" s="808"/>
      <c r="F35" s="808"/>
      <c r="G35" s="808"/>
      <c r="H35" s="808"/>
      <c r="I35" s="808"/>
      <c r="J35" s="808"/>
      <c r="K35" s="808"/>
      <c r="L35" s="808"/>
      <c r="M35" s="808"/>
      <c r="N35" s="808"/>
      <c r="O35" s="809"/>
      <c r="P35" s="16"/>
    </row>
    <row r="36" spans="2:25" ht="15">
      <c r="B36" s="5"/>
      <c r="C36" s="810" t="s">
        <v>6</v>
      </c>
      <c r="D36" s="811"/>
      <c r="E36" s="811"/>
      <c r="F36" s="811"/>
      <c r="G36" s="811"/>
      <c r="H36" s="811"/>
      <c r="I36" s="838"/>
      <c r="J36" s="811" t="s">
        <v>53</v>
      </c>
      <c r="K36" s="838"/>
      <c r="L36" s="58" t="s">
        <v>8</v>
      </c>
      <c r="M36" s="837" t="s">
        <v>60</v>
      </c>
      <c r="N36" s="838"/>
      <c r="O36" s="59" t="s">
        <v>57</v>
      </c>
      <c r="P36" s="17"/>
      <c r="U36" s="388">
        <f>1/0.06</f>
        <v>16.666666666666668</v>
      </c>
    </row>
    <row r="37" spans="2:25" ht="14.25">
      <c r="B37" s="5"/>
      <c r="C37" s="789"/>
      <c r="D37" s="790"/>
      <c r="E37" s="790"/>
      <c r="F37" s="790"/>
      <c r="G37" s="790"/>
      <c r="H37" s="790"/>
      <c r="I37" s="832"/>
      <c r="J37" s="790"/>
      <c r="K37" s="832"/>
      <c r="L37" s="63"/>
      <c r="M37" s="784"/>
      <c r="N37" s="785"/>
      <c r="O37" s="189">
        <f>+M37*L37</f>
        <v>0</v>
      </c>
      <c r="P37" s="18"/>
    </row>
    <row r="38" spans="2:25" ht="15" thickBot="1">
      <c r="B38" s="5"/>
      <c r="C38" s="899"/>
      <c r="D38" s="898"/>
      <c r="E38" s="898"/>
      <c r="F38" s="898"/>
      <c r="G38" s="898"/>
      <c r="H38" s="898"/>
      <c r="I38" s="822"/>
      <c r="J38" s="898"/>
      <c r="K38" s="822"/>
      <c r="L38" s="64"/>
      <c r="M38" s="821"/>
      <c r="N38" s="822"/>
      <c r="O38" s="189">
        <f>+M38*L38</f>
        <v>0</v>
      </c>
      <c r="P38" s="18"/>
    </row>
    <row r="39" spans="2:25" ht="15.75" thickBot="1">
      <c r="B39" s="5"/>
      <c r="C39" s="779" t="s">
        <v>58</v>
      </c>
      <c r="D39" s="780"/>
      <c r="E39" s="780"/>
      <c r="F39" s="780"/>
      <c r="G39" s="780"/>
      <c r="H39" s="780"/>
      <c r="I39" s="780"/>
      <c r="J39" s="780"/>
      <c r="K39" s="780"/>
      <c r="L39" s="780"/>
      <c r="M39" s="780"/>
      <c r="N39" s="781"/>
      <c r="O39" s="189">
        <f>+SUM(O37:O38)</f>
        <v>0</v>
      </c>
      <c r="P39" s="18"/>
    </row>
    <row r="40" spans="2:25">
      <c r="B40" s="5"/>
      <c r="C40" s="801" t="s">
        <v>61</v>
      </c>
      <c r="D40" s="802"/>
      <c r="E40" s="802"/>
      <c r="F40" s="802"/>
      <c r="G40" s="802"/>
      <c r="H40" s="802"/>
      <c r="I40" s="802"/>
      <c r="J40" s="802"/>
      <c r="K40" s="802"/>
      <c r="L40" s="802"/>
      <c r="M40" s="802"/>
      <c r="N40" s="802"/>
      <c r="O40" s="803"/>
      <c r="P40" s="16"/>
    </row>
    <row r="41" spans="2:25">
      <c r="B41" s="5"/>
      <c r="C41" s="804"/>
      <c r="D41" s="805"/>
      <c r="E41" s="805"/>
      <c r="F41" s="805"/>
      <c r="G41" s="805"/>
      <c r="H41" s="805"/>
      <c r="I41" s="805"/>
      <c r="J41" s="805"/>
      <c r="K41" s="805"/>
      <c r="L41" s="805"/>
      <c r="M41" s="805"/>
      <c r="N41" s="805"/>
      <c r="O41" s="806"/>
      <c r="P41" s="16"/>
    </row>
    <row r="42" spans="2:25" ht="13.5" thickBot="1">
      <c r="B42" s="5"/>
      <c r="C42" s="807"/>
      <c r="D42" s="808"/>
      <c r="E42" s="808"/>
      <c r="F42" s="808"/>
      <c r="G42" s="808"/>
      <c r="H42" s="808"/>
      <c r="I42" s="808"/>
      <c r="J42" s="808"/>
      <c r="K42" s="808"/>
      <c r="L42" s="808"/>
      <c r="M42" s="808"/>
      <c r="N42" s="808"/>
      <c r="O42" s="809"/>
      <c r="P42" s="16"/>
    </row>
    <row r="43" spans="2:25" s="225" customFormat="1" ht="17.25">
      <c r="B43" s="220"/>
      <c r="C43" s="827" t="s">
        <v>62</v>
      </c>
      <c r="D43" s="828"/>
      <c r="E43" s="828"/>
      <c r="F43" s="828"/>
      <c r="G43" s="828"/>
      <c r="H43" s="828"/>
      <c r="I43" s="828"/>
      <c r="J43" s="219" t="s">
        <v>63</v>
      </c>
      <c r="K43" s="221" t="s">
        <v>64</v>
      </c>
      <c r="L43" s="219" t="s">
        <v>65</v>
      </c>
      <c r="M43" s="782" t="s">
        <v>66</v>
      </c>
      <c r="N43" s="783"/>
      <c r="O43" s="227" t="s">
        <v>57</v>
      </c>
      <c r="P43" s="14"/>
      <c r="S43" s="391"/>
      <c r="T43" s="391"/>
      <c r="U43" s="391"/>
      <c r="V43" s="391"/>
      <c r="W43" s="391"/>
      <c r="X43" s="391"/>
      <c r="Y43" s="391"/>
    </row>
    <row r="44" spans="2:25" ht="14.25">
      <c r="B44" s="5"/>
      <c r="C44" s="795"/>
      <c r="D44" s="796"/>
      <c r="E44" s="796"/>
      <c r="F44" s="796"/>
      <c r="G44" s="796"/>
      <c r="H44" s="796"/>
      <c r="I44" s="796"/>
      <c r="J44" s="66"/>
      <c r="K44" s="67"/>
      <c r="L44" s="66"/>
      <c r="M44" s="819"/>
      <c r="N44" s="820"/>
      <c r="O44" s="60">
        <f>+M44*L44</f>
        <v>0</v>
      </c>
      <c r="P44" s="18"/>
    </row>
    <row r="45" spans="2:25" ht="15" thickBot="1">
      <c r="B45" s="5"/>
      <c r="C45" s="833"/>
      <c r="D45" s="834"/>
      <c r="E45" s="834"/>
      <c r="F45" s="834"/>
      <c r="G45" s="834"/>
      <c r="H45" s="834"/>
      <c r="I45" s="834"/>
      <c r="J45" s="68"/>
      <c r="K45" s="69"/>
      <c r="L45" s="68"/>
      <c r="M45" s="821"/>
      <c r="N45" s="822"/>
      <c r="O45" s="70">
        <v>0</v>
      </c>
      <c r="P45" s="18"/>
    </row>
    <row r="46" spans="2:25" ht="15.75" thickBot="1">
      <c r="B46" s="5"/>
      <c r="C46" s="779" t="s">
        <v>58</v>
      </c>
      <c r="D46" s="780"/>
      <c r="E46" s="780"/>
      <c r="F46" s="780"/>
      <c r="G46" s="780"/>
      <c r="H46" s="780"/>
      <c r="I46" s="780"/>
      <c r="J46" s="780"/>
      <c r="K46" s="780"/>
      <c r="L46" s="780"/>
      <c r="M46" s="780"/>
      <c r="N46" s="781"/>
      <c r="O46" s="190">
        <f>+SUM(O44:O45)</f>
        <v>0</v>
      </c>
      <c r="P46" s="19"/>
    </row>
    <row r="47" spans="2:25">
      <c r="B47" s="5"/>
      <c r="C47" s="801" t="s">
        <v>67</v>
      </c>
      <c r="D47" s="802"/>
      <c r="E47" s="802"/>
      <c r="F47" s="802"/>
      <c r="G47" s="802"/>
      <c r="H47" s="802"/>
      <c r="I47" s="802"/>
      <c r="J47" s="802"/>
      <c r="K47" s="802"/>
      <c r="L47" s="802"/>
      <c r="M47" s="802"/>
      <c r="N47" s="802"/>
      <c r="O47" s="803"/>
      <c r="P47" s="16"/>
    </row>
    <row r="48" spans="2:25">
      <c r="B48" s="5"/>
      <c r="C48" s="804"/>
      <c r="D48" s="805"/>
      <c r="E48" s="805"/>
      <c r="F48" s="805"/>
      <c r="G48" s="805"/>
      <c r="H48" s="805"/>
      <c r="I48" s="805"/>
      <c r="J48" s="805"/>
      <c r="K48" s="805"/>
      <c r="L48" s="805"/>
      <c r="M48" s="805"/>
      <c r="N48" s="805"/>
      <c r="O48" s="806"/>
      <c r="P48" s="16"/>
    </row>
    <row r="49" spans="2:25" ht="13.5" thickBot="1">
      <c r="B49" s="5"/>
      <c r="C49" s="807"/>
      <c r="D49" s="808"/>
      <c r="E49" s="808"/>
      <c r="F49" s="808"/>
      <c r="G49" s="808"/>
      <c r="H49" s="808"/>
      <c r="I49" s="808"/>
      <c r="J49" s="808"/>
      <c r="K49" s="808"/>
      <c r="L49" s="808"/>
      <c r="M49" s="808"/>
      <c r="N49" s="808"/>
      <c r="O49" s="809"/>
      <c r="P49" s="16"/>
    </row>
    <row r="50" spans="2:25" s="225" customFormat="1" ht="30">
      <c r="B50" s="220"/>
      <c r="C50" s="827" t="s">
        <v>68</v>
      </c>
      <c r="D50" s="828"/>
      <c r="E50" s="828"/>
      <c r="F50" s="828"/>
      <c r="G50" s="828"/>
      <c r="H50" s="828"/>
      <c r="I50" s="828"/>
      <c r="J50" s="782" t="s">
        <v>53</v>
      </c>
      <c r="K50" s="783"/>
      <c r="L50" s="222" t="s">
        <v>69</v>
      </c>
      <c r="M50" s="829" t="s">
        <v>56</v>
      </c>
      <c r="N50" s="830"/>
      <c r="O50" s="223" t="s">
        <v>57</v>
      </c>
      <c r="P50" s="224"/>
      <c r="S50" s="391"/>
      <c r="T50" s="391"/>
      <c r="U50" s="391"/>
      <c r="V50" s="391"/>
      <c r="W50" s="391"/>
      <c r="X50" s="391"/>
      <c r="Y50" s="391"/>
    </row>
    <row r="51" spans="2:25" ht="14.25">
      <c r="B51" s="5"/>
      <c r="C51" s="814" t="s">
        <v>307</v>
      </c>
      <c r="D51" s="815"/>
      <c r="E51" s="815"/>
      <c r="F51" s="815"/>
      <c r="G51" s="815"/>
      <c r="H51" s="815"/>
      <c r="I51" s="816"/>
      <c r="J51" s="784" t="s">
        <v>94</v>
      </c>
      <c r="K51" s="785"/>
      <c r="L51" s="184">
        <f>+'DESGLOSE CUADRILLAS'!L37</f>
        <v>363604.62992000004</v>
      </c>
      <c r="M51" s="900">
        <v>7.4000000000000003E-3</v>
      </c>
      <c r="N51" s="901"/>
      <c r="O51" s="191">
        <f>+M51*L51</f>
        <v>2690.6742614080003</v>
      </c>
      <c r="P51" s="21"/>
    </row>
    <row r="52" spans="2:25" ht="14.25">
      <c r="B52" s="5"/>
      <c r="C52" s="814"/>
      <c r="D52" s="815"/>
      <c r="E52" s="815"/>
      <c r="F52" s="815"/>
      <c r="G52" s="815"/>
      <c r="H52" s="815"/>
      <c r="I52" s="816"/>
      <c r="J52" s="784"/>
      <c r="K52" s="785"/>
      <c r="L52" s="184"/>
      <c r="M52" s="817"/>
      <c r="N52" s="818"/>
      <c r="O52" s="191"/>
      <c r="P52" s="21"/>
      <c r="S52" s="388">
        <f>1/0.007</f>
        <v>142.85714285714286</v>
      </c>
    </row>
    <row r="53" spans="2:25" ht="14.25">
      <c r="B53" s="5"/>
      <c r="C53" s="814"/>
      <c r="D53" s="815"/>
      <c r="E53" s="815"/>
      <c r="F53" s="815"/>
      <c r="G53" s="815"/>
      <c r="H53" s="815"/>
      <c r="I53" s="816"/>
      <c r="J53" s="784"/>
      <c r="K53" s="785"/>
      <c r="L53" s="184"/>
      <c r="M53" s="819"/>
      <c r="N53" s="820"/>
      <c r="O53" s="191"/>
      <c r="P53" s="21"/>
    </row>
    <row r="54" spans="2:25" ht="15" thickBot="1">
      <c r="B54" s="5"/>
      <c r="C54" s="814"/>
      <c r="D54" s="815"/>
      <c r="E54" s="815"/>
      <c r="F54" s="815"/>
      <c r="G54" s="815"/>
      <c r="H54" s="815"/>
      <c r="I54" s="816"/>
      <c r="J54" s="68"/>
      <c r="K54" s="69"/>
      <c r="L54" s="183"/>
      <c r="M54" s="821"/>
      <c r="N54" s="822"/>
      <c r="O54" s="191">
        <f t="shared" ref="O54" si="0">+M54*L54</f>
        <v>0</v>
      </c>
      <c r="P54" s="18"/>
    </row>
    <row r="55" spans="2:25" ht="15.75" thickBot="1">
      <c r="B55" s="5"/>
      <c r="C55" s="779" t="s">
        <v>58</v>
      </c>
      <c r="D55" s="780"/>
      <c r="E55" s="780"/>
      <c r="F55" s="780"/>
      <c r="G55" s="780"/>
      <c r="H55" s="780"/>
      <c r="I55" s="780"/>
      <c r="J55" s="780"/>
      <c r="K55" s="780"/>
      <c r="L55" s="780"/>
      <c r="M55" s="780"/>
      <c r="N55" s="781"/>
      <c r="O55" s="190">
        <f>+SUM(O51:O53)</f>
        <v>2690.6742614080003</v>
      </c>
      <c r="P55" s="18"/>
    </row>
    <row r="56" spans="2:25" ht="15" thickBot="1">
      <c r="B56" s="5"/>
      <c r="C56" s="55"/>
      <c r="D56" s="32"/>
      <c r="E56" s="32"/>
      <c r="F56" s="32"/>
      <c r="G56" s="32"/>
      <c r="H56" s="32"/>
      <c r="I56" s="32"/>
      <c r="J56" s="32"/>
      <c r="K56" s="32"/>
      <c r="L56" s="32"/>
      <c r="M56" s="32"/>
      <c r="N56" s="32"/>
      <c r="O56" s="56"/>
      <c r="P56" s="6"/>
    </row>
    <row r="57" spans="2:25" ht="15.75" thickBot="1">
      <c r="B57" s="5"/>
      <c r="C57" s="786" t="s">
        <v>70</v>
      </c>
      <c r="D57" s="787"/>
      <c r="E57" s="787"/>
      <c r="F57" s="787"/>
      <c r="G57" s="787"/>
      <c r="H57" s="787"/>
      <c r="I57" s="787"/>
      <c r="J57" s="787"/>
      <c r="K57" s="787"/>
      <c r="L57" s="787"/>
      <c r="M57" s="787"/>
      <c r="N57" s="788"/>
      <c r="O57" s="194">
        <f>+ROUND(O32+O39+O46+O55,0)</f>
        <v>3938</v>
      </c>
      <c r="P57" s="22"/>
    </row>
    <row r="58" spans="2:25">
      <c r="B58" s="5"/>
      <c r="C58" s="801" t="s">
        <v>71</v>
      </c>
      <c r="D58" s="802"/>
      <c r="E58" s="802"/>
      <c r="F58" s="802"/>
      <c r="G58" s="802"/>
      <c r="H58" s="802"/>
      <c r="I58" s="802"/>
      <c r="J58" s="802"/>
      <c r="K58" s="802"/>
      <c r="L58" s="802"/>
      <c r="M58" s="802"/>
      <c r="N58" s="802"/>
      <c r="O58" s="803"/>
      <c r="P58" s="16"/>
    </row>
    <row r="59" spans="2:25">
      <c r="B59" s="5"/>
      <c r="C59" s="804"/>
      <c r="D59" s="805"/>
      <c r="E59" s="805"/>
      <c r="F59" s="805"/>
      <c r="G59" s="805"/>
      <c r="H59" s="805"/>
      <c r="I59" s="805"/>
      <c r="J59" s="805"/>
      <c r="K59" s="805"/>
      <c r="L59" s="805"/>
      <c r="M59" s="805"/>
      <c r="N59" s="805"/>
      <c r="O59" s="806"/>
      <c r="P59" s="16"/>
    </row>
    <row r="60" spans="2:25" ht="13.5" thickBot="1">
      <c r="B60" s="5"/>
      <c r="C60" s="807"/>
      <c r="D60" s="808"/>
      <c r="E60" s="808"/>
      <c r="F60" s="808"/>
      <c r="G60" s="808"/>
      <c r="H60" s="808"/>
      <c r="I60" s="808"/>
      <c r="J60" s="808"/>
      <c r="K60" s="808"/>
      <c r="L60" s="808"/>
      <c r="M60" s="808"/>
      <c r="N60" s="808"/>
      <c r="O60" s="809"/>
      <c r="P60" s="16"/>
    </row>
    <row r="61" spans="2:25" ht="15">
      <c r="B61" s="5"/>
      <c r="C61" s="810" t="s">
        <v>72</v>
      </c>
      <c r="D61" s="811"/>
      <c r="E61" s="811"/>
      <c r="F61" s="811"/>
      <c r="G61" s="811"/>
      <c r="H61" s="811"/>
      <c r="I61" s="811"/>
      <c r="J61" s="101"/>
      <c r="K61" s="102"/>
      <c r="L61" s="71" t="s">
        <v>73</v>
      </c>
      <c r="M61" s="812" t="s">
        <v>74</v>
      </c>
      <c r="N61" s="813"/>
      <c r="O61" s="72"/>
      <c r="P61" s="20"/>
    </row>
    <row r="62" spans="2:25" ht="14.25">
      <c r="B62" s="5"/>
      <c r="C62" s="795" t="s">
        <v>75</v>
      </c>
      <c r="D62" s="796"/>
      <c r="E62" s="796"/>
      <c r="F62" s="796"/>
      <c r="G62" s="796"/>
      <c r="H62" s="796"/>
      <c r="I62" s="796"/>
      <c r="J62" s="74"/>
      <c r="K62" s="75"/>
      <c r="L62" s="76">
        <v>0.28999999999999998</v>
      </c>
      <c r="M62" s="777">
        <f>+O57</f>
        <v>3938</v>
      </c>
      <c r="N62" s="778"/>
      <c r="O62" s="189">
        <f>+M62*L62</f>
        <v>1142.02</v>
      </c>
      <c r="P62" s="23"/>
    </row>
    <row r="63" spans="2:25" ht="14.25">
      <c r="B63" s="5"/>
      <c r="C63" s="61" t="s">
        <v>76</v>
      </c>
      <c r="D63" s="62"/>
      <c r="E63" s="62"/>
      <c r="F63" s="62"/>
      <c r="G63" s="62"/>
      <c r="H63" s="62"/>
      <c r="I63" s="62"/>
      <c r="J63" s="74"/>
      <c r="K63" s="75"/>
      <c r="L63" s="76">
        <v>0.01</v>
      </c>
      <c r="M63" s="777">
        <f>+O57</f>
        <v>3938</v>
      </c>
      <c r="N63" s="778"/>
      <c r="O63" s="189">
        <f>+M63*L63</f>
        <v>39.380000000000003</v>
      </c>
      <c r="P63" s="23"/>
    </row>
    <row r="64" spans="2:25" ht="15" thickBot="1">
      <c r="B64" s="5"/>
      <c r="C64" s="49" t="s">
        <v>77</v>
      </c>
      <c r="D64" s="50"/>
      <c r="E64" s="50"/>
      <c r="F64" s="50"/>
      <c r="G64" s="50"/>
      <c r="H64" s="50"/>
      <c r="I64" s="50"/>
      <c r="J64" s="77"/>
      <c r="K64" s="78"/>
      <c r="L64" s="76">
        <v>0.05</v>
      </c>
      <c r="M64" s="892">
        <f>+O57</f>
        <v>3938</v>
      </c>
      <c r="N64" s="893"/>
      <c r="O64" s="189">
        <f>+M64*L64</f>
        <v>196.9</v>
      </c>
      <c r="P64" s="23"/>
    </row>
    <row r="65" spans="2:19" ht="15.75" thickBot="1">
      <c r="B65" s="5"/>
      <c r="C65" s="779" t="s">
        <v>58</v>
      </c>
      <c r="D65" s="780"/>
      <c r="E65" s="780"/>
      <c r="F65" s="780"/>
      <c r="G65" s="780"/>
      <c r="H65" s="780"/>
      <c r="I65" s="780"/>
      <c r="J65" s="780"/>
      <c r="K65" s="780"/>
      <c r="L65" s="780"/>
      <c r="M65" s="780"/>
      <c r="N65" s="781"/>
      <c r="O65" s="190">
        <f>+SUM(O62:O64)</f>
        <v>1378.3000000000002</v>
      </c>
      <c r="P65" s="24"/>
    </row>
    <row r="66" spans="2:19" ht="15" thickBot="1">
      <c r="B66" s="5"/>
      <c r="C66" s="55"/>
      <c r="D66" s="32"/>
      <c r="E66" s="32"/>
      <c r="F66" s="32"/>
      <c r="G66" s="32"/>
      <c r="H66" s="32"/>
      <c r="I66" s="32"/>
      <c r="J66" s="32"/>
      <c r="K66" s="32"/>
      <c r="L66" s="32"/>
      <c r="M66" s="32"/>
      <c r="N66" s="32"/>
      <c r="O66" s="56"/>
      <c r="P66" s="6"/>
    </row>
    <row r="67" spans="2:19" ht="15.75" thickBot="1">
      <c r="B67" s="5"/>
      <c r="C67" s="786" t="s">
        <v>78</v>
      </c>
      <c r="D67" s="787"/>
      <c r="E67" s="787"/>
      <c r="F67" s="787"/>
      <c r="G67" s="787"/>
      <c r="H67" s="787"/>
      <c r="I67" s="787"/>
      <c r="J67" s="787"/>
      <c r="K67" s="787"/>
      <c r="L67" s="787"/>
      <c r="M67" s="787"/>
      <c r="N67" s="788"/>
      <c r="O67" s="194">
        <f>ROUND(+O65+O57,0)</f>
        <v>5316</v>
      </c>
      <c r="P67" s="24"/>
      <c r="R67" s="188"/>
      <c r="S67" s="392"/>
    </row>
    <row r="68" spans="2:19" ht="14.25">
      <c r="B68" s="5"/>
      <c r="C68" s="55"/>
      <c r="D68" s="32"/>
      <c r="E68" s="32"/>
      <c r="F68" s="32"/>
      <c r="G68" s="32"/>
      <c r="H68" s="32"/>
      <c r="I68" s="32"/>
      <c r="J68" s="32"/>
      <c r="K68" s="32"/>
      <c r="L68" s="32"/>
      <c r="M68" s="32"/>
      <c r="N68" s="32"/>
      <c r="O68" s="56"/>
      <c r="P68" s="6"/>
      <c r="S68" s="392"/>
    </row>
    <row r="69" spans="2:19" ht="14.25">
      <c r="B69" s="5"/>
      <c r="C69" s="55"/>
      <c r="D69" s="32"/>
      <c r="E69" s="32"/>
      <c r="F69" s="32"/>
      <c r="G69" s="32"/>
      <c r="H69" s="79" t="s">
        <v>79</v>
      </c>
      <c r="I69" s="79"/>
      <c r="J69" s="79"/>
      <c r="K69" s="79"/>
      <c r="L69" s="32"/>
      <c r="M69" s="32"/>
      <c r="N69" s="32"/>
      <c r="O69" s="56"/>
      <c r="P69" s="6"/>
    </row>
    <row r="70" spans="2:19" ht="15">
      <c r="B70" s="5"/>
      <c r="C70" s="55"/>
      <c r="D70" s="32"/>
      <c r="E70" s="32"/>
      <c r="F70" s="32"/>
      <c r="G70" s="32"/>
      <c r="H70" s="79" t="s">
        <v>80</v>
      </c>
      <c r="I70" s="32"/>
      <c r="J70" s="32"/>
      <c r="K70" s="32"/>
      <c r="L70" s="32"/>
      <c r="M70" s="32"/>
      <c r="N70" s="32"/>
      <c r="O70" s="56"/>
      <c r="P70" s="25"/>
    </row>
    <row r="71" spans="2:19" ht="15">
      <c r="B71" s="5"/>
      <c r="C71" s="55"/>
      <c r="D71" s="32"/>
      <c r="E71" s="32"/>
      <c r="F71" s="32"/>
      <c r="G71" s="32"/>
      <c r="H71" s="79" t="s">
        <v>81</v>
      </c>
      <c r="I71" s="32"/>
      <c r="J71" s="32"/>
      <c r="K71" s="32"/>
      <c r="L71" s="32"/>
      <c r="M71" s="32"/>
      <c r="N71" s="32"/>
      <c r="O71" s="56"/>
      <c r="P71" s="25"/>
    </row>
    <row r="72" spans="2:19" ht="14.25">
      <c r="B72" s="5"/>
      <c r="C72" s="41"/>
      <c r="D72" s="80"/>
      <c r="E72" s="80"/>
      <c r="F72" s="80"/>
      <c r="G72" s="80"/>
      <c r="H72" s="79" t="s">
        <v>82</v>
      </c>
      <c r="I72" s="80"/>
      <c r="J72" s="80"/>
      <c r="K72" s="80"/>
      <c r="L72" s="80"/>
      <c r="M72" s="80"/>
      <c r="N72" s="80"/>
      <c r="O72" s="81"/>
      <c r="P72" s="26"/>
    </row>
    <row r="73" spans="2:19" ht="14.25">
      <c r="B73" s="5"/>
      <c r="C73" s="55"/>
      <c r="D73" s="32"/>
      <c r="E73" s="32"/>
      <c r="F73" s="32"/>
      <c r="G73" s="32"/>
      <c r="H73" s="32" t="s">
        <v>83</v>
      </c>
      <c r="I73" s="32"/>
      <c r="J73" s="32"/>
      <c r="K73" s="32"/>
      <c r="L73" s="32"/>
      <c r="M73" s="32"/>
      <c r="N73" s="32"/>
      <c r="O73" s="56"/>
      <c r="P73" s="6"/>
    </row>
    <row r="74" spans="2:19" ht="15">
      <c r="B74" s="5"/>
      <c r="C74" s="82" t="s">
        <v>84</v>
      </c>
      <c r="D74" s="83"/>
      <c r="E74" s="83"/>
      <c r="F74" s="83"/>
      <c r="G74" s="83"/>
      <c r="H74" s="83"/>
      <c r="I74" s="83"/>
      <c r="J74" s="83"/>
      <c r="K74" s="83"/>
      <c r="L74" s="83"/>
      <c r="M74" s="83"/>
      <c r="N74" s="83"/>
      <c r="O74" s="84"/>
      <c r="P74" s="6"/>
    </row>
    <row r="75" spans="2:19" ht="14.25">
      <c r="B75" s="5"/>
      <c r="C75" s="789"/>
      <c r="D75" s="790"/>
      <c r="E75" s="790"/>
      <c r="F75" s="790"/>
      <c r="G75" s="790"/>
      <c r="H75" s="790"/>
      <c r="I75" s="790"/>
      <c r="J75" s="790"/>
      <c r="K75" s="790"/>
      <c r="L75" s="790"/>
      <c r="M75" s="790"/>
      <c r="N75" s="790"/>
      <c r="O75" s="791"/>
      <c r="P75" s="26"/>
    </row>
    <row r="76" spans="2:19" ht="14.25">
      <c r="B76" s="5"/>
      <c r="C76" s="789"/>
      <c r="D76" s="790"/>
      <c r="E76" s="790"/>
      <c r="F76" s="790"/>
      <c r="G76" s="790"/>
      <c r="H76" s="790"/>
      <c r="I76" s="790"/>
      <c r="J76" s="790"/>
      <c r="K76" s="790"/>
      <c r="L76" s="790"/>
      <c r="M76" s="790"/>
      <c r="N76" s="790"/>
      <c r="O76" s="791"/>
      <c r="P76" s="26"/>
    </row>
    <row r="77" spans="2:19" ht="14.25">
      <c r="B77" s="5"/>
      <c r="C77" s="41"/>
      <c r="D77" s="80"/>
      <c r="E77" s="80"/>
      <c r="F77" s="80"/>
      <c r="G77" s="80"/>
      <c r="H77" s="80"/>
      <c r="I77" s="80"/>
      <c r="J77" s="80"/>
      <c r="K77" s="80"/>
      <c r="L77" s="80"/>
      <c r="M77" s="80"/>
      <c r="N77" s="80"/>
      <c r="O77" s="81"/>
      <c r="P77" s="26"/>
    </row>
    <row r="78" spans="2:19" ht="15">
      <c r="B78" s="5"/>
      <c r="C78" s="85" t="s">
        <v>85</v>
      </c>
      <c r="D78" s="80"/>
      <c r="E78" s="80"/>
      <c r="F78" s="80"/>
      <c r="G78" s="80"/>
      <c r="H78" s="80"/>
      <c r="I78" s="80"/>
      <c r="J78" s="80"/>
      <c r="K78" s="80"/>
      <c r="L78" s="80"/>
      <c r="M78" s="80"/>
      <c r="N78" s="80"/>
      <c r="O78" s="81"/>
      <c r="P78" s="26"/>
    </row>
    <row r="79" spans="2:19" ht="12.75" customHeight="1">
      <c r="B79" s="5"/>
      <c r="C79" s="792" t="s">
        <v>86</v>
      </c>
      <c r="D79" s="793"/>
      <c r="E79" s="793"/>
      <c r="F79" s="793"/>
      <c r="G79" s="793"/>
      <c r="H79" s="793"/>
      <c r="I79" s="793"/>
      <c r="J79" s="793"/>
      <c r="K79" s="793"/>
      <c r="L79" s="793"/>
      <c r="M79" s="793"/>
      <c r="N79" s="793"/>
      <c r="O79" s="794"/>
      <c r="P79" s="27"/>
    </row>
    <row r="80" spans="2:19" ht="28.5" customHeight="1">
      <c r="B80" s="5"/>
      <c r="C80" s="792"/>
      <c r="D80" s="793"/>
      <c r="E80" s="793"/>
      <c r="F80" s="793"/>
      <c r="G80" s="793"/>
      <c r="H80" s="793"/>
      <c r="I80" s="793"/>
      <c r="J80" s="793"/>
      <c r="K80" s="793"/>
      <c r="L80" s="793"/>
      <c r="M80" s="793"/>
      <c r="N80" s="793"/>
      <c r="O80" s="794"/>
      <c r="P80" s="27"/>
    </row>
    <row r="81" spans="2:16" ht="13.35" customHeight="1">
      <c r="B81" s="5"/>
      <c r="C81" s="792" t="s">
        <v>87</v>
      </c>
      <c r="D81" s="793"/>
      <c r="E81" s="793"/>
      <c r="F81" s="793"/>
      <c r="G81" s="793"/>
      <c r="H81" s="793"/>
      <c r="I81" s="793"/>
      <c r="J81" s="793"/>
      <c r="K81" s="793"/>
      <c r="L81" s="793"/>
      <c r="M81" s="793"/>
      <c r="N81" s="793"/>
      <c r="O81" s="794"/>
      <c r="P81" s="27"/>
    </row>
    <row r="82" spans="2:16" ht="45" customHeight="1">
      <c r="B82" s="5"/>
      <c r="C82" s="792"/>
      <c r="D82" s="793"/>
      <c r="E82" s="793"/>
      <c r="F82" s="793"/>
      <c r="G82" s="793"/>
      <c r="H82" s="793"/>
      <c r="I82" s="793"/>
      <c r="J82" s="793"/>
      <c r="K82" s="793"/>
      <c r="L82" s="793"/>
      <c r="M82" s="793"/>
      <c r="N82" s="793"/>
      <c r="O82" s="794"/>
      <c r="P82" s="27"/>
    </row>
    <row r="83" spans="2:16" ht="14.25">
      <c r="B83" s="5"/>
      <c r="C83" s="41"/>
      <c r="D83" s="80"/>
      <c r="E83" s="80"/>
      <c r="F83" s="80"/>
      <c r="G83" s="80"/>
      <c r="H83" s="80"/>
      <c r="I83" s="80"/>
      <c r="J83" s="80"/>
      <c r="K83" s="80"/>
      <c r="L83" s="80"/>
      <c r="M83" s="80"/>
      <c r="N83" s="80"/>
      <c r="O83" s="81"/>
      <c r="P83" s="26"/>
    </row>
    <row r="84" spans="2:16" ht="14.25">
      <c r="B84" s="5"/>
      <c r="C84" s="55"/>
      <c r="D84" s="32"/>
      <c r="E84" s="32"/>
      <c r="F84" s="32"/>
      <c r="G84" s="32"/>
      <c r="H84" s="79" t="s">
        <v>79</v>
      </c>
      <c r="I84" s="32"/>
      <c r="J84" s="32"/>
      <c r="K84" s="32"/>
      <c r="L84" s="32"/>
      <c r="M84" s="32"/>
      <c r="N84" s="32"/>
      <c r="O84" s="56"/>
      <c r="P84" s="6"/>
    </row>
    <row r="85" spans="2:16" ht="14.25">
      <c r="B85" s="5"/>
      <c r="C85" s="55"/>
      <c r="D85" s="32"/>
      <c r="E85" s="32"/>
      <c r="F85" s="32"/>
      <c r="G85" s="32"/>
      <c r="H85" s="32" t="s">
        <v>80</v>
      </c>
      <c r="I85" s="62"/>
      <c r="J85" s="62"/>
      <c r="K85" s="62"/>
      <c r="L85" s="32"/>
      <c r="M85" s="32"/>
      <c r="N85" s="32"/>
      <c r="O85" s="56"/>
      <c r="P85" s="6"/>
    </row>
    <row r="86" spans="2:16" ht="14.25">
      <c r="B86" s="5"/>
      <c r="C86" s="55"/>
      <c r="D86" s="32"/>
      <c r="E86" s="32"/>
      <c r="F86" s="32"/>
      <c r="G86" s="32"/>
      <c r="H86" s="32" t="s">
        <v>88</v>
      </c>
      <c r="I86" s="86"/>
      <c r="J86" s="86"/>
      <c r="K86" s="86"/>
      <c r="L86" s="32"/>
      <c r="M86" s="32"/>
      <c r="N86" s="32"/>
      <c r="O86" s="56"/>
      <c r="P86" s="6"/>
    </row>
    <row r="87" spans="2:16" ht="14.25">
      <c r="B87" s="5"/>
      <c r="C87" s="87"/>
      <c r="D87" s="80"/>
      <c r="E87" s="80"/>
      <c r="F87" s="80"/>
      <c r="G87" s="80"/>
      <c r="H87" s="32" t="s">
        <v>89</v>
      </c>
      <c r="I87" s="32"/>
      <c r="J87" s="32"/>
      <c r="K87" s="32"/>
      <c r="L87" s="80"/>
      <c r="M87" s="80"/>
      <c r="N87" s="80"/>
      <c r="O87" s="81"/>
      <c r="P87" s="26"/>
    </row>
    <row r="88" spans="2:16" ht="18.75" customHeight="1" thickBot="1">
      <c r="B88" s="5"/>
      <c r="C88" s="773"/>
      <c r="D88" s="774"/>
      <c r="E88" s="774"/>
      <c r="F88" s="69"/>
      <c r="G88" s="69"/>
      <c r="H88" s="69"/>
      <c r="I88" s="69"/>
      <c r="J88" s="69"/>
      <c r="K88" s="775"/>
      <c r="L88" s="775"/>
      <c r="M88" s="775"/>
      <c r="N88" s="775"/>
      <c r="O88" s="776"/>
      <c r="P88" s="28"/>
    </row>
    <row r="89" spans="2:16" ht="13.5" thickBot="1">
      <c r="B89" s="29"/>
      <c r="C89" s="30"/>
      <c r="D89" s="30"/>
      <c r="E89" s="30"/>
      <c r="F89" s="30"/>
      <c r="G89" s="30"/>
      <c r="H89" s="30"/>
      <c r="I89" s="30"/>
      <c r="J89" s="30"/>
      <c r="K89" s="30"/>
      <c r="L89" s="30"/>
      <c r="M89" s="30"/>
      <c r="N89" s="30"/>
      <c r="O89" s="30"/>
      <c r="P89" s="31"/>
    </row>
    <row r="90" spans="2:16" ht="13.5" thickTop="1"/>
    <row r="91" spans="2:16" ht="13.5" thickBot="1"/>
    <row r="92" spans="2:16" ht="13.5" thickTop="1">
      <c r="B92" s="3"/>
      <c r="C92" s="4"/>
      <c r="D92" s="4"/>
      <c r="E92" s="4"/>
      <c r="F92" s="4"/>
      <c r="G92" s="4"/>
      <c r="H92" s="4"/>
      <c r="I92" s="4"/>
      <c r="J92" s="4"/>
      <c r="K92" s="4"/>
      <c r="L92" s="4"/>
      <c r="M92" s="4"/>
      <c r="N92" s="4"/>
      <c r="O92" s="4"/>
      <c r="P92" s="106"/>
    </row>
    <row r="93" spans="2:16" ht="13.5">
      <c r="B93" s="5"/>
      <c r="C93" s="869" t="s">
        <v>38</v>
      </c>
      <c r="D93" s="870"/>
      <c r="E93" s="870"/>
      <c r="F93" s="870"/>
      <c r="P93" s="6"/>
    </row>
    <row r="94" spans="2:16">
      <c r="B94" s="5"/>
      <c r="C94" s="94"/>
      <c r="D94" s="107" t="s">
        <v>39</v>
      </c>
      <c r="E94" s="94"/>
      <c r="F94" s="95"/>
      <c r="P94" s="6"/>
    </row>
    <row r="95" spans="2:16">
      <c r="B95" s="5"/>
      <c r="C95" s="88"/>
      <c r="D95" s="89"/>
      <c r="E95" s="88"/>
      <c r="F95" s="89"/>
      <c r="P95" s="6"/>
    </row>
    <row r="96" spans="2:16" ht="15.75">
      <c r="B96" s="5"/>
      <c r="C96" s="871" t="s">
        <v>40</v>
      </c>
      <c r="D96" s="871"/>
      <c r="E96" s="871"/>
      <c r="F96" s="871"/>
      <c r="G96" s="871"/>
      <c r="H96" s="871"/>
      <c r="I96" s="871"/>
      <c r="J96" s="871"/>
      <c r="K96" s="871"/>
      <c r="L96" s="871"/>
      <c r="M96" s="871"/>
      <c r="N96" s="871"/>
      <c r="O96" s="871"/>
      <c r="P96" s="7"/>
    </row>
    <row r="97" spans="2:16" ht="15" thickBot="1">
      <c r="B97" s="5"/>
      <c r="C97" s="32"/>
      <c r="D97" s="32"/>
      <c r="E97" s="32"/>
      <c r="F97" s="32"/>
      <c r="G97" s="32"/>
      <c r="H97" s="32"/>
      <c r="I97" s="32"/>
      <c r="J97" s="32"/>
      <c r="K97" s="32"/>
      <c r="L97" s="32"/>
      <c r="M97" s="32"/>
      <c r="N97" s="32"/>
      <c r="O97" s="32"/>
      <c r="P97" s="6"/>
    </row>
    <row r="98" spans="2:16" ht="15">
      <c r="B98" s="5"/>
      <c r="C98" s="872"/>
      <c r="D98" s="874"/>
      <c r="E98" s="875"/>
      <c r="F98" s="875"/>
      <c r="G98" s="875"/>
      <c r="H98" s="875"/>
      <c r="I98" s="875"/>
      <c r="J98" s="875"/>
      <c r="K98" s="876"/>
      <c r="L98" s="877"/>
      <c r="M98" s="878"/>
      <c r="N98" s="878"/>
      <c r="O98" s="879"/>
      <c r="P98" s="8"/>
    </row>
    <row r="99" spans="2:16" ht="15">
      <c r="B99" s="5"/>
      <c r="C99" s="873"/>
      <c r="D99" s="856" t="s">
        <v>468</v>
      </c>
      <c r="E99" s="857"/>
      <c r="F99" s="857"/>
      <c r="G99" s="857"/>
      <c r="H99" s="857"/>
      <c r="I99" s="857"/>
      <c r="J99" s="857"/>
      <c r="K99" s="858"/>
      <c r="L99" s="880"/>
      <c r="M99" s="881"/>
      <c r="N99" s="881"/>
      <c r="O99" s="882"/>
      <c r="P99" s="8"/>
    </row>
    <row r="100" spans="2:16" ht="15">
      <c r="B100" s="5"/>
      <c r="C100" s="873"/>
      <c r="D100" s="856"/>
      <c r="E100" s="857"/>
      <c r="F100" s="857"/>
      <c r="G100" s="857"/>
      <c r="H100" s="857"/>
      <c r="I100" s="857"/>
      <c r="J100" s="857"/>
      <c r="K100" s="858"/>
      <c r="L100" s="883" t="s">
        <v>41</v>
      </c>
      <c r="M100" s="885"/>
      <c r="N100" s="886"/>
      <c r="O100" s="887"/>
      <c r="P100" s="8"/>
    </row>
    <row r="101" spans="2:16" ht="14.45" customHeight="1">
      <c r="B101" s="5"/>
      <c r="C101" s="873"/>
      <c r="D101" s="866" t="s">
        <v>467</v>
      </c>
      <c r="E101" s="867"/>
      <c r="F101" s="867"/>
      <c r="G101" s="867"/>
      <c r="H101" s="867"/>
      <c r="I101" s="867"/>
      <c r="J101" s="867"/>
      <c r="K101" s="868"/>
      <c r="L101" s="884"/>
      <c r="M101" s="888"/>
      <c r="N101" s="889"/>
      <c r="O101" s="890"/>
      <c r="P101" s="9"/>
    </row>
    <row r="102" spans="2:16" ht="13.9" customHeight="1">
      <c r="B102" s="5"/>
      <c r="C102" s="873"/>
      <c r="D102" s="866"/>
      <c r="E102" s="867"/>
      <c r="F102" s="867"/>
      <c r="G102" s="867"/>
      <c r="H102" s="867"/>
      <c r="I102" s="867"/>
      <c r="J102" s="867"/>
      <c r="K102" s="868"/>
      <c r="L102" s="883" t="s">
        <v>42</v>
      </c>
      <c r="M102" s="883"/>
      <c r="N102" s="883" t="s">
        <v>43</v>
      </c>
      <c r="O102" s="854"/>
      <c r="P102" s="8"/>
    </row>
    <row r="103" spans="2:16" ht="13.9" customHeight="1">
      <c r="B103" s="5"/>
      <c r="C103" s="873"/>
      <c r="D103" s="866"/>
      <c r="E103" s="867"/>
      <c r="F103" s="867"/>
      <c r="G103" s="867"/>
      <c r="H103" s="867"/>
      <c r="I103" s="867"/>
      <c r="J103" s="867"/>
      <c r="K103" s="868"/>
      <c r="L103" s="891"/>
      <c r="M103" s="891"/>
      <c r="N103" s="891"/>
      <c r="O103" s="855"/>
      <c r="P103" s="8"/>
    </row>
    <row r="104" spans="2:16" ht="15">
      <c r="B104" s="5"/>
      <c r="C104" s="873"/>
      <c r="D104" s="856" t="s">
        <v>44</v>
      </c>
      <c r="E104" s="857"/>
      <c r="F104" s="857"/>
      <c r="G104" s="857"/>
      <c r="H104" s="857"/>
      <c r="I104" s="857"/>
      <c r="J104" s="857"/>
      <c r="K104" s="858"/>
      <c r="L104" s="891"/>
      <c r="M104" s="891"/>
      <c r="N104" s="891"/>
      <c r="O104" s="855"/>
      <c r="P104" s="8"/>
    </row>
    <row r="105" spans="2:16" ht="15.75" thickBot="1">
      <c r="B105" s="5"/>
      <c r="C105" s="33"/>
      <c r="D105" s="34"/>
      <c r="E105" s="34"/>
      <c r="F105" s="34"/>
      <c r="G105" s="34"/>
      <c r="H105" s="34"/>
      <c r="I105" s="34"/>
      <c r="J105" s="34"/>
      <c r="K105" s="34"/>
      <c r="L105" s="34"/>
      <c r="M105" s="35"/>
      <c r="N105" s="35"/>
      <c r="O105" s="36"/>
      <c r="P105" s="10"/>
    </row>
    <row r="106" spans="2:16" ht="15">
      <c r="B106" s="5"/>
      <c r="C106" s="37"/>
      <c r="D106" s="100"/>
      <c r="E106" s="100"/>
      <c r="F106" s="100"/>
      <c r="G106" s="100"/>
      <c r="H106" s="100"/>
      <c r="I106" s="100"/>
      <c r="J106" s="100"/>
      <c r="K106" s="100"/>
      <c r="L106" s="38" t="s">
        <v>45</v>
      </c>
      <c r="M106" s="39" t="s">
        <v>46</v>
      </c>
      <c r="N106" s="39" t="s">
        <v>47</v>
      </c>
      <c r="O106" s="40" t="s">
        <v>48</v>
      </c>
      <c r="P106" s="9"/>
    </row>
    <row r="107" spans="2:16" ht="15">
      <c r="B107" s="5"/>
      <c r="C107" s="41"/>
      <c r="D107" s="99"/>
      <c r="E107" s="99"/>
      <c r="F107" s="99"/>
      <c r="G107" s="99"/>
      <c r="H107" s="99"/>
      <c r="I107" s="99"/>
      <c r="J107" s="99"/>
      <c r="K107" s="99"/>
      <c r="L107" s="42"/>
      <c r="M107" s="43">
        <v>1</v>
      </c>
      <c r="N107" s="43">
        <v>9</v>
      </c>
      <c r="O107" s="44">
        <v>2026</v>
      </c>
      <c r="P107" s="11"/>
    </row>
    <row r="108" spans="2:16" ht="15">
      <c r="B108" s="5"/>
      <c r="C108" s="46"/>
      <c r="D108" s="47"/>
      <c r="E108" s="47"/>
      <c r="F108" s="47"/>
      <c r="G108" s="47"/>
      <c r="H108" s="47"/>
      <c r="I108" s="47"/>
      <c r="J108" s="47"/>
      <c r="K108" s="47"/>
      <c r="L108" s="47"/>
      <c r="M108" s="47"/>
      <c r="N108" s="47"/>
      <c r="O108" s="48"/>
      <c r="P108" s="12"/>
    </row>
    <row r="109" spans="2:16" ht="15" thickBot="1">
      <c r="B109" s="5"/>
      <c r="C109" s="49"/>
      <c r="D109" s="50"/>
      <c r="E109" s="50"/>
      <c r="F109" s="50"/>
      <c r="G109" s="50"/>
      <c r="H109" s="50"/>
      <c r="I109" s="50"/>
      <c r="J109" s="50"/>
      <c r="K109" s="50"/>
      <c r="L109" s="50"/>
      <c r="M109" s="50"/>
      <c r="N109" s="50"/>
      <c r="O109" s="51"/>
      <c r="P109" s="6"/>
    </row>
    <row r="110" spans="2:16" ht="15" thickBot="1">
      <c r="B110" s="5"/>
      <c r="C110" s="52"/>
      <c r="D110" s="53"/>
      <c r="E110" s="53"/>
      <c r="F110" s="53"/>
      <c r="G110" s="53"/>
      <c r="H110" s="53"/>
      <c r="I110" s="32"/>
      <c r="J110" s="32"/>
      <c r="K110" s="53"/>
      <c r="L110" s="53"/>
      <c r="M110" s="53"/>
      <c r="N110" s="53"/>
      <c r="O110" s="54"/>
      <c r="P110" s="6"/>
    </row>
    <row r="111" spans="2:16" ht="15">
      <c r="B111" s="5"/>
      <c r="C111" s="859" t="s">
        <v>51</v>
      </c>
      <c r="D111" s="860"/>
      <c r="E111" s="860"/>
      <c r="F111" s="860"/>
      <c r="G111" s="860"/>
      <c r="H111" s="860"/>
      <c r="I111" s="860"/>
      <c r="J111" s="860"/>
      <c r="K111" s="860"/>
      <c r="L111" s="860"/>
      <c r="M111" s="860"/>
      <c r="N111" s="860"/>
      <c r="O111" s="861"/>
      <c r="P111" s="13"/>
    </row>
    <row r="112" spans="2:16" ht="15" thickBot="1">
      <c r="B112" s="5"/>
      <c r="C112" s="55"/>
      <c r="D112" s="32"/>
      <c r="E112" s="32"/>
      <c r="F112" s="32"/>
      <c r="G112" s="32"/>
      <c r="H112" s="32"/>
      <c r="I112" s="32"/>
      <c r="J112" s="32"/>
      <c r="K112" s="32"/>
      <c r="L112" s="32"/>
      <c r="M112" s="32"/>
      <c r="N112" s="32"/>
      <c r="O112" s="56"/>
      <c r="P112" s="6"/>
    </row>
    <row r="113" spans="2:16" ht="15">
      <c r="B113" s="5"/>
      <c r="C113" s="57" t="s">
        <v>52</v>
      </c>
      <c r="D113" s="862" t="s">
        <v>6</v>
      </c>
      <c r="E113" s="863"/>
      <c r="F113" s="863"/>
      <c r="G113" s="863"/>
      <c r="H113" s="863"/>
      <c r="I113" s="863"/>
      <c r="J113" s="863"/>
      <c r="K113" s="863"/>
      <c r="L113" s="864"/>
      <c r="M113" s="827" t="s">
        <v>53</v>
      </c>
      <c r="N113" s="865"/>
      <c r="O113" s="57" t="s">
        <v>8</v>
      </c>
      <c r="P113" s="14"/>
    </row>
    <row r="114" spans="2:16" ht="15.75" thickBot="1">
      <c r="B114" s="5"/>
      <c r="C114" s="181">
        <v>1.02</v>
      </c>
      <c r="D114" s="849" t="s">
        <v>469</v>
      </c>
      <c r="E114" s="904"/>
      <c r="F114" s="904"/>
      <c r="G114" s="904"/>
      <c r="H114" s="904"/>
      <c r="I114" s="904"/>
      <c r="J114" s="904"/>
      <c r="K114" s="904"/>
      <c r="L114" s="850"/>
      <c r="M114" s="849" t="s">
        <v>103</v>
      </c>
      <c r="N114" s="850"/>
      <c r="O114" s="193">
        <f>+O157</f>
        <v>57852</v>
      </c>
      <c r="P114" s="15"/>
    </row>
    <row r="115" spans="2:16">
      <c r="B115" s="5"/>
      <c r="C115" s="801" t="s">
        <v>54</v>
      </c>
      <c r="D115" s="802"/>
      <c r="E115" s="802"/>
      <c r="F115" s="802"/>
      <c r="G115" s="802"/>
      <c r="H115" s="802"/>
      <c r="I115" s="802"/>
      <c r="J115" s="802"/>
      <c r="K115" s="802"/>
      <c r="L115" s="802"/>
      <c r="M115" s="802"/>
      <c r="N115" s="802"/>
      <c r="O115" s="803"/>
      <c r="P115" s="16"/>
    </row>
    <row r="116" spans="2:16">
      <c r="B116" s="5"/>
      <c r="C116" s="804"/>
      <c r="D116" s="805"/>
      <c r="E116" s="805"/>
      <c r="F116" s="805"/>
      <c r="G116" s="805"/>
      <c r="H116" s="805"/>
      <c r="I116" s="805"/>
      <c r="J116" s="805"/>
      <c r="K116" s="805"/>
      <c r="L116" s="805"/>
      <c r="M116" s="805"/>
      <c r="N116" s="805"/>
      <c r="O116" s="806"/>
      <c r="P116" s="16"/>
    </row>
    <row r="117" spans="2:16" ht="13.5" thickBot="1">
      <c r="B117" s="5"/>
      <c r="C117" s="807"/>
      <c r="D117" s="808"/>
      <c r="E117" s="808"/>
      <c r="F117" s="808"/>
      <c r="G117" s="808"/>
      <c r="H117" s="808"/>
      <c r="I117" s="808"/>
      <c r="J117" s="808"/>
      <c r="K117" s="808"/>
      <c r="L117" s="808"/>
      <c r="M117" s="808"/>
      <c r="N117" s="808"/>
      <c r="O117" s="809"/>
      <c r="P117" s="16"/>
    </row>
    <row r="118" spans="2:16" ht="15">
      <c r="B118" s="5"/>
      <c r="C118" s="810" t="s">
        <v>6</v>
      </c>
      <c r="D118" s="811"/>
      <c r="E118" s="811"/>
      <c r="F118" s="811"/>
      <c r="G118" s="811"/>
      <c r="H118" s="811"/>
      <c r="I118" s="838"/>
      <c r="J118" s="811" t="s">
        <v>53</v>
      </c>
      <c r="K118" s="838"/>
      <c r="L118" s="58" t="s">
        <v>55</v>
      </c>
      <c r="M118" s="837" t="s">
        <v>56</v>
      </c>
      <c r="N118" s="838"/>
      <c r="O118" s="59" t="s">
        <v>57</v>
      </c>
      <c r="P118" s="17"/>
    </row>
    <row r="119" spans="2:16" ht="14.25">
      <c r="B119" s="5"/>
      <c r="C119" s="814" t="s">
        <v>92</v>
      </c>
      <c r="D119" s="815"/>
      <c r="E119" s="815"/>
      <c r="F119" s="815"/>
      <c r="G119" s="815"/>
      <c r="H119" s="815"/>
      <c r="I119" s="816"/>
      <c r="J119" s="790" t="s">
        <v>171</v>
      </c>
      <c r="K119" s="832"/>
      <c r="L119" s="182">
        <f>+O145</f>
        <v>38957.638919999998</v>
      </c>
      <c r="M119" s="842">
        <f>+$T$28</f>
        <v>0.1</v>
      </c>
      <c r="N119" s="832"/>
      <c r="O119" s="189">
        <f>+L119*M119</f>
        <v>3895.7638919999999</v>
      </c>
      <c r="P119" s="18"/>
    </row>
    <row r="120" spans="2:16" ht="14.25">
      <c r="B120" s="5"/>
      <c r="C120" s="789"/>
      <c r="D120" s="790"/>
      <c r="E120" s="790"/>
      <c r="F120" s="790"/>
      <c r="G120" s="790"/>
      <c r="H120" s="790"/>
      <c r="I120" s="832"/>
      <c r="J120" s="83"/>
      <c r="K120" s="199"/>
      <c r="L120" s="182"/>
      <c r="M120" s="831"/>
      <c r="N120" s="832"/>
      <c r="O120" s="189">
        <f>+M120*L120</f>
        <v>0</v>
      </c>
      <c r="P120" s="18"/>
    </row>
    <row r="121" spans="2:16" ht="15" thickBot="1">
      <c r="B121" s="5"/>
      <c r="C121" s="899"/>
      <c r="D121" s="898"/>
      <c r="E121" s="898"/>
      <c r="F121" s="898"/>
      <c r="G121" s="898"/>
      <c r="H121" s="898"/>
      <c r="I121" s="822"/>
      <c r="J121" s="50"/>
      <c r="K121" s="218"/>
      <c r="L121" s="183"/>
      <c r="M121" s="902"/>
      <c r="N121" s="903"/>
      <c r="O121" s="189">
        <f>+M121*L121</f>
        <v>0</v>
      </c>
      <c r="P121" s="18"/>
    </row>
    <row r="122" spans="2:16" ht="15.75" thickBot="1">
      <c r="B122" s="5"/>
      <c r="C122" s="779" t="s">
        <v>58</v>
      </c>
      <c r="D122" s="780"/>
      <c r="E122" s="780"/>
      <c r="F122" s="780"/>
      <c r="G122" s="780"/>
      <c r="H122" s="780"/>
      <c r="I122" s="780"/>
      <c r="J122" s="780"/>
      <c r="K122" s="780"/>
      <c r="L122" s="780"/>
      <c r="M122" s="780"/>
      <c r="N122" s="781"/>
      <c r="O122" s="190">
        <f>+SUM(O119:O121)</f>
        <v>3895.7638919999999</v>
      </c>
      <c r="P122" s="19"/>
    </row>
    <row r="123" spans="2:16">
      <c r="B123" s="5"/>
      <c r="C123" s="801" t="s">
        <v>59</v>
      </c>
      <c r="D123" s="802"/>
      <c r="E123" s="802"/>
      <c r="F123" s="802"/>
      <c r="G123" s="802"/>
      <c r="H123" s="802"/>
      <c r="I123" s="802"/>
      <c r="J123" s="802"/>
      <c r="K123" s="802"/>
      <c r="L123" s="802"/>
      <c r="M123" s="802"/>
      <c r="N123" s="802"/>
      <c r="O123" s="803"/>
      <c r="P123" s="16"/>
    </row>
    <row r="124" spans="2:16">
      <c r="B124" s="5"/>
      <c r="C124" s="804"/>
      <c r="D124" s="805"/>
      <c r="E124" s="805"/>
      <c r="F124" s="805"/>
      <c r="G124" s="805"/>
      <c r="H124" s="805"/>
      <c r="I124" s="805"/>
      <c r="J124" s="805"/>
      <c r="K124" s="805"/>
      <c r="L124" s="805"/>
      <c r="M124" s="805"/>
      <c r="N124" s="805"/>
      <c r="O124" s="806"/>
      <c r="P124" s="16"/>
    </row>
    <row r="125" spans="2:16" ht="13.5" thickBot="1">
      <c r="B125" s="5"/>
      <c r="C125" s="807"/>
      <c r="D125" s="808"/>
      <c r="E125" s="808"/>
      <c r="F125" s="808"/>
      <c r="G125" s="808"/>
      <c r="H125" s="808"/>
      <c r="I125" s="808"/>
      <c r="J125" s="808"/>
      <c r="K125" s="808"/>
      <c r="L125" s="808"/>
      <c r="M125" s="808"/>
      <c r="N125" s="808"/>
      <c r="O125" s="809"/>
      <c r="P125" s="16"/>
    </row>
    <row r="126" spans="2:16" ht="15">
      <c r="B126" s="5"/>
      <c r="C126" s="810" t="s">
        <v>6</v>
      </c>
      <c r="D126" s="811"/>
      <c r="E126" s="811"/>
      <c r="F126" s="811"/>
      <c r="G126" s="811"/>
      <c r="H126" s="811"/>
      <c r="I126" s="838"/>
      <c r="J126" s="811" t="s">
        <v>53</v>
      </c>
      <c r="K126" s="838"/>
      <c r="L126" s="58" t="s">
        <v>8</v>
      </c>
      <c r="M126" s="837" t="s">
        <v>60</v>
      </c>
      <c r="N126" s="838"/>
      <c r="O126" s="59" t="s">
        <v>57</v>
      </c>
      <c r="P126" s="17"/>
    </row>
    <row r="127" spans="2:16" ht="14.25">
      <c r="B127" s="5"/>
      <c r="C127" s="789"/>
      <c r="D127" s="790"/>
      <c r="E127" s="790"/>
      <c r="F127" s="790"/>
      <c r="G127" s="790"/>
      <c r="H127" s="790"/>
      <c r="I127" s="832"/>
      <c r="J127" s="790"/>
      <c r="K127" s="832"/>
      <c r="L127" s="63"/>
      <c r="M127" s="784"/>
      <c r="N127" s="785"/>
      <c r="O127" s="189">
        <f>+M127*L127</f>
        <v>0</v>
      </c>
      <c r="P127" s="18"/>
    </row>
    <row r="128" spans="2:16" ht="15" thickBot="1">
      <c r="B128" s="5"/>
      <c r="C128" s="899"/>
      <c r="D128" s="898"/>
      <c r="E128" s="898"/>
      <c r="F128" s="898"/>
      <c r="G128" s="898"/>
      <c r="H128" s="898"/>
      <c r="I128" s="822"/>
      <c r="J128" s="898"/>
      <c r="K128" s="822"/>
      <c r="L128" s="64"/>
      <c r="M128" s="821"/>
      <c r="N128" s="822"/>
      <c r="O128" s="189">
        <f>+M128*L128</f>
        <v>0</v>
      </c>
      <c r="P128" s="18"/>
    </row>
    <row r="129" spans="2:25" ht="15.75" thickBot="1">
      <c r="B129" s="5"/>
      <c r="C129" s="779" t="s">
        <v>58</v>
      </c>
      <c r="D129" s="780"/>
      <c r="E129" s="780"/>
      <c r="F129" s="780"/>
      <c r="G129" s="780"/>
      <c r="H129" s="780"/>
      <c r="I129" s="780"/>
      <c r="J129" s="780"/>
      <c r="K129" s="780"/>
      <c r="L129" s="780"/>
      <c r="M129" s="780"/>
      <c r="N129" s="781"/>
      <c r="O129" s="189">
        <f>+SUM(O127:O128)</f>
        <v>0</v>
      </c>
      <c r="P129" s="18"/>
    </row>
    <row r="130" spans="2:25">
      <c r="B130" s="5"/>
      <c r="C130" s="801" t="s">
        <v>61</v>
      </c>
      <c r="D130" s="802"/>
      <c r="E130" s="802"/>
      <c r="F130" s="802"/>
      <c r="G130" s="802"/>
      <c r="H130" s="802"/>
      <c r="I130" s="802"/>
      <c r="J130" s="802"/>
      <c r="K130" s="802"/>
      <c r="L130" s="802"/>
      <c r="M130" s="802"/>
      <c r="N130" s="802"/>
      <c r="O130" s="803"/>
      <c r="P130" s="16"/>
    </row>
    <row r="131" spans="2:25">
      <c r="B131" s="5"/>
      <c r="C131" s="804"/>
      <c r="D131" s="805"/>
      <c r="E131" s="805"/>
      <c r="F131" s="805"/>
      <c r="G131" s="805"/>
      <c r="H131" s="805"/>
      <c r="I131" s="805"/>
      <c r="J131" s="805"/>
      <c r="K131" s="805"/>
      <c r="L131" s="805"/>
      <c r="M131" s="805"/>
      <c r="N131" s="805"/>
      <c r="O131" s="806"/>
      <c r="P131" s="16"/>
    </row>
    <row r="132" spans="2:25" ht="13.5" thickBot="1">
      <c r="B132" s="5"/>
      <c r="C132" s="807"/>
      <c r="D132" s="808"/>
      <c r="E132" s="808"/>
      <c r="F132" s="808"/>
      <c r="G132" s="808"/>
      <c r="H132" s="808"/>
      <c r="I132" s="808"/>
      <c r="J132" s="808"/>
      <c r="K132" s="808"/>
      <c r="L132" s="808"/>
      <c r="M132" s="808"/>
      <c r="N132" s="808"/>
      <c r="O132" s="809"/>
      <c r="P132" s="16"/>
    </row>
    <row r="133" spans="2:25" s="229" customFormat="1" ht="17.25">
      <c r="B133" s="228"/>
      <c r="C133" s="827" t="s">
        <v>62</v>
      </c>
      <c r="D133" s="828"/>
      <c r="E133" s="828"/>
      <c r="F133" s="828"/>
      <c r="G133" s="828"/>
      <c r="H133" s="828"/>
      <c r="I133" s="828"/>
      <c r="J133" s="219" t="s">
        <v>63</v>
      </c>
      <c r="K133" s="221" t="s">
        <v>64</v>
      </c>
      <c r="L133" s="219" t="s">
        <v>65</v>
      </c>
      <c r="M133" s="782" t="s">
        <v>66</v>
      </c>
      <c r="N133" s="783"/>
      <c r="O133" s="227" t="s">
        <v>57</v>
      </c>
      <c r="P133" s="14"/>
      <c r="S133" s="393"/>
      <c r="T133" s="393"/>
      <c r="U133" s="393"/>
      <c r="V133" s="393"/>
      <c r="W133" s="393"/>
      <c r="X133" s="393"/>
      <c r="Y133" s="393"/>
    </row>
    <row r="134" spans="2:25" ht="14.25">
      <c r="B134" s="5"/>
      <c r="C134" s="795"/>
      <c r="D134" s="796"/>
      <c r="E134" s="796"/>
      <c r="F134" s="796"/>
      <c r="G134" s="796"/>
      <c r="H134" s="796"/>
      <c r="I134" s="796"/>
      <c r="J134" s="66"/>
      <c r="K134" s="67"/>
      <c r="L134" s="66"/>
      <c r="M134" s="819"/>
      <c r="N134" s="820"/>
      <c r="O134" s="60">
        <f>+M134*L134</f>
        <v>0</v>
      </c>
      <c r="P134" s="18"/>
    </row>
    <row r="135" spans="2:25" ht="15" thickBot="1">
      <c r="B135" s="5"/>
      <c r="C135" s="833"/>
      <c r="D135" s="834"/>
      <c r="E135" s="834"/>
      <c r="F135" s="834"/>
      <c r="G135" s="834"/>
      <c r="H135" s="834"/>
      <c r="I135" s="834"/>
      <c r="J135" s="68"/>
      <c r="K135" s="69"/>
      <c r="L135" s="68"/>
      <c r="M135" s="821"/>
      <c r="N135" s="822"/>
      <c r="O135" s="70">
        <v>0</v>
      </c>
      <c r="P135" s="18"/>
    </row>
    <row r="136" spans="2:25" ht="15.75" thickBot="1">
      <c r="B136" s="5"/>
      <c r="C136" s="779" t="s">
        <v>58</v>
      </c>
      <c r="D136" s="780"/>
      <c r="E136" s="780"/>
      <c r="F136" s="780"/>
      <c r="G136" s="780"/>
      <c r="H136" s="780"/>
      <c r="I136" s="780"/>
      <c r="J136" s="780"/>
      <c r="K136" s="780"/>
      <c r="L136" s="780"/>
      <c r="M136" s="780"/>
      <c r="N136" s="781"/>
      <c r="O136" s="190">
        <f>+SUM(O134:O135)</f>
        <v>0</v>
      </c>
      <c r="P136" s="19"/>
    </row>
    <row r="137" spans="2:25">
      <c r="B137" s="5"/>
      <c r="C137" s="801" t="s">
        <v>67</v>
      </c>
      <c r="D137" s="802"/>
      <c r="E137" s="802"/>
      <c r="F137" s="802"/>
      <c r="G137" s="802"/>
      <c r="H137" s="802"/>
      <c r="I137" s="802"/>
      <c r="J137" s="802"/>
      <c r="K137" s="802"/>
      <c r="L137" s="802"/>
      <c r="M137" s="802"/>
      <c r="N137" s="802"/>
      <c r="O137" s="803"/>
      <c r="P137" s="16"/>
    </row>
    <row r="138" spans="2:25">
      <c r="B138" s="5"/>
      <c r="C138" s="804"/>
      <c r="D138" s="805"/>
      <c r="E138" s="805"/>
      <c r="F138" s="805"/>
      <c r="G138" s="805"/>
      <c r="H138" s="805"/>
      <c r="I138" s="805"/>
      <c r="J138" s="805"/>
      <c r="K138" s="805"/>
      <c r="L138" s="805"/>
      <c r="M138" s="805"/>
      <c r="N138" s="805"/>
      <c r="O138" s="806"/>
      <c r="P138" s="16"/>
    </row>
    <row r="139" spans="2:25" ht="13.5" thickBot="1">
      <c r="B139" s="5"/>
      <c r="C139" s="807"/>
      <c r="D139" s="808"/>
      <c r="E139" s="808"/>
      <c r="F139" s="808"/>
      <c r="G139" s="808"/>
      <c r="H139" s="808"/>
      <c r="I139" s="808"/>
      <c r="J139" s="808"/>
      <c r="K139" s="808"/>
      <c r="L139" s="808"/>
      <c r="M139" s="808"/>
      <c r="N139" s="808"/>
      <c r="O139" s="809"/>
      <c r="P139" s="16"/>
    </row>
    <row r="140" spans="2:25" s="229" customFormat="1" ht="30">
      <c r="B140" s="228"/>
      <c r="C140" s="827" t="s">
        <v>68</v>
      </c>
      <c r="D140" s="828"/>
      <c r="E140" s="828"/>
      <c r="F140" s="828"/>
      <c r="G140" s="828"/>
      <c r="H140" s="828"/>
      <c r="I140" s="828"/>
      <c r="J140" s="782" t="s">
        <v>53</v>
      </c>
      <c r="K140" s="783"/>
      <c r="L140" s="222" t="s">
        <v>69</v>
      </c>
      <c r="M140" s="829" t="s">
        <v>56</v>
      </c>
      <c r="N140" s="830"/>
      <c r="O140" s="223" t="s">
        <v>57</v>
      </c>
      <c r="P140" s="224"/>
      <c r="S140" s="393"/>
      <c r="T140" s="393"/>
      <c r="U140" s="393"/>
      <c r="V140" s="393"/>
      <c r="W140" s="393"/>
      <c r="X140" s="393"/>
      <c r="Y140" s="393"/>
    </row>
    <row r="141" spans="2:25" ht="14.25">
      <c r="B141" s="5"/>
      <c r="C141" s="814" t="s">
        <v>308</v>
      </c>
      <c r="D141" s="815"/>
      <c r="E141" s="815"/>
      <c r="F141" s="815"/>
      <c r="G141" s="815"/>
      <c r="H141" s="815"/>
      <c r="I141" s="816"/>
      <c r="J141" s="784" t="s">
        <v>94</v>
      </c>
      <c r="K141" s="785"/>
      <c r="L141" s="184">
        <f>+'DESGLOSE CUADRILLAS'!J16</f>
        <v>311661.11135999998</v>
      </c>
      <c r="M141" s="900">
        <v>0.125</v>
      </c>
      <c r="N141" s="901"/>
      <c r="O141" s="191">
        <f>+M141*L141</f>
        <v>38957.638919999998</v>
      </c>
      <c r="P141" s="21"/>
    </row>
    <row r="142" spans="2:25" ht="14.25">
      <c r="B142" s="5"/>
      <c r="C142" s="814"/>
      <c r="D142" s="815"/>
      <c r="E142" s="815"/>
      <c r="F142" s="815"/>
      <c r="G142" s="815"/>
      <c r="H142" s="815"/>
      <c r="I142" s="816"/>
      <c r="J142" s="784"/>
      <c r="K142" s="785"/>
      <c r="L142" s="184"/>
      <c r="M142" s="817"/>
      <c r="N142" s="818"/>
      <c r="O142" s="191">
        <f t="shared" ref="O142:O144" si="1">+M142*L142</f>
        <v>0</v>
      </c>
      <c r="P142" s="21"/>
    </row>
    <row r="143" spans="2:25" ht="14.25">
      <c r="B143" s="5"/>
      <c r="C143" s="814"/>
      <c r="D143" s="815"/>
      <c r="E143" s="815"/>
      <c r="F143" s="815"/>
      <c r="G143" s="815"/>
      <c r="H143" s="815"/>
      <c r="I143" s="816"/>
      <c r="J143" s="784"/>
      <c r="K143" s="785"/>
      <c r="L143" s="184"/>
      <c r="M143" s="819"/>
      <c r="N143" s="820"/>
      <c r="O143" s="191">
        <f t="shared" si="1"/>
        <v>0</v>
      </c>
      <c r="P143" s="21"/>
    </row>
    <row r="144" spans="2:25" ht="15" thickBot="1">
      <c r="B144" s="5"/>
      <c r="C144" s="814"/>
      <c r="D144" s="815"/>
      <c r="E144" s="815"/>
      <c r="F144" s="815"/>
      <c r="G144" s="815"/>
      <c r="H144" s="815"/>
      <c r="I144" s="816"/>
      <c r="J144" s="784"/>
      <c r="K144" s="785"/>
      <c r="L144" s="183"/>
      <c r="M144" s="821"/>
      <c r="N144" s="822"/>
      <c r="O144" s="191">
        <f t="shared" si="1"/>
        <v>0</v>
      </c>
      <c r="P144" s="18"/>
    </row>
    <row r="145" spans="2:19" ht="15.75" thickBot="1">
      <c r="B145" s="5"/>
      <c r="C145" s="779" t="s">
        <v>58</v>
      </c>
      <c r="D145" s="780"/>
      <c r="E145" s="780"/>
      <c r="F145" s="780"/>
      <c r="G145" s="780"/>
      <c r="H145" s="780"/>
      <c r="I145" s="780"/>
      <c r="J145" s="780"/>
      <c r="K145" s="780"/>
      <c r="L145" s="780"/>
      <c r="M145" s="780"/>
      <c r="N145" s="781"/>
      <c r="O145" s="190">
        <f>+SUM(O141:O144)</f>
        <v>38957.638919999998</v>
      </c>
      <c r="P145" s="18"/>
    </row>
    <row r="146" spans="2:19" ht="15" thickBot="1">
      <c r="B146" s="5"/>
      <c r="C146" s="55"/>
      <c r="D146" s="32"/>
      <c r="E146" s="32"/>
      <c r="F146" s="32"/>
      <c r="G146" s="32"/>
      <c r="H146" s="32"/>
      <c r="I146" s="32"/>
      <c r="J146" s="32"/>
      <c r="K146" s="32"/>
      <c r="L146" s="32"/>
      <c r="M146" s="32"/>
      <c r="N146" s="32"/>
      <c r="O146" s="56"/>
      <c r="P146" s="6"/>
    </row>
    <row r="147" spans="2:19" ht="15.75" thickBot="1">
      <c r="B147" s="5"/>
      <c r="C147" s="786" t="s">
        <v>70</v>
      </c>
      <c r="D147" s="787"/>
      <c r="E147" s="787"/>
      <c r="F147" s="787"/>
      <c r="G147" s="787"/>
      <c r="H147" s="787"/>
      <c r="I147" s="787"/>
      <c r="J147" s="787"/>
      <c r="K147" s="787"/>
      <c r="L147" s="787"/>
      <c r="M147" s="787"/>
      <c r="N147" s="788"/>
      <c r="O147" s="194">
        <f>+ROUND(O122+O129+O136+O145,0)</f>
        <v>42853</v>
      </c>
      <c r="P147" s="22"/>
    </row>
    <row r="148" spans="2:19">
      <c r="B148" s="5"/>
      <c r="C148" s="801" t="s">
        <v>71</v>
      </c>
      <c r="D148" s="802"/>
      <c r="E148" s="802"/>
      <c r="F148" s="802"/>
      <c r="G148" s="802"/>
      <c r="H148" s="802"/>
      <c r="I148" s="802"/>
      <c r="J148" s="802"/>
      <c r="K148" s="802"/>
      <c r="L148" s="802"/>
      <c r="M148" s="802"/>
      <c r="N148" s="802"/>
      <c r="O148" s="803"/>
      <c r="P148" s="16"/>
    </row>
    <row r="149" spans="2:19">
      <c r="B149" s="5"/>
      <c r="C149" s="804"/>
      <c r="D149" s="805"/>
      <c r="E149" s="805"/>
      <c r="F149" s="805"/>
      <c r="G149" s="805"/>
      <c r="H149" s="805"/>
      <c r="I149" s="805"/>
      <c r="J149" s="805"/>
      <c r="K149" s="805"/>
      <c r="L149" s="805"/>
      <c r="M149" s="805"/>
      <c r="N149" s="805"/>
      <c r="O149" s="806"/>
      <c r="P149" s="16"/>
    </row>
    <row r="150" spans="2:19" ht="13.5" thickBot="1">
      <c r="B150" s="5"/>
      <c r="C150" s="807"/>
      <c r="D150" s="808"/>
      <c r="E150" s="808"/>
      <c r="F150" s="808"/>
      <c r="G150" s="808"/>
      <c r="H150" s="808"/>
      <c r="I150" s="808"/>
      <c r="J150" s="808"/>
      <c r="K150" s="808"/>
      <c r="L150" s="808"/>
      <c r="M150" s="808"/>
      <c r="N150" s="808"/>
      <c r="O150" s="809"/>
      <c r="P150" s="16"/>
    </row>
    <row r="151" spans="2:19" ht="15">
      <c r="B151" s="5"/>
      <c r="C151" s="810" t="s">
        <v>72</v>
      </c>
      <c r="D151" s="811"/>
      <c r="E151" s="811"/>
      <c r="F151" s="811"/>
      <c r="G151" s="811"/>
      <c r="H151" s="811"/>
      <c r="I151" s="811"/>
      <c r="J151" s="101"/>
      <c r="K151" s="102"/>
      <c r="L151" s="71" t="s">
        <v>73</v>
      </c>
      <c r="M151" s="812" t="s">
        <v>74</v>
      </c>
      <c r="N151" s="813"/>
      <c r="O151" s="72"/>
      <c r="P151" s="20"/>
    </row>
    <row r="152" spans="2:19" ht="14.25">
      <c r="B152" s="5"/>
      <c r="C152" s="795" t="s">
        <v>75</v>
      </c>
      <c r="D152" s="796"/>
      <c r="E152" s="796"/>
      <c r="F152" s="796"/>
      <c r="G152" s="796"/>
      <c r="H152" s="796"/>
      <c r="I152" s="796"/>
      <c r="J152" s="74"/>
      <c r="K152" s="75"/>
      <c r="L152" s="76">
        <v>0.28999999999999998</v>
      </c>
      <c r="M152" s="797">
        <f>+O147</f>
        <v>42853</v>
      </c>
      <c r="N152" s="798"/>
      <c r="O152" s="189">
        <f>+M152*L152</f>
        <v>12427.369999999999</v>
      </c>
      <c r="P152" s="23"/>
    </row>
    <row r="153" spans="2:19" ht="14.25">
      <c r="B153" s="5"/>
      <c r="C153" s="61" t="s">
        <v>76</v>
      </c>
      <c r="D153" s="62"/>
      <c r="E153" s="62"/>
      <c r="F153" s="62"/>
      <c r="G153" s="62"/>
      <c r="H153" s="62"/>
      <c r="I153" s="62"/>
      <c r="J153" s="74"/>
      <c r="K153" s="75"/>
      <c r="L153" s="76">
        <v>0.01</v>
      </c>
      <c r="M153" s="797">
        <f>+O147</f>
        <v>42853</v>
      </c>
      <c r="N153" s="798"/>
      <c r="O153" s="189">
        <f>+M153*L153</f>
        <v>428.53000000000003</v>
      </c>
      <c r="P153" s="23"/>
    </row>
    <row r="154" spans="2:19" ht="15" thickBot="1">
      <c r="B154" s="5"/>
      <c r="C154" s="49" t="s">
        <v>77</v>
      </c>
      <c r="D154" s="50"/>
      <c r="E154" s="50"/>
      <c r="F154" s="50"/>
      <c r="G154" s="50"/>
      <c r="H154" s="50"/>
      <c r="I154" s="50"/>
      <c r="J154" s="77"/>
      <c r="K154" s="78"/>
      <c r="L154" s="76">
        <v>0.05</v>
      </c>
      <c r="M154" s="799">
        <f>+O147</f>
        <v>42853</v>
      </c>
      <c r="N154" s="800"/>
      <c r="O154" s="189">
        <f>+M154*L154</f>
        <v>2142.65</v>
      </c>
      <c r="P154" s="23"/>
    </row>
    <row r="155" spans="2:19" ht="15.75" thickBot="1">
      <c r="B155" s="5"/>
      <c r="C155" s="779" t="s">
        <v>58</v>
      </c>
      <c r="D155" s="780"/>
      <c r="E155" s="780"/>
      <c r="F155" s="780"/>
      <c r="G155" s="780"/>
      <c r="H155" s="780"/>
      <c r="I155" s="780"/>
      <c r="J155" s="780"/>
      <c r="K155" s="780"/>
      <c r="L155" s="780"/>
      <c r="M155" s="780"/>
      <c r="N155" s="781"/>
      <c r="O155" s="190">
        <f>+SUM(O152:O154)</f>
        <v>14998.55</v>
      </c>
      <c r="P155" s="24"/>
    </row>
    <row r="156" spans="2:19" ht="15" thickBot="1">
      <c r="B156" s="5"/>
      <c r="C156" s="55"/>
      <c r="D156" s="32"/>
      <c r="E156" s="32"/>
      <c r="F156" s="32"/>
      <c r="G156" s="32"/>
      <c r="H156" s="32"/>
      <c r="I156" s="32"/>
      <c r="J156" s="32"/>
      <c r="K156" s="32"/>
      <c r="L156" s="32"/>
      <c r="M156" s="32"/>
      <c r="N156" s="32"/>
      <c r="O156" s="56"/>
      <c r="P156" s="6"/>
    </row>
    <row r="157" spans="2:19" ht="15.75" thickBot="1">
      <c r="B157" s="5"/>
      <c r="C157" s="786" t="s">
        <v>78</v>
      </c>
      <c r="D157" s="787"/>
      <c r="E157" s="787"/>
      <c r="F157" s="787"/>
      <c r="G157" s="787"/>
      <c r="H157" s="787"/>
      <c r="I157" s="787"/>
      <c r="J157" s="787"/>
      <c r="K157" s="787"/>
      <c r="L157" s="787"/>
      <c r="M157" s="787"/>
      <c r="N157" s="788"/>
      <c r="O157" s="194">
        <f>ROUND(+O155+O147,0)</f>
        <v>57852</v>
      </c>
      <c r="P157" s="24"/>
      <c r="S157" s="392"/>
    </row>
    <row r="158" spans="2:19" ht="14.25">
      <c r="B158" s="5"/>
      <c r="C158" s="55"/>
      <c r="D158" s="32"/>
      <c r="E158" s="32"/>
      <c r="F158" s="32"/>
      <c r="G158" s="32"/>
      <c r="H158" s="32"/>
      <c r="I158" s="32"/>
      <c r="J158" s="32"/>
      <c r="K158" s="32"/>
      <c r="L158" s="32"/>
      <c r="M158" s="32"/>
      <c r="N158" s="32"/>
      <c r="O158" s="56"/>
      <c r="P158" s="6"/>
      <c r="S158" s="392"/>
    </row>
    <row r="159" spans="2:19" ht="14.25">
      <c r="B159" s="5"/>
      <c r="C159" s="55"/>
      <c r="D159" s="32"/>
      <c r="E159" s="32"/>
      <c r="F159" s="32"/>
      <c r="G159" s="32"/>
      <c r="H159" s="79" t="s">
        <v>79</v>
      </c>
      <c r="I159" s="79"/>
      <c r="J159" s="79"/>
      <c r="K159" s="79"/>
      <c r="L159" s="32"/>
      <c r="M159" s="32"/>
      <c r="N159" s="32"/>
      <c r="O159" s="56"/>
      <c r="P159" s="6"/>
    </row>
    <row r="160" spans="2:19" ht="15">
      <c r="B160" s="5"/>
      <c r="C160" s="55"/>
      <c r="D160" s="32"/>
      <c r="E160" s="32"/>
      <c r="F160" s="32"/>
      <c r="G160" s="32"/>
      <c r="H160" s="79" t="s">
        <v>80</v>
      </c>
      <c r="I160" s="32"/>
      <c r="J160" s="32"/>
      <c r="K160" s="32"/>
      <c r="L160" s="32"/>
      <c r="M160" s="32"/>
      <c r="N160" s="32"/>
      <c r="O160" s="56"/>
      <c r="P160" s="25"/>
    </row>
    <row r="161" spans="2:16" ht="15">
      <c r="B161" s="5"/>
      <c r="C161" s="55"/>
      <c r="D161" s="32"/>
      <c r="E161" s="32"/>
      <c r="F161" s="32"/>
      <c r="G161" s="32"/>
      <c r="H161" s="79" t="s">
        <v>81</v>
      </c>
      <c r="I161" s="32"/>
      <c r="J161" s="32"/>
      <c r="K161" s="32"/>
      <c r="L161" s="32"/>
      <c r="M161" s="32"/>
      <c r="N161" s="32"/>
      <c r="O161" s="56"/>
      <c r="P161" s="25"/>
    </row>
    <row r="162" spans="2:16" ht="14.25">
      <c r="B162" s="5"/>
      <c r="C162" s="41"/>
      <c r="D162" s="80"/>
      <c r="E162" s="80"/>
      <c r="F162" s="80"/>
      <c r="G162" s="80"/>
      <c r="H162" s="79" t="s">
        <v>82</v>
      </c>
      <c r="I162" s="80"/>
      <c r="J162" s="80"/>
      <c r="K162" s="80"/>
      <c r="L162" s="80"/>
      <c r="M162" s="80"/>
      <c r="N162" s="80"/>
      <c r="O162" s="81"/>
      <c r="P162" s="26"/>
    </row>
    <row r="163" spans="2:16" ht="14.25">
      <c r="B163" s="5"/>
      <c r="C163" s="55"/>
      <c r="D163" s="32"/>
      <c r="E163" s="32"/>
      <c r="F163" s="32"/>
      <c r="G163" s="32"/>
      <c r="H163" s="32" t="s">
        <v>83</v>
      </c>
      <c r="I163" s="32"/>
      <c r="J163" s="32"/>
      <c r="K163" s="32"/>
      <c r="L163" s="32"/>
      <c r="M163" s="32"/>
      <c r="N163" s="32"/>
      <c r="O163" s="56"/>
      <c r="P163" s="6"/>
    </row>
    <row r="164" spans="2:16" ht="15">
      <c r="B164" s="5"/>
      <c r="C164" s="82" t="s">
        <v>84</v>
      </c>
      <c r="D164" s="83"/>
      <c r="E164" s="83"/>
      <c r="F164" s="83"/>
      <c r="G164" s="83"/>
      <c r="H164" s="83"/>
      <c r="I164" s="83"/>
      <c r="J164" s="83"/>
      <c r="K164" s="83"/>
      <c r="L164" s="83"/>
      <c r="M164" s="83"/>
      <c r="N164" s="83"/>
      <c r="O164" s="84"/>
      <c r="P164" s="6"/>
    </row>
    <row r="165" spans="2:16" ht="14.25">
      <c r="B165" s="5"/>
      <c r="C165" s="789"/>
      <c r="D165" s="790"/>
      <c r="E165" s="790"/>
      <c r="F165" s="790"/>
      <c r="G165" s="790"/>
      <c r="H165" s="790"/>
      <c r="I165" s="790"/>
      <c r="J165" s="790"/>
      <c r="K165" s="790"/>
      <c r="L165" s="790"/>
      <c r="M165" s="790"/>
      <c r="N165" s="790"/>
      <c r="O165" s="791"/>
      <c r="P165" s="26"/>
    </row>
    <row r="166" spans="2:16" ht="14.25">
      <c r="B166" s="5"/>
      <c r="C166" s="789"/>
      <c r="D166" s="790"/>
      <c r="E166" s="790"/>
      <c r="F166" s="790"/>
      <c r="G166" s="790"/>
      <c r="H166" s="790"/>
      <c r="I166" s="790"/>
      <c r="J166" s="790"/>
      <c r="K166" s="790"/>
      <c r="L166" s="790"/>
      <c r="M166" s="790"/>
      <c r="N166" s="790"/>
      <c r="O166" s="791"/>
      <c r="P166" s="26"/>
    </row>
    <row r="167" spans="2:16" ht="14.25">
      <c r="B167" s="5"/>
      <c r="C167" s="41"/>
      <c r="D167" s="80"/>
      <c r="E167" s="80"/>
      <c r="F167" s="80"/>
      <c r="G167" s="80"/>
      <c r="H167" s="80"/>
      <c r="I167" s="80"/>
      <c r="J167" s="80"/>
      <c r="K167" s="80"/>
      <c r="L167" s="80"/>
      <c r="M167" s="80"/>
      <c r="N167" s="80"/>
      <c r="O167" s="81"/>
      <c r="P167" s="26"/>
    </row>
    <row r="168" spans="2:16" ht="15">
      <c r="B168" s="5"/>
      <c r="C168" s="85" t="s">
        <v>85</v>
      </c>
      <c r="D168" s="80"/>
      <c r="E168" s="80"/>
      <c r="F168" s="80"/>
      <c r="G168" s="80"/>
      <c r="H168" s="80"/>
      <c r="I168" s="80"/>
      <c r="J168" s="80"/>
      <c r="K168" s="80"/>
      <c r="L168" s="80"/>
      <c r="M168" s="80"/>
      <c r="N168" s="80"/>
      <c r="O168" s="81"/>
      <c r="P168" s="26"/>
    </row>
    <row r="169" spans="2:16">
      <c r="B169" s="5"/>
      <c r="C169" s="792" t="s">
        <v>86</v>
      </c>
      <c r="D169" s="793"/>
      <c r="E169" s="793"/>
      <c r="F169" s="793"/>
      <c r="G169" s="793"/>
      <c r="H169" s="793"/>
      <c r="I169" s="793"/>
      <c r="J169" s="793"/>
      <c r="K169" s="793"/>
      <c r="L169" s="793"/>
      <c r="M169" s="793"/>
      <c r="N169" s="793"/>
      <c r="O169" s="794"/>
      <c r="P169" s="27"/>
    </row>
    <row r="170" spans="2:16">
      <c r="B170" s="5"/>
      <c r="C170" s="792"/>
      <c r="D170" s="793"/>
      <c r="E170" s="793"/>
      <c r="F170" s="793"/>
      <c r="G170" s="793"/>
      <c r="H170" s="793"/>
      <c r="I170" s="793"/>
      <c r="J170" s="793"/>
      <c r="K170" s="793"/>
      <c r="L170" s="793"/>
      <c r="M170" s="793"/>
      <c r="N170" s="793"/>
      <c r="O170" s="794"/>
      <c r="P170" s="27"/>
    </row>
    <row r="171" spans="2:16">
      <c r="B171" s="5"/>
      <c r="C171" s="792" t="s">
        <v>87</v>
      </c>
      <c r="D171" s="793"/>
      <c r="E171" s="793"/>
      <c r="F171" s="793"/>
      <c r="G171" s="793"/>
      <c r="H171" s="793"/>
      <c r="I171" s="793"/>
      <c r="J171" s="793"/>
      <c r="K171" s="793"/>
      <c r="L171" s="793"/>
      <c r="M171" s="793"/>
      <c r="N171" s="793"/>
      <c r="O171" s="794"/>
      <c r="P171" s="27"/>
    </row>
    <row r="172" spans="2:16">
      <c r="B172" s="5"/>
      <c r="C172" s="792"/>
      <c r="D172" s="793"/>
      <c r="E172" s="793"/>
      <c r="F172" s="793"/>
      <c r="G172" s="793"/>
      <c r="H172" s="793"/>
      <c r="I172" s="793"/>
      <c r="J172" s="793"/>
      <c r="K172" s="793"/>
      <c r="L172" s="793"/>
      <c r="M172" s="793"/>
      <c r="N172" s="793"/>
      <c r="O172" s="794"/>
      <c r="P172" s="27"/>
    </row>
    <row r="173" spans="2:16" ht="14.25">
      <c r="B173" s="5"/>
      <c r="C173" s="41"/>
      <c r="D173" s="80"/>
      <c r="E173" s="80"/>
      <c r="F173" s="80"/>
      <c r="G173" s="80"/>
      <c r="H173" s="80"/>
      <c r="I173" s="80"/>
      <c r="J173" s="80"/>
      <c r="K173" s="80"/>
      <c r="L173" s="80"/>
      <c r="M173" s="80"/>
      <c r="N173" s="80"/>
      <c r="O173" s="81"/>
      <c r="P173" s="26"/>
    </row>
    <row r="174" spans="2:16" ht="14.25">
      <c r="B174" s="5"/>
      <c r="C174" s="55"/>
      <c r="D174" s="32"/>
      <c r="E174" s="32"/>
      <c r="F174" s="32"/>
      <c r="G174" s="32"/>
      <c r="H174" s="79" t="s">
        <v>79</v>
      </c>
      <c r="I174" s="32"/>
      <c r="J174" s="32"/>
      <c r="K174" s="32"/>
      <c r="L174" s="32"/>
      <c r="M174" s="32"/>
      <c r="N174" s="32"/>
      <c r="O174" s="56"/>
      <c r="P174" s="6"/>
    </row>
    <row r="175" spans="2:16" ht="14.25">
      <c r="B175" s="5"/>
      <c r="C175" s="55"/>
      <c r="D175" s="32"/>
      <c r="E175" s="32"/>
      <c r="F175" s="32"/>
      <c r="G175" s="32"/>
      <c r="H175" s="32" t="s">
        <v>80</v>
      </c>
      <c r="I175" s="62"/>
      <c r="J175" s="62"/>
      <c r="K175" s="62"/>
      <c r="L175" s="32"/>
      <c r="M175" s="32"/>
      <c r="N175" s="32"/>
      <c r="O175" s="56"/>
      <c r="P175" s="6"/>
    </row>
    <row r="176" spans="2:16" ht="14.25">
      <c r="B176" s="5"/>
      <c r="C176" s="55"/>
      <c r="D176" s="32"/>
      <c r="E176" s="32"/>
      <c r="F176" s="32"/>
      <c r="G176" s="32"/>
      <c r="H176" s="32" t="s">
        <v>88</v>
      </c>
      <c r="I176" s="86"/>
      <c r="J176" s="86"/>
      <c r="K176" s="86"/>
      <c r="L176" s="32"/>
      <c r="M176" s="32"/>
      <c r="N176" s="32"/>
      <c r="O176" s="56"/>
      <c r="P176" s="6"/>
    </row>
    <row r="177" spans="2:16" ht="14.25">
      <c r="B177" s="5"/>
      <c r="C177" s="87"/>
      <c r="D177" s="80"/>
      <c r="E177" s="80"/>
      <c r="F177" s="80"/>
      <c r="G177" s="80"/>
      <c r="H177" s="32" t="s">
        <v>89</v>
      </c>
      <c r="I177" s="32"/>
      <c r="J177" s="32"/>
      <c r="K177" s="32"/>
      <c r="L177" s="80"/>
      <c r="M177" s="80"/>
      <c r="N177" s="80"/>
      <c r="O177" s="81"/>
      <c r="P177" s="26"/>
    </row>
    <row r="178" spans="2:16" ht="16.5" thickBot="1">
      <c r="B178" s="5"/>
      <c r="C178" s="773"/>
      <c r="D178" s="774"/>
      <c r="E178" s="774"/>
      <c r="F178" s="69"/>
      <c r="G178" s="69"/>
      <c r="H178" s="69"/>
      <c r="I178" s="69"/>
      <c r="J178" s="69"/>
      <c r="K178" s="775"/>
      <c r="L178" s="775"/>
      <c r="M178" s="775"/>
      <c r="N178" s="775"/>
      <c r="O178" s="776"/>
      <c r="P178" s="28"/>
    </row>
    <row r="179" spans="2:16" ht="13.5" thickBot="1">
      <c r="B179" s="29"/>
      <c r="C179" s="30"/>
      <c r="D179" s="30"/>
      <c r="E179" s="30"/>
      <c r="F179" s="30"/>
      <c r="G179" s="30"/>
      <c r="H179" s="30"/>
      <c r="I179" s="30"/>
      <c r="J179" s="30"/>
      <c r="K179" s="30"/>
      <c r="L179" s="30"/>
      <c r="M179" s="30"/>
      <c r="N179" s="30"/>
      <c r="O179" s="30"/>
      <c r="P179" s="31"/>
    </row>
    <row r="180" spans="2:16" ht="13.5" thickTop="1"/>
    <row r="181" spans="2:16" ht="13.5" thickBot="1"/>
    <row r="182" spans="2:16" ht="13.5" thickTop="1">
      <c r="B182" s="3"/>
      <c r="C182" s="4"/>
      <c r="D182" s="4"/>
      <c r="E182" s="4"/>
      <c r="F182" s="4"/>
      <c r="G182" s="4"/>
      <c r="H182" s="4"/>
      <c r="I182" s="4"/>
      <c r="J182" s="4"/>
      <c r="K182" s="4"/>
      <c r="L182" s="4"/>
      <c r="M182" s="4"/>
      <c r="N182" s="4"/>
      <c r="O182" s="4"/>
      <c r="P182" s="106"/>
    </row>
    <row r="183" spans="2:16" ht="13.5">
      <c r="B183" s="5"/>
      <c r="C183" s="869" t="s">
        <v>38</v>
      </c>
      <c r="D183" s="870"/>
      <c r="E183" s="870"/>
      <c r="F183" s="870"/>
      <c r="P183" s="6"/>
    </row>
    <row r="184" spans="2:16">
      <c r="B184" s="5"/>
      <c r="C184" s="94"/>
      <c r="D184" s="107" t="s">
        <v>39</v>
      </c>
      <c r="E184" s="94"/>
      <c r="F184" s="95"/>
      <c r="P184" s="6"/>
    </row>
    <row r="185" spans="2:16">
      <c r="B185" s="5"/>
      <c r="C185" s="88"/>
      <c r="D185" s="89"/>
      <c r="E185" s="88"/>
      <c r="F185" s="89"/>
      <c r="P185" s="6"/>
    </row>
    <row r="186" spans="2:16" ht="15.75">
      <c r="B186" s="5"/>
      <c r="C186" s="871" t="s">
        <v>40</v>
      </c>
      <c r="D186" s="871"/>
      <c r="E186" s="871"/>
      <c r="F186" s="871"/>
      <c r="G186" s="871"/>
      <c r="H186" s="871"/>
      <c r="I186" s="871"/>
      <c r="J186" s="871"/>
      <c r="K186" s="871"/>
      <c r="L186" s="871"/>
      <c r="M186" s="871"/>
      <c r="N186" s="871"/>
      <c r="O186" s="871"/>
      <c r="P186" s="7"/>
    </row>
    <row r="187" spans="2:16" ht="15" thickBot="1">
      <c r="B187" s="5"/>
      <c r="C187" s="32"/>
      <c r="D187" s="32"/>
      <c r="E187" s="32"/>
      <c r="F187" s="32"/>
      <c r="G187" s="32"/>
      <c r="H187" s="32"/>
      <c r="I187" s="32"/>
      <c r="J187" s="32"/>
      <c r="K187" s="32"/>
      <c r="L187" s="32"/>
      <c r="M187" s="32"/>
      <c r="N187" s="32"/>
      <c r="O187" s="32"/>
      <c r="P187" s="6"/>
    </row>
    <row r="188" spans="2:16" ht="15">
      <c r="B188" s="5"/>
      <c r="C188" s="872"/>
      <c r="D188" s="874"/>
      <c r="E188" s="875"/>
      <c r="F188" s="875"/>
      <c r="G188" s="875"/>
      <c r="H188" s="875"/>
      <c r="I188" s="875"/>
      <c r="J188" s="875"/>
      <c r="K188" s="876"/>
      <c r="L188" s="877"/>
      <c r="M188" s="878"/>
      <c r="N188" s="878"/>
      <c r="O188" s="879"/>
      <c r="P188" s="8"/>
    </row>
    <row r="189" spans="2:16" ht="15">
      <c r="B189" s="5"/>
      <c r="C189" s="873"/>
      <c r="D189" s="856" t="s">
        <v>468</v>
      </c>
      <c r="E189" s="857"/>
      <c r="F189" s="857"/>
      <c r="G189" s="857"/>
      <c r="H189" s="857"/>
      <c r="I189" s="857"/>
      <c r="J189" s="857"/>
      <c r="K189" s="858"/>
      <c r="L189" s="880"/>
      <c r="M189" s="881"/>
      <c r="N189" s="881"/>
      <c r="O189" s="882"/>
      <c r="P189" s="8"/>
    </row>
    <row r="190" spans="2:16" ht="15">
      <c r="B190" s="5"/>
      <c r="C190" s="873"/>
      <c r="D190" s="856"/>
      <c r="E190" s="857"/>
      <c r="F190" s="857"/>
      <c r="G190" s="857"/>
      <c r="H190" s="857"/>
      <c r="I190" s="857"/>
      <c r="J190" s="857"/>
      <c r="K190" s="858"/>
      <c r="L190" s="883" t="s">
        <v>41</v>
      </c>
      <c r="M190" s="885"/>
      <c r="N190" s="886"/>
      <c r="O190" s="887"/>
      <c r="P190" s="8"/>
    </row>
    <row r="191" spans="2:16" ht="14.45" customHeight="1">
      <c r="B191" s="5"/>
      <c r="C191" s="873"/>
      <c r="D191" s="866" t="s">
        <v>467</v>
      </c>
      <c r="E191" s="867"/>
      <c r="F191" s="867"/>
      <c r="G191" s="867"/>
      <c r="H191" s="867"/>
      <c r="I191" s="867"/>
      <c r="J191" s="867"/>
      <c r="K191" s="868"/>
      <c r="L191" s="884"/>
      <c r="M191" s="888"/>
      <c r="N191" s="889"/>
      <c r="O191" s="890"/>
      <c r="P191" s="9"/>
    </row>
    <row r="192" spans="2:16" ht="13.9" customHeight="1">
      <c r="B192" s="5"/>
      <c r="C192" s="873"/>
      <c r="D192" s="866"/>
      <c r="E192" s="867"/>
      <c r="F192" s="867"/>
      <c r="G192" s="867"/>
      <c r="H192" s="867"/>
      <c r="I192" s="867"/>
      <c r="J192" s="867"/>
      <c r="K192" s="868"/>
      <c r="L192" s="883" t="s">
        <v>42</v>
      </c>
      <c r="M192" s="883"/>
      <c r="N192" s="883" t="s">
        <v>43</v>
      </c>
      <c r="O192" s="854"/>
      <c r="P192" s="8"/>
    </row>
    <row r="193" spans="2:16" ht="13.9" customHeight="1">
      <c r="B193" s="5"/>
      <c r="C193" s="873"/>
      <c r="D193" s="866"/>
      <c r="E193" s="867"/>
      <c r="F193" s="867"/>
      <c r="G193" s="867"/>
      <c r="H193" s="867"/>
      <c r="I193" s="867"/>
      <c r="J193" s="867"/>
      <c r="K193" s="868"/>
      <c r="L193" s="891"/>
      <c r="M193" s="891"/>
      <c r="N193" s="891"/>
      <c r="O193" s="855"/>
      <c r="P193" s="8"/>
    </row>
    <row r="194" spans="2:16" ht="15">
      <c r="B194" s="5"/>
      <c r="C194" s="873"/>
      <c r="D194" s="856" t="s">
        <v>44</v>
      </c>
      <c r="E194" s="857"/>
      <c r="F194" s="857"/>
      <c r="G194" s="857"/>
      <c r="H194" s="857"/>
      <c r="I194" s="857"/>
      <c r="J194" s="857"/>
      <c r="K194" s="858"/>
      <c r="L194" s="891"/>
      <c r="M194" s="891"/>
      <c r="N194" s="891"/>
      <c r="O194" s="855"/>
      <c r="P194" s="8"/>
    </row>
    <row r="195" spans="2:16" ht="15.75" thickBot="1">
      <c r="B195" s="5"/>
      <c r="C195" s="33"/>
      <c r="D195" s="34"/>
      <c r="E195" s="34"/>
      <c r="F195" s="34"/>
      <c r="G195" s="34"/>
      <c r="H195" s="34"/>
      <c r="I195" s="34"/>
      <c r="J195" s="34"/>
      <c r="K195" s="34"/>
      <c r="L195" s="34"/>
      <c r="M195" s="35"/>
      <c r="N195" s="35"/>
      <c r="O195" s="36"/>
      <c r="P195" s="10"/>
    </row>
    <row r="196" spans="2:16" ht="15">
      <c r="B196" s="5"/>
      <c r="C196" s="37"/>
      <c r="D196" s="100"/>
      <c r="E196" s="100"/>
      <c r="F196" s="100"/>
      <c r="G196" s="100"/>
      <c r="H196" s="100"/>
      <c r="I196" s="100"/>
      <c r="J196" s="100"/>
      <c r="K196" s="100"/>
      <c r="L196" s="38" t="s">
        <v>45</v>
      </c>
      <c r="M196" s="39" t="s">
        <v>46</v>
      </c>
      <c r="N196" s="39" t="s">
        <v>47</v>
      </c>
      <c r="O196" s="40" t="s">
        <v>48</v>
      </c>
      <c r="P196" s="9"/>
    </row>
    <row r="197" spans="2:16" ht="15">
      <c r="B197" s="5"/>
      <c r="C197" s="41"/>
      <c r="D197" s="99"/>
      <c r="E197" s="99"/>
      <c r="F197" s="99"/>
      <c r="G197" s="99"/>
      <c r="H197" s="99"/>
      <c r="I197" s="99"/>
      <c r="J197" s="99"/>
      <c r="K197" s="99"/>
      <c r="L197" s="42"/>
      <c r="M197" s="43">
        <v>1</v>
      </c>
      <c r="N197" s="43">
        <v>9</v>
      </c>
      <c r="O197" s="44">
        <v>2026</v>
      </c>
      <c r="P197" s="11"/>
    </row>
    <row r="198" spans="2:16" ht="15">
      <c r="B198" s="5"/>
      <c r="C198" s="46"/>
      <c r="D198" s="47"/>
      <c r="E198" s="47"/>
      <c r="F198" s="47"/>
      <c r="G198" s="47"/>
      <c r="H198" s="47"/>
      <c r="I198" s="47"/>
      <c r="J198" s="47"/>
      <c r="K198" s="47"/>
      <c r="L198" s="47"/>
      <c r="M198" s="47"/>
      <c r="N198" s="47"/>
      <c r="O198" s="48"/>
      <c r="P198" s="12"/>
    </row>
    <row r="199" spans="2:16" ht="15" thickBot="1">
      <c r="B199" s="5"/>
      <c r="C199" s="49"/>
      <c r="D199" s="50"/>
      <c r="E199" s="50"/>
      <c r="F199" s="50"/>
      <c r="G199" s="50"/>
      <c r="H199" s="50"/>
      <c r="I199" s="50"/>
      <c r="J199" s="50"/>
      <c r="K199" s="50"/>
      <c r="L199" s="50"/>
      <c r="M199" s="50"/>
      <c r="N199" s="50"/>
      <c r="O199" s="51"/>
      <c r="P199" s="6"/>
    </row>
    <row r="200" spans="2:16" ht="15" thickBot="1">
      <c r="B200" s="5"/>
      <c r="C200" s="52"/>
      <c r="D200" s="53"/>
      <c r="E200" s="53"/>
      <c r="F200" s="53"/>
      <c r="G200" s="53"/>
      <c r="H200" s="53"/>
      <c r="I200" s="32"/>
      <c r="J200" s="32"/>
      <c r="K200" s="53"/>
      <c r="L200" s="53"/>
      <c r="M200" s="53"/>
      <c r="N200" s="53"/>
      <c r="O200" s="54"/>
      <c r="P200" s="6"/>
    </row>
    <row r="201" spans="2:16" ht="15">
      <c r="B201" s="5"/>
      <c r="C201" s="859" t="s">
        <v>51</v>
      </c>
      <c r="D201" s="860"/>
      <c r="E201" s="860"/>
      <c r="F201" s="860"/>
      <c r="G201" s="860"/>
      <c r="H201" s="860"/>
      <c r="I201" s="860"/>
      <c r="J201" s="860"/>
      <c r="K201" s="860"/>
      <c r="L201" s="860"/>
      <c r="M201" s="860"/>
      <c r="N201" s="860"/>
      <c r="O201" s="861"/>
      <c r="P201" s="13"/>
    </row>
    <row r="202" spans="2:16" ht="15" thickBot="1">
      <c r="B202" s="5"/>
      <c r="C202" s="55"/>
      <c r="D202" s="32"/>
      <c r="E202" s="32"/>
      <c r="F202" s="32"/>
      <c r="G202" s="32"/>
      <c r="H202" s="32"/>
      <c r="I202" s="32"/>
      <c r="J202" s="32"/>
      <c r="K202" s="32"/>
      <c r="L202" s="32"/>
      <c r="M202" s="32"/>
      <c r="N202" s="32"/>
      <c r="O202" s="56"/>
      <c r="P202" s="6"/>
    </row>
    <row r="203" spans="2:16" ht="15">
      <c r="B203" s="5"/>
      <c r="C203" s="57" t="s">
        <v>52</v>
      </c>
      <c r="D203" s="862" t="s">
        <v>6</v>
      </c>
      <c r="E203" s="863"/>
      <c r="F203" s="863"/>
      <c r="G203" s="863"/>
      <c r="H203" s="863"/>
      <c r="I203" s="863"/>
      <c r="J203" s="863"/>
      <c r="K203" s="863"/>
      <c r="L203" s="864"/>
      <c r="M203" s="827" t="s">
        <v>53</v>
      </c>
      <c r="N203" s="865"/>
      <c r="O203" s="57" t="s">
        <v>8</v>
      </c>
      <c r="P203" s="14"/>
    </row>
    <row r="204" spans="2:16" ht="22.15" customHeight="1" thickBot="1">
      <c r="B204" s="5"/>
      <c r="C204" s="181">
        <v>1.03</v>
      </c>
      <c r="D204" s="846" t="s">
        <v>95</v>
      </c>
      <c r="E204" s="847"/>
      <c r="F204" s="847"/>
      <c r="G204" s="847"/>
      <c r="H204" s="847"/>
      <c r="I204" s="847"/>
      <c r="J204" s="847"/>
      <c r="K204" s="847"/>
      <c r="L204" s="848"/>
      <c r="M204" s="849" t="s">
        <v>91</v>
      </c>
      <c r="N204" s="850"/>
      <c r="O204" s="193">
        <f>+O247</f>
        <v>32627</v>
      </c>
      <c r="P204" s="15"/>
    </row>
    <row r="205" spans="2:16">
      <c r="B205" s="5"/>
      <c r="C205" s="801" t="s">
        <v>54</v>
      </c>
      <c r="D205" s="802"/>
      <c r="E205" s="802"/>
      <c r="F205" s="802"/>
      <c r="G205" s="802"/>
      <c r="H205" s="802"/>
      <c r="I205" s="802"/>
      <c r="J205" s="802"/>
      <c r="K205" s="802"/>
      <c r="L205" s="802"/>
      <c r="M205" s="802"/>
      <c r="N205" s="802"/>
      <c r="O205" s="803"/>
      <c r="P205" s="16"/>
    </row>
    <row r="206" spans="2:16">
      <c r="B206" s="5"/>
      <c r="C206" s="804"/>
      <c r="D206" s="805"/>
      <c r="E206" s="805"/>
      <c r="F206" s="805"/>
      <c r="G206" s="805"/>
      <c r="H206" s="805"/>
      <c r="I206" s="805"/>
      <c r="J206" s="805"/>
      <c r="K206" s="805"/>
      <c r="L206" s="805"/>
      <c r="M206" s="805"/>
      <c r="N206" s="805"/>
      <c r="O206" s="806"/>
      <c r="P206" s="16"/>
    </row>
    <row r="207" spans="2:16" ht="13.5" thickBot="1">
      <c r="B207" s="5"/>
      <c r="C207" s="807"/>
      <c r="D207" s="808"/>
      <c r="E207" s="808"/>
      <c r="F207" s="808"/>
      <c r="G207" s="808"/>
      <c r="H207" s="808"/>
      <c r="I207" s="808"/>
      <c r="J207" s="808"/>
      <c r="K207" s="808"/>
      <c r="L207" s="808"/>
      <c r="M207" s="808"/>
      <c r="N207" s="808"/>
      <c r="O207" s="809"/>
      <c r="P207" s="16"/>
    </row>
    <row r="208" spans="2:16" ht="15">
      <c r="B208" s="5"/>
      <c r="C208" s="851" t="s">
        <v>6</v>
      </c>
      <c r="D208" s="852"/>
      <c r="E208" s="852"/>
      <c r="F208" s="852"/>
      <c r="G208" s="852"/>
      <c r="H208" s="852"/>
      <c r="I208" s="853"/>
      <c r="J208" s="837" t="s">
        <v>53</v>
      </c>
      <c r="K208" s="838"/>
      <c r="L208" s="58" t="s">
        <v>55</v>
      </c>
      <c r="M208" s="837" t="s">
        <v>56</v>
      </c>
      <c r="N208" s="838"/>
      <c r="O208" s="59" t="s">
        <v>57</v>
      </c>
      <c r="P208" s="17"/>
    </row>
    <row r="209" spans="2:25" ht="14.25">
      <c r="B209" s="5"/>
      <c r="C209" s="814" t="s">
        <v>92</v>
      </c>
      <c r="D209" s="815"/>
      <c r="E209" s="815"/>
      <c r="F209" s="815"/>
      <c r="G209" s="815"/>
      <c r="H209" s="815"/>
      <c r="I209" s="816"/>
      <c r="J209" s="831" t="s">
        <v>171</v>
      </c>
      <c r="K209" s="832"/>
      <c r="L209" s="182">
        <f>+O235</f>
        <v>12466.4444544</v>
      </c>
      <c r="M209" s="842">
        <f>+$T$28</f>
        <v>0.1</v>
      </c>
      <c r="N209" s="832"/>
      <c r="O209" s="189">
        <f>+L209*M209</f>
        <v>1246.64444544</v>
      </c>
      <c r="P209" s="18"/>
    </row>
    <row r="210" spans="2:25" ht="14.25">
      <c r="B210" s="5"/>
      <c r="C210" s="814" t="s">
        <v>96</v>
      </c>
      <c r="D210" s="815"/>
      <c r="E210" s="815"/>
      <c r="F210" s="815"/>
      <c r="G210" s="815"/>
      <c r="H210" s="815"/>
      <c r="I210" s="816"/>
      <c r="J210" s="831" t="s">
        <v>172</v>
      </c>
      <c r="K210" s="832"/>
      <c r="L210" s="182">
        <v>38000</v>
      </c>
      <c r="M210" s="831">
        <v>0.17</v>
      </c>
      <c r="N210" s="832"/>
      <c r="O210" s="189">
        <f>+M210*L210</f>
        <v>6460.0000000000009</v>
      </c>
      <c r="P210" s="18"/>
    </row>
    <row r="211" spans="2:25" ht="15" thickBot="1">
      <c r="B211" s="5"/>
      <c r="C211" s="839" t="s">
        <v>97</v>
      </c>
      <c r="D211" s="840"/>
      <c r="E211" s="840"/>
      <c r="F211" s="840"/>
      <c r="G211" s="840"/>
      <c r="H211" s="840"/>
      <c r="I211" s="841"/>
      <c r="J211" s="821" t="s">
        <v>172</v>
      </c>
      <c r="K211" s="822"/>
      <c r="L211" s="183">
        <v>23500</v>
      </c>
      <c r="M211" s="831">
        <f>+M210</f>
        <v>0.17</v>
      </c>
      <c r="N211" s="832"/>
      <c r="O211" s="189">
        <f>+M211*L211</f>
        <v>3995.0000000000005</v>
      </c>
      <c r="P211" s="18"/>
      <c r="Q211" s="205"/>
    </row>
    <row r="212" spans="2:25" ht="15.75" thickBot="1">
      <c r="B212" s="5"/>
      <c r="C212" s="779" t="s">
        <v>58</v>
      </c>
      <c r="D212" s="780"/>
      <c r="E212" s="780"/>
      <c r="F212" s="780"/>
      <c r="G212" s="780"/>
      <c r="H212" s="780"/>
      <c r="I212" s="780"/>
      <c r="J212" s="780"/>
      <c r="K212" s="780"/>
      <c r="L212" s="780"/>
      <c r="M212" s="780"/>
      <c r="N212" s="781"/>
      <c r="O212" s="190">
        <f>+SUM(O209:O211)</f>
        <v>11701.644445440001</v>
      </c>
      <c r="P212" s="19"/>
    </row>
    <row r="213" spans="2:25">
      <c r="B213" s="5"/>
      <c r="C213" s="801" t="s">
        <v>59</v>
      </c>
      <c r="D213" s="802"/>
      <c r="E213" s="802"/>
      <c r="F213" s="802"/>
      <c r="G213" s="802"/>
      <c r="H213" s="802"/>
      <c r="I213" s="802"/>
      <c r="J213" s="802"/>
      <c r="K213" s="802"/>
      <c r="L213" s="802"/>
      <c r="M213" s="802"/>
      <c r="N213" s="802"/>
      <c r="O213" s="803"/>
      <c r="P213" s="16"/>
      <c r="S213" s="388">
        <f>1/M210</f>
        <v>5.8823529411764701</v>
      </c>
    </row>
    <row r="214" spans="2:25">
      <c r="B214" s="5"/>
      <c r="C214" s="804"/>
      <c r="D214" s="805"/>
      <c r="E214" s="805"/>
      <c r="F214" s="805"/>
      <c r="G214" s="805"/>
      <c r="H214" s="805"/>
      <c r="I214" s="805"/>
      <c r="J214" s="805"/>
      <c r="K214" s="805"/>
      <c r="L214" s="805"/>
      <c r="M214" s="805"/>
      <c r="N214" s="805"/>
      <c r="O214" s="806"/>
      <c r="P214" s="16"/>
    </row>
    <row r="215" spans="2:25" ht="13.5" thickBot="1">
      <c r="B215" s="5"/>
      <c r="C215" s="807"/>
      <c r="D215" s="808"/>
      <c r="E215" s="808"/>
      <c r="F215" s="808"/>
      <c r="G215" s="808"/>
      <c r="H215" s="808"/>
      <c r="I215" s="808"/>
      <c r="J215" s="808"/>
      <c r="K215" s="808"/>
      <c r="L215" s="808"/>
      <c r="M215" s="808"/>
      <c r="N215" s="808"/>
      <c r="O215" s="809"/>
      <c r="P215" s="16"/>
    </row>
    <row r="216" spans="2:25" s="229" customFormat="1" ht="15">
      <c r="B216" s="228"/>
      <c r="C216" s="827" t="s">
        <v>6</v>
      </c>
      <c r="D216" s="828"/>
      <c r="E216" s="828"/>
      <c r="F216" s="828"/>
      <c r="G216" s="828"/>
      <c r="H216" s="828"/>
      <c r="I216" s="783"/>
      <c r="J216" s="828" t="s">
        <v>53</v>
      </c>
      <c r="K216" s="783"/>
      <c r="L216" s="219" t="s">
        <v>8</v>
      </c>
      <c r="M216" s="782" t="s">
        <v>60</v>
      </c>
      <c r="N216" s="783"/>
      <c r="O216" s="227" t="s">
        <v>57</v>
      </c>
      <c r="P216" s="14"/>
      <c r="S216" s="393"/>
      <c r="T216" s="393"/>
      <c r="U216" s="393"/>
      <c r="V216" s="393"/>
      <c r="W216" s="393"/>
      <c r="X216" s="393"/>
      <c r="Y216" s="393"/>
    </row>
    <row r="217" spans="2:25" ht="14.25">
      <c r="B217" s="5"/>
      <c r="C217" s="789"/>
      <c r="D217" s="790"/>
      <c r="E217" s="790"/>
      <c r="F217" s="790"/>
      <c r="G217" s="790"/>
      <c r="H217" s="790"/>
      <c r="I217" s="832"/>
      <c r="J217" s="790"/>
      <c r="K217" s="832"/>
      <c r="L217" s="63"/>
      <c r="M217" s="784"/>
      <c r="N217" s="785"/>
      <c r="O217" s="189">
        <f>+M217*L217</f>
        <v>0</v>
      </c>
      <c r="P217" s="18"/>
    </row>
    <row r="218" spans="2:25" ht="15" thickBot="1">
      <c r="B218" s="5"/>
      <c r="C218" s="899"/>
      <c r="D218" s="898"/>
      <c r="E218" s="898"/>
      <c r="F218" s="898"/>
      <c r="G218" s="898"/>
      <c r="H218" s="898"/>
      <c r="I218" s="822"/>
      <c r="J218" s="898"/>
      <c r="K218" s="822"/>
      <c r="L218" s="64"/>
      <c r="M218" s="821"/>
      <c r="N218" s="822"/>
      <c r="O218" s="217">
        <f>+M218*L218</f>
        <v>0</v>
      </c>
      <c r="P218" s="18"/>
    </row>
    <row r="219" spans="2:25" ht="15.75" thickBot="1">
      <c r="B219" s="5"/>
      <c r="C219" s="779" t="s">
        <v>58</v>
      </c>
      <c r="D219" s="780"/>
      <c r="E219" s="780"/>
      <c r="F219" s="780"/>
      <c r="G219" s="780"/>
      <c r="H219" s="780"/>
      <c r="I219" s="780"/>
      <c r="J219" s="780"/>
      <c r="K219" s="780"/>
      <c r="L219" s="780"/>
      <c r="M219" s="780"/>
      <c r="N219" s="781"/>
      <c r="O219" s="190">
        <f>+SUM(O217:O218)</f>
        <v>0</v>
      </c>
      <c r="P219" s="18"/>
    </row>
    <row r="220" spans="2:25">
      <c r="B220" s="5"/>
      <c r="C220" s="801" t="s">
        <v>61</v>
      </c>
      <c r="D220" s="802"/>
      <c r="E220" s="802"/>
      <c r="F220" s="802"/>
      <c r="G220" s="802"/>
      <c r="H220" s="802"/>
      <c r="I220" s="802"/>
      <c r="J220" s="802"/>
      <c r="K220" s="802"/>
      <c r="L220" s="802"/>
      <c r="M220" s="802"/>
      <c r="N220" s="802"/>
      <c r="O220" s="803"/>
      <c r="P220" s="16"/>
    </row>
    <row r="221" spans="2:25">
      <c r="B221" s="5"/>
      <c r="C221" s="804"/>
      <c r="D221" s="805"/>
      <c r="E221" s="805"/>
      <c r="F221" s="805"/>
      <c r="G221" s="805"/>
      <c r="H221" s="805"/>
      <c r="I221" s="805"/>
      <c r="J221" s="805"/>
      <c r="K221" s="805"/>
      <c r="L221" s="805"/>
      <c r="M221" s="805"/>
      <c r="N221" s="805"/>
      <c r="O221" s="806"/>
      <c r="P221" s="16"/>
    </row>
    <row r="222" spans="2:25" ht="13.5" thickBot="1">
      <c r="B222" s="5"/>
      <c r="C222" s="807"/>
      <c r="D222" s="808"/>
      <c r="E222" s="808"/>
      <c r="F222" s="808"/>
      <c r="G222" s="808"/>
      <c r="H222" s="808"/>
      <c r="I222" s="808"/>
      <c r="J222" s="808"/>
      <c r="K222" s="808"/>
      <c r="L222" s="808"/>
      <c r="M222" s="808"/>
      <c r="N222" s="808"/>
      <c r="O222" s="809"/>
      <c r="P222" s="16"/>
    </row>
    <row r="223" spans="2:25" ht="17.25">
      <c r="B223" s="5"/>
      <c r="C223" s="894" t="s">
        <v>62</v>
      </c>
      <c r="D223" s="895"/>
      <c r="E223" s="895"/>
      <c r="F223" s="895"/>
      <c r="G223" s="895"/>
      <c r="H223" s="895"/>
      <c r="I223" s="895"/>
      <c r="J223" s="65" t="s">
        <v>63</v>
      </c>
      <c r="K223" s="198" t="s">
        <v>64</v>
      </c>
      <c r="L223" s="65" t="s">
        <v>65</v>
      </c>
      <c r="M223" s="896" t="s">
        <v>66</v>
      </c>
      <c r="N223" s="897"/>
      <c r="O223" s="230" t="s">
        <v>57</v>
      </c>
      <c r="P223" s="231"/>
    </row>
    <row r="224" spans="2:25" ht="14.25">
      <c r="B224" s="5"/>
      <c r="C224" s="795"/>
      <c r="D224" s="796"/>
      <c r="E224" s="796"/>
      <c r="F224" s="796"/>
      <c r="G224" s="796"/>
      <c r="H224" s="796"/>
      <c r="I224" s="796"/>
      <c r="J224" s="66"/>
      <c r="K224" s="67"/>
      <c r="L224" s="66"/>
      <c r="M224" s="819"/>
      <c r="N224" s="820"/>
      <c r="O224" s="189">
        <f>+M224*L224</f>
        <v>0</v>
      </c>
      <c r="P224" s="18"/>
    </row>
    <row r="225" spans="2:25" ht="15" thickBot="1">
      <c r="B225" s="5"/>
      <c r="C225" s="833"/>
      <c r="D225" s="834"/>
      <c r="E225" s="834"/>
      <c r="F225" s="834"/>
      <c r="G225" s="834"/>
      <c r="H225" s="834"/>
      <c r="I225" s="834"/>
      <c r="J225" s="68"/>
      <c r="K225" s="69"/>
      <c r="L225" s="68"/>
      <c r="M225" s="821"/>
      <c r="N225" s="822"/>
      <c r="O225" s="192">
        <v>0</v>
      </c>
      <c r="P225" s="18"/>
    </row>
    <row r="226" spans="2:25" ht="15.75" thickBot="1">
      <c r="B226" s="5"/>
      <c r="C226" s="779" t="s">
        <v>58</v>
      </c>
      <c r="D226" s="780"/>
      <c r="E226" s="780"/>
      <c r="F226" s="780"/>
      <c r="G226" s="780"/>
      <c r="H226" s="780"/>
      <c r="I226" s="780"/>
      <c r="J226" s="780"/>
      <c r="K226" s="780"/>
      <c r="L226" s="780"/>
      <c r="M226" s="780"/>
      <c r="N226" s="781"/>
      <c r="O226" s="190">
        <f>SUM(O224:O225)</f>
        <v>0</v>
      </c>
      <c r="P226" s="19"/>
    </row>
    <row r="227" spans="2:25">
      <c r="B227" s="5"/>
      <c r="C227" s="801" t="s">
        <v>67</v>
      </c>
      <c r="D227" s="802"/>
      <c r="E227" s="802"/>
      <c r="F227" s="802"/>
      <c r="G227" s="802"/>
      <c r="H227" s="802"/>
      <c r="I227" s="802"/>
      <c r="J227" s="802"/>
      <c r="K227" s="802"/>
      <c r="L227" s="802"/>
      <c r="M227" s="802"/>
      <c r="N227" s="802"/>
      <c r="O227" s="803"/>
      <c r="P227" s="16"/>
    </row>
    <row r="228" spans="2:25">
      <c r="B228" s="5"/>
      <c r="C228" s="804"/>
      <c r="D228" s="805"/>
      <c r="E228" s="805"/>
      <c r="F228" s="805"/>
      <c r="G228" s="805"/>
      <c r="H228" s="805"/>
      <c r="I228" s="805"/>
      <c r="J228" s="805"/>
      <c r="K228" s="805"/>
      <c r="L228" s="805"/>
      <c r="M228" s="805"/>
      <c r="N228" s="805"/>
      <c r="O228" s="806"/>
      <c r="P228" s="16"/>
    </row>
    <row r="229" spans="2:25" ht="13.5" thickBot="1">
      <c r="B229" s="5"/>
      <c r="C229" s="807"/>
      <c r="D229" s="808"/>
      <c r="E229" s="808"/>
      <c r="F229" s="808"/>
      <c r="G229" s="808"/>
      <c r="H229" s="808"/>
      <c r="I229" s="808"/>
      <c r="J229" s="808"/>
      <c r="K229" s="808"/>
      <c r="L229" s="808"/>
      <c r="M229" s="808"/>
      <c r="N229" s="808"/>
      <c r="O229" s="809"/>
      <c r="P229" s="16"/>
    </row>
    <row r="230" spans="2:25" s="229" customFormat="1" ht="30">
      <c r="B230" s="228"/>
      <c r="C230" s="827" t="s">
        <v>68</v>
      </c>
      <c r="D230" s="828"/>
      <c r="E230" s="828"/>
      <c r="F230" s="828"/>
      <c r="G230" s="828"/>
      <c r="H230" s="828"/>
      <c r="I230" s="828"/>
      <c r="J230" s="782" t="s">
        <v>53</v>
      </c>
      <c r="K230" s="783"/>
      <c r="L230" s="222" t="s">
        <v>69</v>
      </c>
      <c r="M230" s="829" t="s">
        <v>56</v>
      </c>
      <c r="N230" s="830"/>
      <c r="O230" s="223" t="s">
        <v>57</v>
      </c>
      <c r="P230" s="224"/>
      <c r="S230" s="393"/>
      <c r="T230" s="393"/>
      <c r="U230" s="393"/>
      <c r="V230" s="393"/>
      <c r="W230" s="393"/>
      <c r="X230" s="393"/>
      <c r="Y230" s="393"/>
    </row>
    <row r="231" spans="2:25" ht="14.25">
      <c r="B231" s="5"/>
      <c r="C231" s="814" t="s">
        <v>308</v>
      </c>
      <c r="D231" s="815"/>
      <c r="E231" s="815"/>
      <c r="F231" s="815"/>
      <c r="G231" s="815"/>
      <c r="H231" s="815"/>
      <c r="I231" s="816"/>
      <c r="J231" s="784" t="s">
        <v>94</v>
      </c>
      <c r="K231" s="785"/>
      <c r="L231" s="184">
        <f>+L141</f>
        <v>311661.11135999998</v>
      </c>
      <c r="M231" s="831">
        <v>0.04</v>
      </c>
      <c r="N231" s="832"/>
      <c r="O231" s="191">
        <f>+M231*L231</f>
        <v>12466.4444544</v>
      </c>
      <c r="P231" s="21"/>
    </row>
    <row r="232" spans="2:25" ht="14.25">
      <c r="B232" s="5"/>
      <c r="C232" s="814"/>
      <c r="D232" s="815"/>
      <c r="E232" s="815"/>
      <c r="F232" s="815"/>
      <c r="G232" s="815"/>
      <c r="H232" s="815"/>
      <c r="I232" s="816"/>
      <c r="J232" s="784"/>
      <c r="K232" s="785"/>
      <c r="L232" s="184"/>
      <c r="M232" s="817"/>
      <c r="N232" s="818"/>
      <c r="O232" s="191">
        <f t="shared" ref="O232:O234" si="2">+M232*L232</f>
        <v>0</v>
      </c>
      <c r="P232" s="21"/>
    </row>
    <row r="233" spans="2:25" ht="14.25">
      <c r="B233" s="5"/>
      <c r="C233" s="814"/>
      <c r="D233" s="815"/>
      <c r="E233" s="815"/>
      <c r="F233" s="815"/>
      <c r="G233" s="815"/>
      <c r="H233" s="815"/>
      <c r="I233" s="816"/>
      <c r="J233" s="784"/>
      <c r="K233" s="785"/>
      <c r="L233" s="184"/>
      <c r="M233" s="819"/>
      <c r="N233" s="820"/>
      <c r="O233" s="191">
        <f t="shared" si="2"/>
        <v>0</v>
      </c>
      <c r="P233" s="21"/>
    </row>
    <row r="234" spans="2:25" ht="15" thickBot="1">
      <c r="B234" s="5"/>
      <c r="C234" s="814"/>
      <c r="D234" s="815"/>
      <c r="E234" s="815"/>
      <c r="F234" s="815"/>
      <c r="G234" s="815"/>
      <c r="H234" s="815"/>
      <c r="I234" s="816"/>
      <c r="J234" s="784"/>
      <c r="K234" s="785"/>
      <c r="L234" s="183"/>
      <c r="M234" s="821"/>
      <c r="N234" s="822"/>
      <c r="O234" s="191">
        <f t="shared" si="2"/>
        <v>0</v>
      </c>
      <c r="P234" s="18"/>
    </row>
    <row r="235" spans="2:25" ht="15.75" thickBot="1">
      <c r="B235" s="5"/>
      <c r="C235" s="779" t="s">
        <v>58</v>
      </c>
      <c r="D235" s="780"/>
      <c r="E235" s="780"/>
      <c r="F235" s="780"/>
      <c r="G235" s="780"/>
      <c r="H235" s="780"/>
      <c r="I235" s="780"/>
      <c r="J235" s="780"/>
      <c r="K235" s="780"/>
      <c r="L235" s="780"/>
      <c r="M235" s="780"/>
      <c r="N235" s="781"/>
      <c r="O235" s="190">
        <f>+SUM(O231:O234)</f>
        <v>12466.4444544</v>
      </c>
      <c r="P235" s="18"/>
    </row>
    <row r="236" spans="2:25" ht="15" thickBot="1">
      <c r="B236" s="5"/>
      <c r="C236" s="55"/>
      <c r="D236" s="32"/>
      <c r="E236" s="32"/>
      <c r="F236" s="32"/>
      <c r="G236" s="32"/>
      <c r="H236" s="32"/>
      <c r="I236" s="32"/>
      <c r="J236" s="32"/>
      <c r="K236" s="32"/>
      <c r="L236" s="32"/>
      <c r="M236" s="32"/>
      <c r="N236" s="32"/>
      <c r="O236" s="56"/>
      <c r="P236" s="6"/>
    </row>
    <row r="237" spans="2:25" ht="15.75" thickBot="1">
      <c r="B237" s="5"/>
      <c r="C237" s="786" t="s">
        <v>70</v>
      </c>
      <c r="D237" s="787"/>
      <c r="E237" s="787"/>
      <c r="F237" s="787"/>
      <c r="G237" s="787"/>
      <c r="H237" s="787"/>
      <c r="I237" s="787"/>
      <c r="J237" s="787"/>
      <c r="K237" s="787"/>
      <c r="L237" s="787"/>
      <c r="M237" s="787"/>
      <c r="N237" s="788"/>
      <c r="O237" s="194">
        <f>+ROUND(O212+O219+O226+O235,0)</f>
        <v>24168</v>
      </c>
      <c r="P237" s="22"/>
    </row>
    <row r="238" spans="2:25">
      <c r="B238" s="5"/>
      <c r="C238" s="801" t="s">
        <v>71</v>
      </c>
      <c r="D238" s="802"/>
      <c r="E238" s="802"/>
      <c r="F238" s="802"/>
      <c r="G238" s="802"/>
      <c r="H238" s="802"/>
      <c r="I238" s="802"/>
      <c r="J238" s="802"/>
      <c r="K238" s="802"/>
      <c r="L238" s="802"/>
      <c r="M238" s="802"/>
      <c r="N238" s="802"/>
      <c r="O238" s="803"/>
      <c r="P238" s="16"/>
    </row>
    <row r="239" spans="2:25">
      <c r="B239" s="5"/>
      <c r="C239" s="804"/>
      <c r="D239" s="805"/>
      <c r="E239" s="805"/>
      <c r="F239" s="805"/>
      <c r="G239" s="805"/>
      <c r="H239" s="805"/>
      <c r="I239" s="805"/>
      <c r="J239" s="805"/>
      <c r="K239" s="805"/>
      <c r="L239" s="805"/>
      <c r="M239" s="805"/>
      <c r="N239" s="805"/>
      <c r="O239" s="806"/>
      <c r="P239" s="16"/>
    </row>
    <row r="240" spans="2:25" ht="13.5" thickBot="1">
      <c r="B240" s="5"/>
      <c r="C240" s="807"/>
      <c r="D240" s="808"/>
      <c r="E240" s="808"/>
      <c r="F240" s="808"/>
      <c r="G240" s="808"/>
      <c r="H240" s="808"/>
      <c r="I240" s="808"/>
      <c r="J240" s="808"/>
      <c r="K240" s="808"/>
      <c r="L240" s="808"/>
      <c r="M240" s="808"/>
      <c r="N240" s="808"/>
      <c r="O240" s="809"/>
      <c r="P240" s="16"/>
    </row>
    <row r="241" spans="2:19" ht="15">
      <c r="B241" s="5"/>
      <c r="C241" s="810" t="s">
        <v>72</v>
      </c>
      <c r="D241" s="811"/>
      <c r="E241" s="811"/>
      <c r="F241" s="811"/>
      <c r="G241" s="811"/>
      <c r="H241" s="811"/>
      <c r="I241" s="811"/>
      <c r="J241" s="101"/>
      <c r="K241" s="102"/>
      <c r="L241" s="71" t="s">
        <v>73</v>
      </c>
      <c r="M241" s="812" t="s">
        <v>74</v>
      </c>
      <c r="N241" s="813"/>
      <c r="O241" s="72"/>
      <c r="P241" s="20"/>
    </row>
    <row r="242" spans="2:19" ht="14.25">
      <c r="B242" s="5"/>
      <c r="C242" s="795" t="s">
        <v>75</v>
      </c>
      <c r="D242" s="796"/>
      <c r="E242" s="796"/>
      <c r="F242" s="796"/>
      <c r="G242" s="796"/>
      <c r="H242" s="796"/>
      <c r="I242" s="796"/>
      <c r="J242" s="74"/>
      <c r="K242" s="75"/>
      <c r="L242" s="76">
        <v>0.28999999999999998</v>
      </c>
      <c r="M242" s="777">
        <f>+O237</f>
        <v>24168</v>
      </c>
      <c r="N242" s="778"/>
      <c r="O242" s="189">
        <f>+M242*L242</f>
        <v>7008.7199999999993</v>
      </c>
      <c r="P242" s="23"/>
    </row>
    <row r="243" spans="2:19" ht="14.25">
      <c r="B243" s="5"/>
      <c r="C243" s="61" t="s">
        <v>76</v>
      </c>
      <c r="D243" s="62"/>
      <c r="E243" s="62"/>
      <c r="F243" s="62"/>
      <c r="G243" s="62"/>
      <c r="H243" s="62"/>
      <c r="I243" s="62"/>
      <c r="J243" s="74"/>
      <c r="K243" s="75"/>
      <c r="L243" s="76">
        <v>0.01</v>
      </c>
      <c r="M243" s="777">
        <f>+O237</f>
        <v>24168</v>
      </c>
      <c r="N243" s="778"/>
      <c r="O243" s="189">
        <f>+M243*L243</f>
        <v>241.68</v>
      </c>
      <c r="P243" s="23"/>
    </row>
    <row r="244" spans="2:19" ht="15" thickBot="1">
      <c r="B244" s="5"/>
      <c r="C244" s="49" t="s">
        <v>77</v>
      </c>
      <c r="D244" s="50"/>
      <c r="E244" s="50"/>
      <c r="F244" s="50"/>
      <c r="G244" s="50"/>
      <c r="H244" s="50"/>
      <c r="I244" s="50"/>
      <c r="J244" s="77"/>
      <c r="K244" s="78"/>
      <c r="L244" s="76">
        <v>0.05</v>
      </c>
      <c r="M244" s="892">
        <f>+O237</f>
        <v>24168</v>
      </c>
      <c r="N244" s="893"/>
      <c r="O244" s="189">
        <f>+M244*L244</f>
        <v>1208.4000000000001</v>
      </c>
      <c r="P244" s="23"/>
    </row>
    <row r="245" spans="2:19" ht="15.75" thickBot="1">
      <c r="B245" s="5"/>
      <c r="C245" s="779" t="s">
        <v>58</v>
      </c>
      <c r="D245" s="780"/>
      <c r="E245" s="780"/>
      <c r="F245" s="780"/>
      <c r="G245" s="780"/>
      <c r="H245" s="780"/>
      <c r="I245" s="780"/>
      <c r="J245" s="780"/>
      <c r="K245" s="780"/>
      <c r="L245" s="780"/>
      <c r="M245" s="780"/>
      <c r="N245" s="781"/>
      <c r="O245" s="190">
        <f>+SUM(O242:O244)</f>
        <v>8458.7999999999993</v>
      </c>
      <c r="P245" s="24"/>
    </row>
    <row r="246" spans="2:19" ht="15" thickBot="1">
      <c r="B246" s="5"/>
      <c r="C246" s="55"/>
      <c r="D246" s="32"/>
      <c r="E246" s="32"/>
      <c r="F246" s="32"/>
      <c r="G246" s="32"/>
      <c r="H246" s="32"/>
      <c r="I246" s="32"/>
      <c r="J246" s="32"/>
      <c r="K246" s="32"/>
      <c r="L246" s="32"/>
      <c r="M246" s="32"/>
      <c r="N246" s="32"/>
      <c r="O246" s="56"/>
      <c r="P246" s="6"/>
    </row>
    <row r="247" spans="2:19" ht="15.75" thickBot="1">
      <c r="B247" s="5"/>
      <c r="C247" s="786" t="s">
        <v>78</v>
      </c>
      <c r="D247" s="787"/>
      <c r="E247" s="787"/>
      <c r="F247" s="787"/>
      <c r="G247" s="787"/>
      <c r="H247" s="787"/>
      <c r="I247" s="787"/>
      <c r="J247" s="787"/>
      <c r="K247" s="787"/>
      <c r="L247" s="787"/>
      <c r="M247" s="787"/>
      <c r="N247" s="788"/>
      <c r="O247" s="194">
        <f>ROUND(+O245+O237,0)</f>
        <v>32627</v>
      </c>
      <c r="P247" s="24"/>
      <c r="S247" s="392"/>
    </row>
    <row r="248" spans="2:19" ht="14.25">
      <c r="B248" s="5"/>
      <c r="C248" s="55"/>
      <c r="D248" s="32"/>
      <c r="E248" s="32"/>
      <c r="F248" s="32"/>
      <c r="G248" s="32"/>
      <c r="H248" s="32"/>
      <c r="I248" s="32"/>
      <c r="J248" s="32"/>
      <c r="K248" s="32"/>
      <c r="L248" s="32"/>
      <c r="M248" s="32"/>
      <c r="N248" s="32"/>
      <c r="O248" s="56"/>
      <c r="P248" s="6"/>
      <c r="S248" s="392"/>
    </row>
    <row r="249" spans="2:19" ht="14.25">
      <c r="B249" s="5"/>
      <c r="C249" s="55"/>
      <c r="D249" s="32"/>
      <c r="E249" s="32"/>
      <c r="F249" s="32"/>
      <c r="G249" s="32"/>
      <c r="H249" s="79" t="s">
        <v>79</v>
      </c>
      <c r="I249" s="79"/>
      <c r="J249" s="79"/>
      <c r="K249" s="79"/>
      <c r="L249" s="32"/>
      <c r="M249" s="32"/>
      <c r="N249" s="32"/>
      <c r="O249" s="56"/>
      <c r="P249" s="6"/>
    </row>
    <row r="250" spans="2:19" ht="15">
      <c r="B250" s="5"/>
      <c r="C250" s="55"/>
      <c r="D250" s="32"/>
      <c r="E250" s="32"/>
      <c r="F250" s="32"/>
      <c r="G250" s="32"/>
      <c r="H250" s="79" t="s">
        <v>80</v>
      </c>
      <c r="I250" s="32"/>
      <c r="J250" s="32"/>
      <c r="K250" s="32"/>
      <c r="L250" s="32"/>
      <c r="M250" s="32"/>
      <c r="N250" s="32"/>
      <c r="O250" s="56"/>
      <c r="P250" s="25"/>
    </row>
    <row r="251" spans="2:19" ht="15">
      <c r="B251" s="5"/>
      <c r="C251" s="55"/>
      <c r="D251" s="32"/>
      <c r="E251" s="32"/>
      <c r="F251" s="32"/>
      <c r="G251" s="32"/>
      <c r="H251" s="79" t="s">
        <v>81</v>
      </c>
      <c r="I251" s="32"/>
      <c r="J251" s="32"/>
      <c r="K251" s="32"/>
      <c r="L251" s="32"/>
      <c r="M251" s="32"/>
      <c r="N251" s="32"/>
      <c r="O251" s="56"/>
      <c r="P251" s="25"/>
    </row>
    <row r="252" spans="2:19" ht="14.25">
      <c r="B252" s="5"/>
      <c r="C252" s="41"/>
      <c r="D252" s="80"/>
      <c r="E252" s="80"/>
      <c r="F252" s="80"/>
      <c r="G252" s="80"/>
      <c r="H252" s="79" t="s">
        <v>82</v>
      </c>
      <c r="I252" s="80"/>
      <c r="J252" s="80"/>
      <c r="K252" s="80"/>
      <c r="L252" s="80"/>
      <c r="M252" s="80"/>
      <c r="N252" s="80"/>
      <c r="O252" s="81"/>
      <c r="P252" s="26"/>
    </row>
    <row r="253" spans="2:19" ht="14.25">
      <c r="B253" s="5"/>
      <c r="C253" s="55"/>
      <c r="D253" s="32"/>
      <c r="E253" s="32"/>
      <c r="F253" s="32"/>
      <c r="G253" s="32"/>
      <c r="H253" s="32" t="s">
        <v>83</v>
      </c>
      <c r="I253" s="32"/>
      <c r="J253" s="32"/>
      <c r="K253" s="32"/>
      <c r="L253" s="32"/>
      <c r="M253" s="32"/>
      <c r="N253" s="32"/>
      <c r="O253" s="56"/>
      <c r="P253" s="6"/>
    </row>
    <row r="254" spans="2:19" ht="15">
      <c r="B254" s="5"/>
      <c r="C254" s="82" t="s">
        <v>84</v>
      </c>
      <c r="D254" s="83"/>
      <c r="E254" s="83"/>
      <c r="F254" s="83"/>
      <c r="G254" s="83"/>
      <c r="H254" s="83"/>
      <c r="I254" s="83"/>
      <c r="J254" s="83"/>
      <c r="K254" s="83"/>
      <c r="L254" s="83"/>
      <c r="M254" s="83"/>
      <c r="N254" s="83"/>
      <c r="O254" s="84"/>
      <c r="P254" s="6"/>
    </row>
    <row r="255" spans="2:19" ht="14.25">
      <c r="B255" s="5"/>
      <c r="C255" s="789"/>
      <c r="D255" s="790"/>
      <c r="E255" s="790"/>
      <c r="F255" s="790"/>
      <c r="G255" s="790"/>
      <c r="H255" s="790"/>
      <c r="I255" s="790"/>
      <c r="J255" s="790"/>
      <c r="K255" s="790"/>
      <c r="L255" s="790"/>
      <c r="M255" s="790"/>
      <c r="N255" s="790"/>
      <c r="O255" s="791"/>
      <c r="P255" s="26"/>
    </row>
    <row r="256" spans="2:19" ht="14.25">
      <c r="B256" s="5"/>
      <c r="C256" s="789"/>
      <c r="D256" s="790"/>
      <c r="E256" s="790"/>
      <c r="F256" s="790"/>
      <c r="G256" s="790"/>
      <c r="H256" s="790"/>
      <c r="I256" s="790"/>
      <c r="J256" s="790"/>
      <c r="K256" s="790"/>
      <c r="L256" s="790"/>
      <c r="M256" s="790"/>
      <c r="N256" s="790"/>
      <c r="O256" s="791"/>
      <c r="P256" s="26"/>
    </row>
    <row r="257" spans="2:16" ht="14.25">
      <c r="B257" s="5"/>
      <c r="C257" s="41"/>
      <c r="D257" s="80"/>
      <c r="E257" s="80"/>
      <c r="F257" s="80"/>
      <c r="G257" s="80"/>
      <c r="H257" s="80"/>
      <c r="I257" s="80"/>
      <c r="J257" s="80"/>
      <c r="K257" s="80"/>
      <c r="L257" s="80"/>
      <c r="M257" s="80"/>
      <c r="N257" s="80"/>
      <c r="O257" s="81"/>
      <c r="P257" s="26"/>
    </row>
    <row r="258" spans="2:16" ht="15">
      <c r="B258" s="5"/>
      <c r="C258" s="85" t="s">
        <v>85</v>
      </c>
      <c r="D258" s="80"/>
      <c r="E258" s="80"/>
      <c r="F258" s="80"/>
      <c r="G258" s="80"/>
      <c r="H258" s="80"/>
      <c r="I258" s="80"/>
      <c r="J258" s="80"/>
      <c r="K258" s="80"/>
      <c r="L258" s="80"/>
      <c r="M258" s="80"/>
      <c r="N258" s="80"/>
      <c r="O258" s="81"/>
      <c r="P258" s="26"/>
    </row>
    <row r="259" spans="2:16">
      <c r="B259" s="5"/>
      <c r="C259" s="792" t="s">
        <v>86</v>
      </c>
      <c r="D259" s="793"/>
      <c r="E259" s="793"/>
      <c r="F259" s="793"/>
      <c r="G259" s="793"/>
      <c r="H259" s="793"/>
      <c r="I259" s="793"/>
      <c r="J259" s="793"/>
      <c r="K259" s="793"/>
      <c r="L259" s="793"/>
      <c r="M259" s="793"/>
      <c r="N259" s="793"/>
      <c r="O259" s="794"/>
      <c r="P259" s="27"/>
    </row>
    <row r="260" spans="2:16">
      <c r="B260" s="5"/>
      <c r="C260" s="792"/>
      <c r="D260" s="793"/>
      <c r="E260" s="793"/>
      <c r="F260" s="793"/>
      <c r="G260" s="793"/>
      <c r="H260" s="793"/>
      <c r="I260" s="793"/>
      <c r="J260" s="793"/>
      <c r="K260" s="793"/>
      <c r="L260" s="793"/>
      <c r="M260" s="793"/>
      <c r="N260" s="793"/>
      <c r="O260" s="794"/>
      <c r="P260" s="27"/>
    </row>
    <row r="261" spans="2:16">
      <c r="B261" s="5"/>
      <c r="C261" s="792" t="s">
        <v>87</v>
      </c>
      <c r="D261" s="793"/>
      <c r="E261" s="793"/>
      <c r="F261" s="793"/>
      <c r="G261" s="793"/>
      <c r="H261" s="793"/>
      <c r="I261" s="793"/>
      <c r="J261" s="793"/>
      <c r="K261" s="793"/>
      <c r="L261" s="793"/>
      <c r="M261" s="793"/>
      <c r="N261" s="793"/>
      <c r="O261" s="794"/>
      <c r="P261" s="27"/>
    </row>
    <row r="262" spans="2:16">
      <c r="B262" s="5"/>
      <c r="C262" s="792"/>
      <c r="D262" s="793"/>
      <c r="E262" s="793"/>
      <c r="F262" s="793"/>
      <c r="G262" s="793"/>
      <c r="H262" s="793"/>
      <c r="I262" s="793"/>
      <c r="J262" s="793"/>
      <c r="K262" s="793"/>
      <c r="L262" s="793"/>
      <c r="M262" s="793"/>
      <c r="N262" s="793"/>
      <c r="O262" s="794"/>
      <c r="P262" s="27"/>
    </row>
    <row r="263" spans="2:16" ht="14.25">
      <c r="B263" s="5"/>
      <c r="C263" s="41"/>
      <c r="D263" s="80"/>
      <c r="E263" s="80"/>
      <c r="F263" s="80"/>
      <c r="G263" s="80"/>
      <c r="H263" s="80"/>
      <c r="I263" s="80"/>
      <c r="J263" s="80"/>
      <c r="K263" s="80"/>
      <c r="L263" s="80"/>
      <c r="M263" s="80"/>
      <c r="N263" s="80"/>
      <c r="O263" s="81"/>
      <c r="P263" s="26"/>
    </row>
    <row r="264" spans="2:16" ht="14.25">
      <c r="B264" s="5"/>
      <c r="C264" s="55"/>
      <c r="D264" s="32"/>
      <c r="E264" s="32"/>
      <c r="F264" s="32"/>
      <c r="G264" s="32"/>
      <c r="H264" s="79" t="s">
        <v>79</v>
      </c>
      <c r="I264" s="32"/>
      <c r="J264" s="32"/>
      <c r="K264" s="32"/>
      <c r="L264" s="32"/>
      <c r="M264" s="32"/>
      <c r="N264" s="32"/>
      <c r="O264" s="56"/>
      <c r="P264" s="6"/>
    </row>
    <row r="265" spans="2:16" ht="14.25">
      <c r="B265" s="5"/>
      <c r="C265" s="55"/>
      <c r="D265" s="32"/>
      <c r="E265" s="32"/>
      <c r="F265" s="32"/>
      <c r="G265" s="32"/>
      <c r="H265" s="32" t="s">
        <v>80</v>
      </c>
      <c r="I265" s="62"/>
      <c r="J265" s="62"/>
      <c r="K265" s="62"/>
      <c r="L265" s="32"/>
      <c r="M265" s="32"/>
      <c r="N265" s="32"/>
      <c r="O265" s="56"/>
      <c r="P265" s="6"/>
    </row>
    <row r="266" spans="2:16" ht="14.25">
      <c r="B266" s="5"/>
      <c r="C266" s="55"/>
      <c r="D266" s="32"/>
      <c r="E266" s="32"/>
      <c r="F266" s="32"/>
      <c r="G266" s="32"/>
      <c r="H266" s="32" t="s">
        <v>88</v>
      </c>
      <c r="I266" s="86"/>
      <c r="J266" s="86"/>
      <c r="K266" s="86"/>
      <c r="L266" s="32"/>
      <c r="M266" s="32"/>
      <c r="N266" s="32"/>
      <c r="O266" s="56"/>
      <c r="P266" s="6"/>
    </row>
    <row r="267" spans="2:16" ht="14.25">
      <c r="B267" s="5"/>
      <c r="C267" s="87"/>
      <c r="D267" s="80"/>
      <c r="E267" s="80"/>
      <c r="F267" s="80"/>
      <c r="G267" s="80"/>
      <c r="H267" s="32" t="s">
        <v>89</v>
      </c>
      <c r="I267" s="32"/>
      <c r="J267" s="32"/>
      <c r="K267" s="32"/>
      <c r="L267" s="80"/>
      <c r="M267" s="80"/>
      <c r="N267" s="80"/>
      <c r="O267" s="81"/>
      <c r="P267" s="26"/>
    </row>
    <row r="268" spans="2:16" ht="16.5" thickBot="1">
      <c r="B268" s="5"/>
      <c r="C268" s="773"/>
      <c r="D268" s="774"/>
      <c r="E268" s="774"/>
      <c r="F268" s="69"/>
      <c r="G268" s="69"/>
      <c r="H268" s="69"/>
      <c r="I268" s="69"/>
      <c r="J268" s="69"/>
      <c r="K268" s="775"/>
      <c r="L268" s="775"/>
      <c r="M268" s="775"/>
      <c r="N268" s="775"/>
      <c r="O268" s="776"/>
      <c r="P268" s="28"/>
    </row>
    <row r="269" spans="2:16" ht="13.5" thickBot="1">
      <c r="B269" s="29"/>
      <c r="C269" s="30"/>
      <c r="D269" s="30"/>
      <c r="E269" s="30"/>
      <c r="F269" s="30"/>
      <c r="G269" s="30"/>
      <c r="H269" s="30"/>
      <c r="I269" s="30"/>
      <c r="J269" s="30"/>
      <c r="K269" s="30"/>
      <c r="L269" s="30"/>
      <c r="M269" s="30"/>
      <c r="N269" s="30"/>
      <c r="O269" s="30"/>
      <c r="P269" s="31"/>
    </row>
    <row r="270" spans="2:16" ht="13.5" thickTop="1"/>
    <row r="271" spans="2:16" ht="13.5" thickBot="1"/>
    <row r="272" spans="2:16" ht="13.5" thickTop="1">
      <c r="B272" s="3"/>
      <c r="C272" s="4"/>
      <c r="D272" s="4"/>
      <c r="E272" s="4"/>
      <c r="F272" s="4"/>
      <c r="G272" s="4"/>
      <c r="H272" s="4"/>
      <c r="I272" s="4"/>
      <c r="J272" s="4"/>
      <c r="K272" s="4"/>
      <c r="L272" s="4"/>
      <c r="M272" s="4"/>
      <c r="N272" s="4"/>
      <c r="O272" s="4"/>
      <c r="P272" s="106"/>
    </row>
    <row r="273" spans="2:16" ht="13.5">
      <c r="B273" s="5"/>
      <c r="C273" s="869" t="s">
        <v>38</v>
      </c>
      <c r="D273" s="870"/>
      <c r="E273" s="870"/>
      <c r="F273" s="870"/>
      <c r="P273" s="6"/>
    </row>
    <row r="274" spans="2:16">
      <c r="B274" s="5"/>
      <c r="C274" s="94"/>
      <c r="D274" s="107" t="s">
        <v>39</v>
      </c>
      <c r="E274" s="94"/>
      <c r="F274" s="95"/>
      <c r="P274" s="6"/>
    </row>
    <row r="275" spans="2:16">
      <c r="B275" s="5"/>
      <c r="C275" s="88"/>
      <c r="D275" s="89"/>
      <c r="E275" s="88"/>
      <c r="F275" s="89"/>
      <c r="P275" s="6"/>
    </row>
    <row r="276" spans="2:16" ht="15.75">
      <c r="B276" s="5"/>
      <c r="C276" s="871" t="s">
        <v>40</v>
      </c>
      <c r="D276" s="871"/>
      <c r="E276" s="871"/>
      <c r="F276" s="871"/>
      <c r="G276" s="871"/>
      <c r="H276" s="871"/>
      <c r="I276" s="871"/>
      <c r="J276" s="871"/>
      <c r="K276" s="871"/>
      <c r="L276" s="871"/>
      <c r="M276" s="871"/>
      <c r="N276" s="871"/>
      <c r="O276" s="871"/>
      <c r="P276" s="7"/>
    </row>
    <row r="277" spans="2:16" ht="15" thickBot="1">
      <c r="B277" s="5"/>
      <c r="C277" s="32"/>
      <c r="D277" s="32"/>
      <c r="E277" s="32"/>
      <c r="F277" s="32"/>
      <c r="G277" s="32"/>
      <c r="H277" s="32"/>
      <c r="I277" s="32"/>
      <c r="J277" s="32"/>
      <c r="K277" s="32"/>
      <c r="L277" s="32"/>
      <c r="M277" s="32"/>
      <c r="N277" s="32"/>
      <c r="O277" s="32"/>
      <c r="P277" s="6"/>
    </row>
    <row r="278" spans="2:16" ht="15">
      <c r="B278" s="5"/>
      <c r="C278" s="872"/>
      <c r="D278" s="874"/>
      <c r="E278" s="875"/>
      <c r="F278" s="875"/>
      <c r="G278" s="875"/>
      <c r="H278" s="875"/>
      <c r="I278" s="875"/>
      <c r="J278" s="875"/>
      <c r="K278" s="876"/>
      <c r="L278" s="877"/>
      <c r="M278" s="878"/>
      <c r="N278" s="878"/>
      <c r="O278" s="879"/>
      <c r="P278" s="8"/>
    </row>
    <row r="279" spans="2:16" ht="15">
      <c r="B279" s="5"/>
      <c r="C279" s="873"/>
      <c r="D279" s="856" t="s">
        <v>468</v>
      </c>
      <c r="E279" s="857"/>
      <c r="F279" s="857"/>
      <c r="G279" s="857"/>
      <c r="H279" s="857"/>
      <c r="I279" s="857"/>
      <c r="J279" s="857"/>
      <c r="K279" s="858"/>
      <c r="L279" s="880"/>
      <c r="M279" s="881"/>
      <c r="N279" s="881"/>
      <c r="O279" s="882"/>
      <c r="P279" s="8"/>
    </row>
    <row r="280" spans="2:16" ht="15">
      <c r="B280" s="5"/>
      <c r="C280" s="873"/>
      <c r="D280" s="856"/>
      <c r="E280" s="857"/>
      <c r="F280" s="857"/>
      <c r="G280" s="857"/>
      <c r="H280" s="857"/>
      <c r="I280" s="857"/>
      <c r="J280" s="857"/>
      <c r="K280" s="858"/>
      <c r="L280" s="883" t="s">
        <v>41</v>
      </c>
      <c r="M280" s="885"/>
      <c r="N280" s="886"/>
      <c r="O280" s="887"/>
      <c r="P280" s="8"/>
    </row>
    <row r="281" spans="2:16" ht="14.45" customHeight="1">
      <c r="B281" s="5"/>
      <c r="C281" s="873"/>
      <c r="D281" s="866" t="s">
        <v>467</v>
      </c>
      <c r="E281" s="867"/>
      <c r="F281" s="867"/>
      <c r="G281" s="867"/>
      <c r="H281" s="867"/>
      <c r="I281" s="867"/>
      <c r="J281" s="867"/>
      <c r="K281" s="868"/>
      <c r="L281" s="884"/>
      <c r="M281" s="888"/>
      <c r="N281" s="889"/>
      <c r="O281" s="890"/>
      <c r="P281" s="9"/>
    </row>
    <row r="282" spans="2:16" ht="13.9" customHeight="1">
      <c r="B282" s="5"/>
      <c r="C282" s="873"/>
      <c r="D282" s="866"/>
      <c r="E282" s="867"/>
      <c r="F282" s="867"/>
      <c r="G282" s="867"/>
      <c r="H282" s="867"/>
      <c r="I282" s="867"/>
      <c r="J282" s="867"/>
      <c r="K282" s="868"/>
      <c r="L282" s="883" t="s">
        <v>42</v>
      </c>
      <c r="M282" s="883">
        <v>1</v>
      </c>
      <c r="N282" s="883" t="s">
        <v>43</v>
      </c>
      <c r="O282" s="854">
        <v>1</v>
      </c>
      <c r="P282" s="8"/>
    </row>
    <row r="283" spans="2:16" ht="13.9" customHeight="1">
      <c r="B283" s="5"/>
      <c r="C283" s="873"/>
      <c r="D283" s="866"/>
      <c r="E283" s="867"/>
      <c r="F283" s="867"/>
      <c r="G283" s="867"/>
      <c r="H283" s="867"/>
      <c r="I283" s="867"/>
      <c r="J283" s="867"/>
      <c r="K283" s="868"/>
      <c r="L283" s="891"/>
      <c r="M283" s="891"/>
      <c r="N283" s="891"/>
      <c r="O283" s="855"/>
      <c r="P283" s="8"/>
    </row>
    <row r="284" spans="2:16" ht="15">
      <c r="B284" s="5"/>
      <c r="C284" s="873"/>
      <c r="D284" s="856" t="s">
        <v>44</v>
      </c>
      <c r="E284" s="857"/>
      <c r="F284" s="857"/>
      <c r="G284" s="857"/>
      <c r="H284" s="857"/>
      <c r="I284" s="857"/>
      <c r="J284" s="857"/>
      <c r="K284" s="858"/>
      <c r="L284" s="891"/>
      <c r="M284" s="891"/>
      <c r="N284" s="891"/>
      <c r="O284" s="855"/>
      <c r="P284" s="8"/>
    </row>
    <row r="285" spans="2:16" ht="15.75" thickBot="1">
      <c r="B285" s="5"/>
      <c r="C285" s="33"/>
      <c r="D285" s="34"/>
      <c r="E285" s="34"/>
      <c r="F285" s="34"/>
      <c r="G285" s="34"/>
      <c r="H285" s="34"/>
      <c r="I285" s="34"/>
      <c r="J285" s="34"/>
      <c r="K285" s="34"/>
      <c r="L285" s="34"/>
      <c r="M285" s="35"/>
      <c r="N285" s="35"/>
      <c r="O285" s="36"/>
      <c r="P285" s="10"/>
    </row>
    <row r="286" spans="2:16" ht="15">
      <c r="B286" s="5"/>
      <c r="C286" s="37"/>
      <c r="D286" s="100"/>
      <c r="E286" s="100"/>
      <c r="F286" s="100"/>
      <c r="G286" s="100"/>
      <c r="H286" s="100"/>
      <c r="I286" s="100"/>
      <c r="J286" s="100"/>
      <c r="K286" s="100"/>
      <c r="L286" s="38" t="s">
        <v>45</v>
      </c>
      <c r="M286" s="39" t="s">
        <v>46</v>
      </c>
      <c r="N286" s="39" t="s">
        <v>47</v>
      </c>
      <c r="O286" s="40" t="s">
        <v>48</v>
      </c>
      <c r="P286" s="9"/>
    </row>
    <row r="287" spans="2:16" ht="15">
      <c r="B287" s="5"/>
      <c r="C287" s="41"/>
      <c r="D287" s="99"/>
      <c r="E287" s="99"/>
      <c r="F287" s="99"/>
      <c r="G287" s="99"/>
      <c r="H287" s="99"/>
      <c r="I287" s="99"/>
      <c r="J287" s="99"/>
      <c r="K287" s="99"/>
      <c r="L287" s="42"/>
      <c r="M287" s="43">
        <v>1</v>
      </c>
      <c r="N287" s="43">
        <v>9</v>
      </c>
      <c r="O287" s="44">
        <v>2026</v>
      </c>
      <c r="P287" s="11"/>
    </row>
    <row r="288" spans="2:16" ht="15">
      <c r="B288" s="5"/>
      <c r="C288" s="46"/>
      <c r="D288" s="47"/>
      <c r="E288" s="47"/>
      <c r="F288" s="47"/>
      <c r="G288" s="47"/>
      <c r="H288" s="47"/>
      <c r="I288" s="47"/>
      <c r="J288" s="47"/>
      <c r="K288" s="47"/>
      <c r="L288" s="47"/>
      <c r="M288" s="47"/>
      <c r="N288" s="47"/>
      <c r="O288" s="48"/>
      <c r="P288" s="12"/>
    </row>
    <row r="289" spans="2:16" ht="15" thickBot="1">
      <c r="B289" s="5"/>
      <c r="C289" s="49"/>
      <c r="D289" s="50"/>
      <c r="E289" s="50"/>
      <c r="F289" s="50"/>
      <c r="G289" s="50"/>
      <c r="H289" s="50"/>
      <c r="I289" s="50"/>
      <c r="J289" s="50"/>
      <c r="K289" s="50"/>
      <c r="L289" s="50"/>
      <c r="M289" s="50"/>
      <c r="N289" s="50"/>
      <c r="O289" s="51"/>
      <c r="P289" s="6"/>
    </row>
    <row r="290" spans="2:16" ht="15" thickBot="1">
      <c r="B290" s="5"/>
      <c r="C290" s="52"/>
      <c r="D290" s="53"/>
      <c r="E290" s="53"/>
      <c r="F290" s="53"/>
      <c r="G290" s="53"/>
      <c r="H290" s="53"/>
      <c r="I290" s="32"/>
      <c r="J290" s="32"/>
      <c r="K290" s="53"/>
      <c r="L290" s="53"/>
      <c r="M290" s="53"/>
      <c r="N290" s="53"/>
      <c r="O290" s="54"/>
      <c r="P290" s="6"/>
    </row>
    <row r="291" spans="2:16" ht="15">
      <c r="B291" s="5"/>
      <c r="C291" s="859" t="s">
        <v>51</v>
      </c>
      <c r="D291" s="860"/>
      <c r="E291" s="860"/>
      <c r="F291" s="860"/>
      <c r="G291" s="860"/>
      <c r="H291" s="860"/>
      <c r="I291" s="860"/>
      <c r="J291" s="860"/>
      <c r="K291" s="860"/>
      <c r="L291" s="860"/>
      <c r="M291" s="860"/>
      <c r="N291" s="860"/>
      <c r="O291" s="861"/>
      <c r="P291" s="13"/>
    </row>
    <row r="292" spans="2:16" ht="15" thickBot="1">
      <c r="B292" s="5"/>
      <c r="C292" s="55"/>
      <c r="D292" s="32"/>
      <c r="E292" s="32"/>
      <c r="F292" s="32"/>
      <c r="G292" s="32"/>
      <c r="H292" s="32"/>
      <c r="I292" s="32"/>
      <c r="J292" s="32"/>
      <c r="K292" s="32"/>
      <c r="L292" s="32"/>
      <c r="M292" s="32"/>
      <c r="N292" s="32"/>
      <c r="O292" s="56"/>
      <c r="P292" s="6"/>
    </row>
    <row r="293" spans="2:16" ht="15">
      <c r="B293" s="5"/>
      <c r="C293" s="57" t="s">
        <v>52</v>
      </c>
      <c r="D293" s="862" t="s">
        <v>6</v>
      </c>
      <c r="E293" s="863"/>
      <c r="F293" s="863"/>
      <c r="G293" s="863"/>
      <c r="H293" s="863"/>
      <c r="I293" s="863"/>
      <c r="J293" s="863"/>
      <c r="K293" s="863"/>
      <c r="L293" s="864"/>
      <c r="M293" s="827" t="s">
        <v>53</v>
      </c>
      <c r="N293" s="865"/>
      <c r="O293" s="57" t="s">
        <v>8</v>
      </c>
      <c r="P293" s="14"/>
    </row>
    <row r="294" spans="2:16" ht="31.15" customHeight="1" thickBot="1">
      <c r="B294" s="5"/>
      <c r="C294" s="181">
        <v>1.04</v>
      </c>
      <c r="D294" s="846" t="s">
        <v>98</v>
      </c>
      <c r="E294" s="847"/>
      <c r="F294" s="847"/>
      <c r="G294" s="847"/>
      <c r="H294" s="847"/>
      <c r="I294" s="847"/>
      <c r="J294" s="847"/>
      <c r="K294" s="847"/>
      <c r="L294" s="848"/>
      <c r="M294" s="849" t="s">
        <v>101</v>
      </c>
      <c r="N294" s="850"/>
      <c r="O294" s="193">
        <f>+O339</f>
        <v>855657</v>
      </c>
      <c r="P294" s="15"/>
    </row>
    <row r="295" spans="2:16">
      <c r="B295" s="5"/>
      <c r="C295" s="801" t="s">
        <v>54</v>
      </c>
      <c r="D295" s="802"/>
      <c r="E295" s="802"/>
      <c r="F295" s="802"/>
      <c r="G295" s="802"/>
      <c r="H295" s="802"/>
      <c r="I295" s="802"/>
      <c r="J295" s="802"/>
      <c r="K295" s="802"/>
      <c r="L295" s="802"/>
      <c r="M295" s="802"/>
      <c r="N295" s="802"/>
      <c r="O295" s="803"/>
      <c r="P295" s="16"/>
    </row>
    <row r="296" spans="2:16">
      <c r="B296" s="5"/>
      <c r="C296" s="804"/>
      <c r="D296" s="805"/>
      <c r="E296" s="805"/>
      <c r="F296" s="805"/>
      <c r="G296" s="805"/>
      <c r="H296" s="805"/>
      <c r="I296" s="805"/>
      <c r="J296" s="805"/>
      <c r="K296" s="805"/>
      <c r="L296" s="805"/>
      <c r="M296" s="805"/>
      <c r="N296" s="805"/>
      <c r="O296" s="806"/>
      <c r="P296" s="16"/>
    </row>
    <row r="297" spans="2:16" ht="13.5" thickBot="1">
      <c r="B297" s="5"/>
      <c r="C297" s="807"/>
      <c r="D297" s="808"/>
      <c r="E297" s="808"/>
      <c r="F297" s="808"/>
      <c r="G297" s="808"/>
      <c r="H297" s="808"/>
      <c r="I297" s="808"/>
      <c r="J297" s="808"/>
      <c r="K297" s="808"/>
      <c r="L297" s="808"/>
      <c r="M297" s="808"/>
      <c r="N297" s="808"/>
      <c r="O297" s="809"/>
      <c r="P297" s="16"/>
    </row>
    <row r="298" spans="2:16" ht="15">
      <c r="B298" s="5"/>
      <c r="C298" s="851" t="s">
        <v>6</v>
      </c>
      <c r="D298" s="852"/>
      <c r="E298" s="852"/>
      <c r="F298" s="852"/>
      <c r="G298" s="852"/>
      <c r="H298" s="852"/>
      <c r="I298" s="853"/>
      <c r="J298" s="837" t="s">
        <v>53</v>
      </c>
      <c r="K298" s="838"/>
      <c r="L298" s="58" t="s">
        <v>55</v>
      </c>
      <c r="M298" s="837" t="s">
        <v>56</v>
      </c>
      <c r="N298" s="838"/>
      <c r="O298" s="59" t="s">
        <v>57</v>
      </c>
      <c r="P298" s="17"/>
    </row>
    <row r="299" spans="2:16" ht="14.25">
      <c r="B299" s="5"/>
      <c r="C299" s="843" t="s">
        <v>92</v>
      </c>
      <c r="D299" s="844"/>
      <c r="E299" s="844"/>
      <c r="F299" s="844"/>
      <c r="G299" s="844"/>
      <c r="H299" s="844"/>
      <c r="I299" s="845"/>
      <c r="J299" s="831" t="s">
        <v>171</v>
      </c>
      <c r="K299" s="832"/>
      <c r="L299" s="182">
        <f>+O327</f>
        <v>311661.11135999998</v>
      </c>
      <c r="M299" s="842">
        <f>+$T$28</f>
        <v>0.1</v>
      </c>
      <c r="N299" s="832"/>
      <c r="O299" s="189">
        <f>+L299*M299</f>
        <v>31166.111136</v>
      </c>
      <c r="P299" s="18"/>
    </row>
    <row r="300" spans="2:16" ht="14.25">
      <c r="B300" s="5"/>
      <c r="C300" s="843"/>
      <c r="D300" s="844"/>
      <c r="E300" s="844"/>
      <c r="F300" s="844"/>
      <c r="G300" s="844"/>
      <c r="H300" s="844"/>
      <c r="I300" s="845"/>
      <c r="J300" s="831"/>
      <c r="K300" s="832"/>
      <c r="L300" s="182"/>
      <c r="M300" s="831"/>
      <c r="N300" s="832"/>
      <c r="O300" s="189"/>
      <c r="P300" s="18"/>
    </row>
    <row r="301" spans="2:16" ht="15" thickBot="1">
      <c r="B301" s="5"/>
      <c r="C301" s="839" t="s">
        <v>97</v>
      </c>
      <c r="D301" s="840"/>
      <c r="E301" s="840"/>
      <c r="F301" s="840"/>
      <c r="G301" s="840"/>
      <c r="H301" s="840"/>
      <c r="I301" s="841"/>
      <c r="J301" s="821" t="s">
        <v>172</v>
      </c>
      <c r="K301" s="822"/>
      <c r="L301" s="183">
        <v>23500</v>
      </c>
      <c r="M301" s="831">
        <v>1</v>
      </c>
      <c r="N301" s="832"/>
      <c r="O301" s="189">
        <f>+M301*L301</f>
        <v>23500</v>
      </c>
      <c r="P301" s="18"/>
    </row>
    <row r="302" spans="2:16" ht="15.75" thickBot="1">
      <c r="B302" s="5"/>
      <c r="C302" s="779" t="s">
        <v>58</v>
      </c>
      <c r="D302" s="780"/>
      <c r="E302" s="780"/>
      <c r="F302" s="780"/>
      <c r="G302" s="780"/>
      <c r="H302" s="780"/>
      <c r="I302" s="780"/>
      <c r="J302" s="780"/>
      <c r="K302" s="780"/>
      <c r="L302" s="780"/>
      <c r="M302" s="780"/>
      <c r="N302" s="781"/>
      <c r="O302" s="190">
        <f>+SUM(O299:O301)</f>
        <v>54666.111136</v>
      </c>
      <c r="P302" s="19"/>
    </row>
    <row r="303" spans="2:16">
      <c r="B303" s="5"/>
      <c r="C303" s="801" t="s">
        <v>59</v>
      </c>
      <c r="D303" s="802"/>
      <c r="E303" s="802"/>
      <c r="F303" s="802"/>
      <c r="G303" s="802"/>
      <c r="H303" s="802"/>
      <c r="I303" s="802"/>
      <c r="J303" s="802"/>
      <c r="K303" s="802"/>
      <c r="L303" s="802"/>
      <c r="M303" s="802"/>
      <c r="N303" s="802"/>
      <c r="O303" s="803"/>
      <c r="P303" s="16"/>
    </row>
    <row r="304" spans="2:16">
      <c r="B304" s="5"/>
      <c r="C304" s="804"/>
      <c r="D304" s="805"/>
      <c r="E304" s="805"/>
      <c r="F304" s="805"/>
      <c r="G304" s="805"/>
      <c r="H304" s="805"/>
      <c r="I304" s="805"/>
      <c r="J304" s="805"/>
      <c r="K304" s="805"/>
      <c r="L304" s="805"/>
      <c r="M304" s="805"/>
      <c r="N304" s="805"/>
      <c r="O304" s="806"/>
      <c r="P304" s="16"/>
    </row>
    <row r="305" spans="2:25" ht="13.5" thickBot="1">
      <c r="B305" s="5"/>
      <c r="C305" s="807"/>
      <c r="D305" s="808"/>
      <c r="E305" s="808"/>
      <c r="F305" s="808"/>
      <c r="G305" s="808"/>
      <c r="H305" s="808"/>
      <c r="I305" s="808"/>
      <c r="J305" s="808"/>
      <c r="K305" s="808"/>
      <c r="L305" s="808"/>
      <c r="M305" s="808"/>
      <c r="N305" s="808"/>
      <c r="O305" s="809"/>
      <c r="P305" s="16"/>
    </row>
    <row r="306" spans="2:25" ht="15">
      <c r="B306" s="5"/>
      <c r="C306" s="197" t="s">
        <v>6</v>
      </c>
      <c r="D306" s="198"/>
      <c r="E306" s="198"/>
      <c r="F306" s="198"/>
      <c r="G306" s="198"/>
      <c r="H306" s="198"/>
      <c r="I306" s="198"/>
      <c r="J306" s="58" t="s">
        <v>53</v>
      </c>
      <c r="K306" s="58" t="s">
        <v>8</v>
      </c>
      <c r="L306" s="58" t="s">
        <v>108</v>
      </c>
      <c r="M306" s="837" t="s">
        <v>60</v>
      </c>
      <c r="N306" s="838"/>
      <c r="O306" s="59" t="s">
        <v>57</v>
      </c>
      <c r="P306" s="17"/>
      <c r="S306" s="394"/>
      <c r="T306" s="392"/>
    </row>
    <row r="307" spans="2:25" ht="14.25">
      <c r="B307" s="5"/>
      <c r="C307" s="180" t="s">
        <v>104</v>
      </c>
      <c r="D307" s="83"/>
      <c r="E307" s="83"/>
      <c r="F307" s="83"/>
      <c r="G307" s="83"/>
      <c r="H307" s="83"/>
      <c r="I307" s="83"/>
      <c r="J307" s="200" t="s">
        <v>101</v>
      </c>
      <c r="K307" s="63">
        <v>1</v>
      </c>
      <c r="L307" s="203">
        <v>0.05</v>
      </c>
      <c r="M307" s="777">
        <v>63548.07</v>
      </c>
      <c r="N307" s="778"/>
      <c r="O307" s="189">
        <f>(M307*K307)+(M307*K307*L307)</f>
        <v>66725.473499999993</v>
      </c>
      <c r="P307" s="18"/>
      <c r="S307" s="394"/>
      <c r="T307" s="392"/>
    </row>
    <row r="308" spans="2:25" ht="14.25">
      <c r="B308" s="5"/>
      <c r="C308" s="180" t="s">
        <v>105</v>
      </c>
      <c r="D308" s="83"/>
      <c r="E308" s="83"/>
      <c r="F308" s="83"/>
      <c r="G308" s="83"/>
      <c r="H308" s="83"/>
      <c r="I308" s="83"/>
      <c r="J308" s="201" t="s">
        <v>102</v>
      </c>
      <c r="K308" s="185">
        <v>1.2</v>
      </c>
      <c r="L308" s="204">
        <v>0.05</v>
      </c>
      <c r="M308" s="777">
        <v>68502.39</v>
      </c>
      <c r="N308" s="778"/>
      <c r="O308" s="189">
        <f t="shared" ref="O308:O310" si="3">(M308*K308)+(M308*K308*L308)</f>
        <v>86313.011400000003</v>
      </c>
      <c r="P308" s="18"/>
      <c r="S308" s="394"/>
      <c r="T308" s="392"/>
    </row>
    <row r="309" spans="2:25" ht="14.25">
      <c r="B309" s="5"/>
      <c r="C309" s="180" t="s">
        <v>99</v>
      </c>
      <c r="D309" s="83"/>
      <c r="E309" s="83"/>
      <c r="F309" s="83"/>
      <c r="G309" s="83"/>
      <c r="H309" s="83"/>
      <c r="I309" s="83"/>
      <c r="J309" s="201" t="s">
        <v>101</v>
      </c>
      <c r="K309" s="185">
        <v>0.5</v>
      </c>
      <c r="L309" s="204">
        <v>0.05</v>
      </c>
      <c r="M309" s="777">
        <v>74109.899999999994</v>
      </c>
      <c r="N309" s="778"/>
      <c r="O309" s="189">
        <f t="shared" si="3"/>
        <v>38907.697499999995</v>
      </c>
      <c r="P309" s="18"/>
      <c r="S309" s="394"/>
      <c r="T309" s="392"/>
    </row>
    <row r="310" spans="2:25" ht="15" thickBot="1">
      <c r="B310" s="5"/>
      <c r="C310" s="180" t="s">
        <v>100</v>
      </c>
      <c r="D310" s="83"/>
      <c r="E310" s="83"/>
      <c r="F310" s="83"/>
      <c r="G310" s="83"/>
      <c r="H310" s="83"/>
      <c r="I310" s="83"/>
      <c r="J310" s="202" t="s">
        <v>103</v>
      </c>
      <c r="K310" s="64">
        <v>0.09</v>
      </c>
      <c r="L310" s="202">
        <v>0.05</v>
      </c>
      <c r="M310" s="835">
        <v>738390.87</v>
      </c>
      <c r="N310" s="836"/>
      <c r="O310" s="189">
        <f t="shared" si="3"/>
        <v>69777.937214999998</v>
      </c>
      <c r="P310" s="18"/>
      <c r="T310" s="392"/>
    </row>
    <row r="311" spans="2:25" ht="15.75" thickBot="1">
      <c r="B311" s="5"/>
      <c r="C311" s="779" t="s">
        <v>58</v>
      </c>
      <c r="D311" s="780"/>
      <c r="E311" s="780"/>
      <c r="F311" s="780"/>
      <c r="G311" s="780"/>
      <c r="H311" s="780"/>
      <c r="I311" s="780"/>
      <c r="J311" s="780"/>
      <c r="K311" s="780"/>
      <c r="L311" s="780"/>
      <c r="M311" s="780"/>
      <c r="N311" s="781"/>
      <c r="O311" s="189">
        <f>+SUM(O307:O310)</f>
        <v>261724.11961499997</v>
      </c>
      <c r="P311" s="18"/>
    </row>
    <row r="312" spans="2:25" ht="13.15" customHeight="1">
      <c r="B312" s="5"/>
      <c r="C312" s="801" t="s">
        <v>61</v>
      </c>
      <c r="D312" s="802"/>
      <c r="E312" s="802"/>
      <c r="F312" s="802"/>
      <c r="G312" s="802"/>
      <c r="H312" s="802"/>
      <c r="I312" s="802"/>
      <c r="J312" s="802"/>
      <c r="K312" s="802"/>
      <c r="L312" s="802"/>
      <c r="M312" s="802"/>
      <c r="N312" s="802"/>
      <c r="O312" s="803"/>
      <c r="P312" s="16"/>
    </row>
    <row r="313" spans="2:25" ht="13.15" customHeight="1">
      <c r="B313" s="5"/>
      <c r="C313" s="804"/>
      <c r="D313" s="805"/>
      <c r="E313" s="805"/>
      <c r="F313" s="805"/>
      <c r="G313" s="805"/>
      <c r="H313" s="805"/>
      <c r="I313" s="805"/>
      <c r="J313" s="805"/>
      <c r="K313" s="805"/>
      <c r="L313" s="805"/>
      <c r="M313" s="805"/>
      <c r="N313" s="805"/>
      <c r="O313" s="806"/>
      <c r="P313" s="16"/>
    </row>
    <row r="314" spans="2:25" ht="13.5" customHeight="1" thickBot="1">
      <c r="B314" s="5"/>
      <c r="C314" s="807"/>
      <c r="D314" s="808"/>
      <c r="E314" s="808"/>
      <c r="F314" s="808"/>
      <c r="G314" s="808"/>
      <c r="H314" s="808"/>
      <c r="I314" s="808"/>
      <c r="J314" s="808"/>
      <c r="K314" s="808"/>
      <c r="L314" s="808"/>
      <c r="M314" s="808"/>
      <c r="N314" s="808"/>
      <c r="O314" s="809"/>
      <c r="P314" s="16"/>
    </row>
    <row r="315" spans="2:25" s="229" customFormat="1" ht="17.25">
      <c r="B315" s="228"/>
      <c r="C315" s="827" t="s">
        <v>62</v>
      </c>
      <c r="D315" s="828"/>
      <c r="E315" s="828"/>
      <c r="F315" s="828"/>
      <c r="G315" s="828"/>
      <c r="H315" s="828"/>
      <c r="I315" s="828"/>
      <c r="J315" s="219" t="s">
        <v>63</v>
      </c>
      <c r="K315" s="221" t="s">
        <v>64</v>
      </c>
      <c r="L315" s="219" t="s">
        <v>65</v>
      </c>
      <c r="M315" s="782" t="s">
        <v>66</v>
      </c>
      <c r="N315" s="783"/>
      <c r="O315" s="227" t="s">
        <v>57</v>
      </c>
      <c r="P315" s="14"/>
      <c r="S315" s="393"/>
      <c r="T315" s="393"/>
      <c r="U315" s="393"/>
      <c r="V315" s="393"/>
      <c r="W315" s="393"/>
      <c r="X315" s="393"/>
      <c r="Y315" s="393"/>
    </row>
    <row r="316" spans="2:25" ht="14.25">
      <c r="B316" s="5"/>
      <c r="C316" s="795" t="s">
        <v>107</v>
      </c>
      <c r="D316" s="796"/>
      <c r="E316" s="796"/>
      <c r="F316" s="796"/>
      <c r="G316" s="796"/>
      <c r="H316" s="796"/>
      <c r="I316" s="796"/>
      <c r="J316" s="66">
        <v>25</v>
      </c>
      <c r="K316" s="67">
        <v>92.3</v>
      </c>
      <c r="L316" s="66" t="s">
        <v>106</v>
      </c>
      <c r="M316" s="819">
        <v>2.5</v>
      </c>
      <c r="N316" s="820"/>
      <c r="O316" s="189">
        <f>+M316*K316*J316</f>
        <v>5768.75</v>
      </c>
      <c r="P316" s="18"/>
    </row>
    <row r="317" spans="2:25" ht="15" thickBot="1">
      <c r="B317" s="5"/>
      <c r="C317" s="833"/>
      <c r="D317" s="834"/>
      <c r="E317" s="834"/>
      <c r="F317" s="834"/>
      <c r="G317" s="834"/>
      <c r="H317" s="834"/>
      <c r="I317" s="834"/>
      <c r="J317" s="68"/>
      <c r="K317" s="69"/>
      <c r="L317" s="68"/>
      <c r="M317" s="821"/>
      <c r="N317" s="822"/>
      <c r="O317" s="192">
        <v>0</v>
      </c>
      <c r="P317" s="18"/>
    </row>
    <row r="318" spans="2:25" ht="15.75" thickBot="1">
      <c r="B318" s="5"/>
      <c r="C318" s="779" t="s">
        <v>58</v>
      </c>
      <c r="D318" s="780"/>
      <c r="E318" s="780"/>
      <c r="F318" s="780"/>
      <c r="G318" s="780"/>
      <c r="H318" s="780"/>
      <c r="I318" s="780"/>
      <c r="J318" s="780"/>
      <c r="K318" s="780"/>
      <c r="L318" s="780"/>
      <c r="M318" s="780"/>
      <c r="N318" s="781"/>
      <c r="O318" s="190">
        <f>SUM(O316:O317)</f>
        <v>5768.75</v>
      </c>
      <c r="P318" s="19"/>
    </row>
    <row r="319" spans="2:25" ht="13.15" customHeight="1">
      <c r="B319" s="5"/>
      <c r="C319" s="801" t="s">
        <v>67</v>
      </c>
      <c r="D319" s="802"/>
      <c r="E319" s="802"/>
      <c r="F319" s="802"/>
      <c r="G319" s="802"/>
      <c r="H319" s="802"/>
      <c r="I319" s="802"/>
      <c r="J319" s="802"/>
      <c r="K319" s="802"/>
      <c r="L319" s="802"/>
      <c r="M319" s="802"/>
      <c r="N319" s="802"/>
      <c r="O319" s="803"/>
      <c r="P319" s="16"/>
    </row>
    <row r="320" spans="2:25" ht="13.15" customHeight="1">
      <c r="B320" s="5"/>
      <c r="C320" s="804"/>
      <c r="D320" s="805"/>
      <c r="E320" s="805"/>
      <c r="F320" s="805"/>
      <c r="G320" s="805"/>
      <c r="H320" s="805"/>
      <c r="I320" s="805"/>
      <c r="J320" s="805"/>
      <c r="K320" s="805"/>
      <c r="L320" s="805"/>
      <c r="M320" s="805"/>
      <c r="N320" s="805"/>
      <c r="O320" s="806"/>
      <c r="P320" s="16"/>
    </row>
    <row r="321" spans="2:25" ht="13.5" customHeight="1" thickBot="1">
      <c r="B321" s="5"/>
      <c r="C321" s="807"/>
      <c r="D321" s="808"/>
      <c r="E321" s="808"/>
      <c r="F321" s="808"/>
      <c r="G321" s="808"/>
      <c r="H321" s="808"/>
      <c r="I321" s="808"/>
      <c r="J321" s="808"/>
      <c r="K321" s="808"/>
      <c r="L321" s="808"/>
      <c r="M321" s="808"/>
      <c r="N321" s="808"/>
      <c r="O321" s="809"/>
      <c r="P321" s="16"/>
    </row>
    <row r="322" spans="2:25" s="229" customFormat="1" ht="30">
      <c r="B322" s="228"/>
      <c r="C322" s="827" t="s">
        <v>68</v>
      </c>
      <c r="D322" s="828"/>
      <c r="E322" s="828"/>
      <c r="F322" s="828"/>
      <c r="G322" s="828"/>
      <c r="H322" s="828"/>
      <c r="I322" s="828"/>
      <c r="J322" s="782" t="s">
        <v>53</v>
      </c>
      <c r="K322" s="783"/>
      <c r="L322" s="222" t="s">
        <v>69</v>
      </c>
      <c r="M322" s="829" t="s">
        <v>56</v>
      </c>
      <c r="N322" s="830"/>
      <c r="O322" s="223" t="s">
        <v>57</v>
      </c>
      <c r="P322" s="224"/>
      <c r="S322" s="393"/>
      <c r="T322" s="393"/>
      <c r="U322" s="393"/>
      <c r="V322" s="393"/>
      <c r="W322" s="393"/>
      <c r="X322" s="393"/>
      <c r="Y322" s="393"/>
    </row>
    <row r="323" spans="2:25" ht="14.25">
      <c r="B323" s="5"/>
      <c r="C323" s="814" t="s">
        <v>308</v>
      </c>
      <c r="D323" s="815"/>
      <c r="E323" s="815"/>
      <c r="F323" s="815"/>
      <c r="G323" s="815"/>
      <c r="H323" s="815"/>
      <c r="I323" s="816"/>
      <c r="J323" s="784" t="s">
        <v>94</v>
      </c>
      <c r="K323" s="785"/>
      <c r="L323" s="184">
        <f>+L231</f>
        <v>311661.11135999998</v>
      </c>
      <c r="M323" s="831">
        <v>1</v>
      </c>
      <c r="N323" s="832"/>
      <c r="O323" s="191">
        <f>+L323*M323</f>
        <v>311661.11135999998</v>
      </c>
      <c r="P323" s="21"/>
    </row>
    <row r="324" spans="2:25" ht="14.25">
      <c r="B324" s="5"/>
      <c r="C324" s="814"/>
      <c r="D324" s="815"/>
      <c r="E324" s="815"/>
      <c r="F324" s="815"/>
      <c r="G324" s="815"/>
      <c r="H324" s="815"/>
      <c r="I324" s="816"/>
      <c r="J324" s="784"/>
      <c r="K324" s="785"/>
      <c r="L324" s="184"/>
      <c r="M324" s="817"/>
      <c r="N324" s="818"/>
      <c r="O324" s="191">
        <f>+M324*L324</f>
        <v>0</v>
      </c>
      <c r="P324" s="21"/>
    </row>
    <row r="325" spans="2:25" ht="14.25">
      <c r="B325" s="5"/>
      <c r="C325" s="814"/>
      <c r="D325" s="815"/>
      <c r="E325" s="815"/>
      <c r="F325" s="815"/>
      <c r="G325" s="815"/>
      <c r="H325" s="815"/>
      <c r="I325" s="816"/>
      <c r="J325" s="823"/>
      <c r="K325" s="824"/>
      <c r="L325" s="184"/>
      <c r="M325" s="819"/>
      <c r="N325" s="820"/>
      <c r="O325" s="191">
        <f>+M325*L325</f>
        <v>0</v>
      </c>
      <c r="P325" s="21"/>
    </row>
    <row r="326" spans="2:25" ht="15" thickBot="1">
      <c r="B326" s="5"/>
      <c r="C326" s="814"/>
      <c r="D326" s="815"/>
      <c r="E326" s="815"/>
      <c r="F326" s="815"/>
      <c r="G326" s="815"/>
      <c r="H326" s="815"/>
      <c r="I326" s="816"/>
      <c r="J326" s="825"/>
      <c r="K326" s="826"/>
      <c r="L326" s="183"/>
      <c r="M326" s="821"/>
      <c r="N326" s="822"/>
      <c r="O326" s="191">
        <f>+M326*L326</f>
        <v>0</v>
      </c>
      <c r="P326" s="18"/>
    </row>
    <row r="327" spans="2:25" ht="15.75" thickBot="1">
      <c r="B327" s="5"/>
      <c r="C327" s="779" t="s">
        <v>58</v>
      </c>
      <c r="D327" s="780"/>
      <c r="E327" s="780"/>
      <c r="F327" s="780"/>
      <c r="G327" s="780"/>
      <c r="H327" s="780"/>
      <c r="I327" s="780"/>
      <c r="J327" s="780"/>
      <c r="K327" s="780"/>
      <c r="L327" s="780"/>
      <c r="M327" s="780"/>
      <c r="N327" s="781"/>
      <c r="O327" s="190">
        <f>+SUM(O323:O326)</f>
        <v>311661.11135999998</v>
      </c>
      <c r="P327" s="18"/>
    </row>
    <row r="328" spans="2:25" ht="15" thickBot="1">
      <c r="B328" s="5"/>
      <c r="C328" s="55"/>
      <c r="D328" s="32"/>
      <c r="E328" s="32"/>
      <c r="F328" s="32"/>
      <c r="G328" s="32"/>
      <c r="H328" s="32"/>
      <c r="I328" s="32"/>
      <c r="J328" s="32"/>
      <c r="K328" s="32"/>
      <c r="L328" s="32"/>
      <c r="M328" s="32"/>
      <c r="N328" s="32"/>
      <c r="O328" s="56"/>
      <c r="P328" s="6"/>
    </row>
    <row r="329" spans="2:25" ht="15.75" thickBot="1">
      <c r="B329" s="5"/>
      <c r="C329" s="786" t="s">
        <v>70</v>
      </c>
      <c r="D329" s="787"/>
      <c r="E329" s="787"/>
      <c r="F329" s="787"/>
      <c r="G329" s="787"/>
      <c r="H329" s="787"/>
      <c r="I329" s="787"/>
      <c r="J329" s="787"/>
      <c r="K329" s="787"/>
      <c r="L329" s="787"/>
      <c r="M329" s="787"/>
      <c r="N329" s="788"/>
      <c r="O329" s="194">
        <f>+ROUND(O302+O311+O318+O327,0)</f>
        <v>633820</v>
      </c>
      <c r="P329" s="22"/>
    </row>
    <row r="330" spans="2:25" ht="13.15" customHeight="1">
      <c r="B330" s="5"/>
      <c r="C330" s="801" t="s">
        <v>71</v>
      </c>
      <c r="D330" s="802"/>
      <c r="E330" s="802"/>
      <c r="F330" s="802"/>
      <c r="G330" s="802"/>
      <c r="H330" s="802"/>
      <c r="I330" s="802"/>
      <c r="J330" s="802"/>
      <c r="K330" s="802"/>
      <c r="L330" s="802"/>
      <c r="M330" s="802"/>
      <c r="N330" s="802"/>
      <c r="O330" s="803"/>
      <c r="P330" s="16"/>
    </row>
    <row r="331" spans="2:25" ht="13.15" customHeight="1">
      <c r="B331" s="5"/>
      <c r="C331" s="804"/>
      <c r="D331" s="805"/>
      <c r="E331" s="805"/>
      <c r="F331" s="805"/>
      <c r="G331" s="805"/>
      <c r="H331" s="805"/>
      <c r="I331" s="805"/>
      <c r="J331" s="805"/>
      <c r="K331" s="805"/>
      <c r="L331" s="805"/>
      <c r="M331" s="805"/>
      <c r="N331" s="805"/>
      <c r="O331" s="806"/>
      <c r="P331" s="16"/>
    </row>
    <row r="332" spans="2:25" ht="13.5" customHeight="1" thickBot="1">
      <c r="B332" s="5"/>
      <c r="C332" s="807"/>
      <c r="D332" s="808"/>
      <c r="E332" s="808"/>
      <c r="F332" s="808"/>
      <c r="G332" s="808"/>
      <c r="H332" s="808"/>
      <c r="I332" s="808"/>
      <c r="J332" s="808"/>
      <c r="K332" s="808"/>
      <c r="L332" s="808"/>
      <c r="M332" s="808"/>
      <c r="N332" s="808"/>
      <c r="O332" s="809"/>
      <c r="P332" s="16"/>
    </row>
    <row r="333" spans="2:25" ht="15">
      <c r="B333" s="5"/>
      <c r="C333" s="810" t="s">
        <v>72</v>
      </c>
      <c r="D333" s="811"/>
      <c r="E333" s="811"/>
      <c r="F333" s="811"/>
      <c r="G333" s="811"/>
      <c r="H333" s="811"/>
      <c r="I333" s="811"/>
      <c r="J333" s="101"/>
      <c r="K333" s="102"/>
      <c r="L333" s="71" t="s">
        <v>73</v>
      </c>
      <c r="M333" s="812" t="s">
        <v>74</v>
      </c>
      <c r="N333" s="813"/>
      <c r="O333" s="72"/>
      <c r="P333" s="20"/>
    </row>
    <row r="334" spans="2:25" ht="14.25">
      <c r="B334" s="5"/>
      <c r="C334" s="795" t="s">
        <v>75</v>
      </c>
      <c r="D334" s="796"/>
      <c r="E334" s="796"/>
      <c r="F334" s="796"/>
      <c r="G334" s="796"/>
      <c r="H334" s="796"/>
      <c r="I334" s="796"/>
      <c r="J334" s="74"/>
      <c r="K334" s="75"/>
      <c r="L334" s="76">
        <v>0.28999999999999998</v>
      </c>
      <c r="M334" s="797">
        <f>+O329</f>
        <v>633820</v>
      </c>
      <c r="N334" s="798"/>
      <c r="O334" s="189">
        <f>+M334*L334</f>
        <v>183807.8</v>
      </c>
      <c r="P334" s="23"/>
    </row>
    <row r="335" spans="2:25" ht="14.25">
      <c r="B335" s="5"/>
      <c r="C335" s="61" t="s">
        <v>76</v>
      </c>
      <c r="D335" s="62"/>
      <c r="E335" s="62"/>
      <c r="F335" s="62"/>
      <c r="G335" s="62"/>
      <c r="H335" s="62"/>
      <c r="I335" s="62"/>
      <c r="J335" s="74"/>
      <c r="K335" s="75"/>
      <c r="L335" s="76">
        <v>0.01</v>
      </c>
      <c r="M335" s="797">
        <f>+O329</f>
        <v>633820</v>
      </c>
      <c r="N335" s="798"/>
      <c r="O335" s="189">
        <f>+M335*L335</f>
        <v>6338.2</v>
      </c>
      <c r="P335" s="23"/>
    </row>
    <row r="336" spans="2:25" ht="15" thickBot="1">
      <c r="B336" s="5"/>
      <c r="C336" s="49" t="s">
        <v>77</v>
      </c>
      <c r="D336" s="50"/>
      <c r="E336" s="50"/>
      <c r="F336" s="50"/>
      <c r="G336" s="50"/>
      <c r="H336" s="50"/>
      <c r="I336" s="50"/>
      <c r="J336" s="77"/>
      <c r="K336" s="78"/>
      <c r="L336" s="76">
        <v>0.05</v>
      </c>
      <c r="M336" s="799">
        <f>+O329</f>
        <v>633820</v>
      </c>
      <c r="N336" s="800"/>
      <c r="O336" s="189">
        <f>+M336*L336</f>
        <v>31691</v>
      </c>
      <c r="P336" s="23"/>
    </row>
    <row r="337" spans="2:19" ht="15.75" thickBot="1">
      <c r="B337" s="5"/>
      <c r="C337" s="779" t="s">
        <v>58</v>
      </c>
      <c r="D337" s="780"/>
      <c r="E337" s="780"/>
      <c r="F337" s="780"/>
      <c r="G337" s="780"/>
      <c r="H337" s="780"/>
      <c r="I337" s="780"/>
      <c r="J337" s="780"/>
      <c r="K337" s="780"/>
      <c r="L337" s="780"/>
      <c r="M337" s="780"/>
      <c r="N337" s="781"/>
      <c r="O337" s="190">
        <f>+SUM(O334:O336)</f>
        <v>221837</v>
      </c>
      <c r="P337" s="24"/>
    </row>
    <row r="338" spans="2:19" ht="15" thickBot="1">
      <c r="B338" s="5"/>
      <c r="C338" s="55"/>
      <c r="D338" s="32"/>
      <c r="E338" s="32"/>
      <c r="F338" s="32"/>
      <c r="G338" s="32"/>
      <c r="H338" s="32"/>
      <c r="I338" s="32"/>
      <c r="J338" s="32"/>
      <c r="K338" s="32"/>
      <c r="L338" s="32"/>
      <c r="M338" s="32"/>
      <c r="N338" s="32"/>
      <c r="O338" s="196"/>
      <c r="P338" s="6"/>
    </row>
    <row r="339" spans="2:19" ht="15.75" thickBot="1">
      <c r="B339" s="5"/>
      <c r="C339" s="786" t="s">
        <v>78</v>
      </c>
      <c r="D339" s="787"/>
      <c r="E339" s="787"/>
      <c r="F339" s="787"/>
      <c r="G339" s="787"/>
      <c r="H339" s="787"/>
      <c r="I339" s="787"/>
      <c r="J339" s="787"/>
      <c r="K339" s="787"/>
      <c r="L339" s="787"/>
      <c r="M339" s="787"/>
      <c r="N339" s="788"/>
      <c r="O339" s="194">
        <f>ROUND(+O337+O329,0)</f>
        <v>855657</v>
      </c>
      <c r="P339" s="24"/>
      <c r="S339" s="392"/>
    </row>
    <row r="340" spans="2:19" ht="14.25">
      <c r="B340" s="5"/>
      <c r="C340" s="55"/>
      <c r="D340" s="32"/>
      <c r="E340" s="32"/>
      <c r="F340" s="32"/>
      <c r="G340" s="32"/>
      <c r="H340" s="32"/>
      <c r="I340" s="32"/>
      <c r="J340" s="32"/>
      <c r="K340" s="32"/>
      <c r="L340" s="32"/>
      <c r="M340" s="32"/>
      <c r="N340" s="32"/>
      <c r="O340" s="56"/>
      <c r="P340" s="6"/>
      <c r="S340" s="392"/>
    </row>
    <row r="341" spans="2:19" ht="14.25">
      <c r="B341" s="5"/>
      <c r="C341" s="55"/>
      <c r="D341" s="32"/>
      <c r="E341" s="32"/>
      <c r="F341" s="32"/>
      <c r="G341" s="32"/>
      <c r="H341" s="79" t="s">
        <v>79</v>
      </c>
      <c r="I341" s="79"/>
      <c r="J341" s="79"/>
      <c r="K341" s="79"/>
      <c r="L341" s="32"/>
      <c r="M341" s="32"/>
      <c r="N341" s="32"/>
      <c r="O341" s="56"/>
      <c r="P341" s="6"/>
    </row>
    <row r="342" spans="2:19" ht="15">
      <c r="B342" s="5"/>
      <c r="C342" s="55"/>
      <c r="D342" s="32"/>
      <c r="E342" s="32"/>
      <c r="F342" s="32"/>
      <c r="G342" s="32"/>
      <c r="H342" s="79" t="s">
        <v>80</v>
      </c>
      <c r="I342" s="32"/>
      <c r="J342" s="32"/>
      <c r="K342" s="32"/>
      <c r="L342" s="32"/>
      <c r="M342" s="32"/>
      <c r="N342" s="32"/>
      <c r="O342" s="56"/>
      <c r="P342" s="25"/>
    </row>
    <row r="343" spans="2:19" ht="15">
      <c r="B343" s="5"/>
      <c r="C343" s="55"/>
      <c r="D343" s="32"/>
      <c r="E343" s="32"/>
      <c r="F343" s="32"/>
      <c r="G343" s="32"/>
      <c r="H343" s="79" t="s">
        <v>81</v>
      </c>
      <c r="I343" s="32"/>
      <c r="J343" s="32"/>
      <c r="K343" s="32"/>
      <c r="L343" s="32"/>
      <c r="M343" s="32"/>
      <c r="N343" s="32"/>
      <c r="O343" s="56"/>
      <c r="P343" s="25"/>
    </row>
    <row r="344" spans="2:19" ht="14.25">
      <c r="B344" s="5"/>
      <c r="C344" s="41"/>
      <c r="D344" s="80"/>
      <c r="E344" s="80"/>
      <c r="F344" s="80"/>
      <c r="G344" s="80"/>
      <c r="H344" s="79" t="s">
        <v>82</v>
      </c>
      <c r="I344" s="80"/>
      <c r="J344" s="80"/>
      <c r="K344" s="80"/>
      <c r="L344" s="80"/>
      <c r="M344" s="80"/>
      <c r="N344" s="80"/>
      <c r="O344" s="81"/>
      <c r="P344" s="26"/>
      <c r="R344" s="205"/>
      <c r="S344" s="392"/>
    </row>
    <row r="345" spans="2:19" ht="14.25">
      <c r="B345" s="5"/>
      <c r="C345" s="55"/>
      <c r="D345" s="32"/>
      <c r="E345" s="32"/>
      <c r="F345" s="32"/>
      <c r="G345" s="32"/>
      <c r="H345" s="32" t="s">
        <v>83</v>
      </c>
      <c r="I345" s="32"/>
      <c r="J345" s="32"/>
      <c r="K345" s="32"/>
      <c r="L345" s="32"/>
      <c r="M345" s="32"/>
      <c r="N345" s="32"/>
      <c r="O345" s="56"/>
      <c r="P345" s="6"/>
      <c r="S345" s="392"/>
    </row>
    <row r="346" spans="2:19" ht="15">
      <c r="B346" s="5"/>
      <c r="C346" s="82" t="s">
        <v>84</v>
      </c>
      <c r="D346" s="83"/>
      <c r="E346" s="83"/>
      <c r="F346" s="83"/>
      <c r="G346" s="83"/>
      <c r="H346" s="83"/>
      <c r="I346" s="83"/>
      <c r="J346" s="83"/>
      <c r="K346" s="83"/>
      <c r="L346" s="83"/>
      <c r="M346" s="83"/>
      <c r="N346" s="83"/>
      <c r="O346" s="84"/>
      <c r="P346" s="6"/>
    </row>
    <row r="347" spans="2:19" ht="14.25">
      <c r="B347" s="5"/>
      <c r="C347" s="789"/>
      <c r="D347" s="790"/>
      <c r="E347" s="790"/>
      <c r="F347" s="790"/>
      <c r="G347" s="790"/>
      <c r="H347" s="790"/>
      <c r="I347" s="790"/>
      <c r="J347" s="790"/>
      <c r="K347" s="790"/>
      <c r="L347" s="790"/>
      <c r="M347" s="790"/>
      <c r="N347" s="790"/>
      <c r="O347" s="791"/>
      <c r="P347" s="26"/>
    </row>
    <row r="348" spans="2:19" ht="14.25">
      <c r="B348" s="5"/>
      <c r="C348" s="789"/>
      <c r="D348" s="790"/>
      <c r="E348" s="790"/>
      <c r="F348" s="790"/>
      <c r="G348" s="790"/>
      <c r="H348" s="790"/>
      <c r="I348" s="790"/>
      <c r="J348" s="790"/>
      <c r="K348" s="790"/>
      <c r="L348" s="790"/>
      <c r="M348" s="790"/>
      <c r="N348" s="790"/>
      <c r="O348" s="791"/>
      <c r="P348" s="26"/>
    </row>
    <row r="349" spans="2:19" ht="14.25">
      <c r="B349" s="5"/>
      <c r="C349" s="41"/>
      <c r="D349" s="80"/>
      <c r="E349" s="80"/>
      <c r="F349" s="80"/>
      <c r="G349" s="80"/>
      <c r="H349" s="80"/>
      <c r="I349" s="80"/>
      <c r="J349" s="80"/>
      <c r="K349" s="80"/>
      <c r="L349" s="80"/>
      <c r="M349" s="80"/>
      <c r="N349" s="80"/>
      <c r="O349" s="81"/>
      <c r="P349" s="26"/>
    </row>
    <row r="350" spans="2:19" ht="15">
      <c r="B350" s="5"/>
      <c r="C350" s="85" t="s">
        <v>85</v>
      </c>
      <c r="D350" s="80"/>
      <c r="E350" s="80"/>
      <c r="F350" s="80"/>
      <c r="G350" s="80"/>
      <c r="H350" s="80"/>
      <c r="I350" s="80"/>
      <c r="J350" s="80"/>
      <c r="K350" s="80"/>
      <c r="L350" s="80"/>
      <c r="M350" s="80"/>
      <c r="N350" s="80"/>
      <c r="O350" s="81"/>
      <c r="P350" s="26"/>
    </row>
    <row r="351" spans="2:19" ht="13.15" customHeight="1">
      <c r="B351" s="5"/>
      <c r="C351" s="792" t="s">
        <v>86</v>
      </c>
      <c r="D351" s="793"/>
      <c r="E351" s="793"/>
      <c r="F351" s="793"/>
      <c r="G351" s="793"/>
      <c r="H351" s="793"/>
      <c r="I351" s="793"/>
      <c r="J351" s="793"/>
      <c r="K351" s="793"/>
      <c r="L351" s="793"/>
      <c r="M351" s="793"/>
      <c r="N351" s="793"/>
      <c r="O351" s="794"/>
      <c r="P351" s="27"/>
    </row>
    <row r="352" spans="2:19" ht="13.15" customHeight="1">
      <c r="B352" s="5"/>
      <c r="C352" s="792"/>
      <c r="D352" s="793"/>
      <c r="E352" s="793"/>
      <c r="F352" s="793"/>
      <c r="G352" s="793"/>
      <c r="H352" s="793"/>
      <c r="I352" s="793"/>
      <c r="J352" s="793"/>
      <c r="K352" s="793"/>
      <c r="L352" s="793"/>
      <c r="M352" s="793"/>
      <c r="N352" s="793"/>
      <c r="O352" s="794"/>
      <c r="P352" s="27"/>
    </row>
    <row r="353" spans="2:16" ht="13.15" customHeight="1">
      <c r="B353" s="5"/>
      <c r="C353" s="792" t="s">
        <v>87</v>
      </c>
      <c r="D353" s="793"/>
      <c r="E353" s="793"/>
      <c r="F353" s="793"/>
      <c r="G353" s="793"/>
      <c r="H353" s="793"/>
      <c r="I353" s="793"/>
      <c r="J353" s="793"/>
      <c r="K353" s="793"/>
      <c r="L353" s="793"/>
      <c r="M353" s="793"/>
      <c r="N353" s="793"/>
      <c r="O353" s="794"/>
      <c r="P353" s="27"/>
    </row>
    <row r="354" spans="2:16" ht="13.15" customHeight="1">
      <c r="B354" s="5"/>
      <c r="C354" s="792"/>
      <c r="D354" s="793"/>
      <c r="E354" s="793"/>
      <c r="F354" s="793"/>
      <c r="G354" s="793"/>
      <c r="H354" s="793"/>
      <c r="I354" s="793"/>
      <c r="J354" s="793"/>
      <c r="K354" s="793"/>
      <c r="L354" s="793"/>
      <c r="M354" s="793"/>
      <c r="N354" s="793"/>
      <c r="O354" s="794"/>
      <c r="P354" s="27"/>
    </row>
    <row r="355" spans="2:16" ht="14.25">
      <c r="B355" s="5"/>
      <c r="C355" s="41"/>
      <c r="D355" s="80"/>
      <c r="E355" s="80"/>
      <c r="F355" s="80"/>
      <c r="G355" s="80"/>
      <c r="H355" s="80"/>
      <c r="I355" s="80"/>
      <c r="J355" s="80"/>
      <c r="K355" s="80"/>
      <c r="L355" s="80"/>
      <c r="M355" s="80"/>
      <c r="N355" s="80"/>
      <c r="O355" s="81"/>
      <c r="P355" s="26"/>
    </row>
    <row r="356" spans="2:16" ht="14.25">
      <c r="B356" s="5"/>
      <c r="C356" s="55"/>
      <c r="D356" s="32"/>
      <c r="E356" s="32"/>
      <c r="F356" s="32"/>
      <c r="G356" s="32"/>
      <c r="H356" s="79" t="s">
        <v>79</v>
      </c>
      <c r="I356" s="32"/>
      <c r="J356" s="32"/>
      <c r="K356" s="32"/>
      <c r="L356" s="32"/>
      <c r="M356" s="32"/>
      <c r="N356" s="32"/>
      <c r="O356" s="56"/>
      <c r="P356" s="6"/>
    </row>
    <row r="357" spans="2:16" ht="14.25">
      <c r="B357" s="5"/>
      <c r="C357" s="55"/>
      <c r="D357" s="32"/>
      <c r="E357" s="32"/>
      <c r="F357" s="32"/>
      <c r="G357" s="32"/>
      <c r="H357" s="32" t="s">
        <v>80</v>
      </c>
      <c r="I357" s="62"/>
      <c r="J357" s="62"/>
      <c r="K357" s="62"/>
      <c r="L357" s="32"/>
      <c r="M357" s="32"/>
      <c r="N357" s="32"/>
      <c r="O357" s="56"/>
      <c r="P357" s="6"/>
    </row>
    <row r="358" spans="2:16" ht="14.25">
      <c r="B358" s="5"/>
      <c r="C358" s="55"/>
      <c r="D358" s="32"/>
      <c r="E358" s="32"/>
      <c r="F358" s="32"/>
      <c r="G358" s="32"/>
      <c r="H358" s="32" t="s">
        <v>88</v>
      </c>
      <c r="I358" s="86"/>
      <c r="J358" s="86"/>
      <c r="K358" s="86"/>
      <c r="L358" s="32"/>
      <c r="M358" s="32"/>
      <c r="N358" s="32"/>
      <c r="O358" s="56"/>
      <c r="P358" s="6"/>
    </row>
    <row r="359" spans="2:16" ht="14.25">
      <c r="B359" s="5"/>
      <c r="C359" s="87"/>
      <c r="D359" s="80"/>
      <c r="E359" s="80"/>
      <c r="F359" s="80"/>
      <c r="G359" s="80"/>
      <c r="H359" s="32" t="s">
        <v>89</v>
      </c>
      <c r="I359" s="32"/>
      <c r="J359" s="32"/>
      <c r="K359" s="32"/>
      <c r="L359" s="80"/>
      <c r="M359" s="80"/>
      <c r="N359" s="80"/>
      <c r="O359" s="81"/>
      <c r="P359" s="26"/>
    </row>
    <row r="360" spans="2:16" ht="16.5" thickBot="1">
      <c r="B360" s="5"/>
      <c r="C360" s="773"/>
      <c r="D360" s="774"/>
      <c r="E360" s="774"/>
      <c r="F360" s="69"/>
      <c r="G360" s="69"/>
      <c r="H360" s="69"/>
      <c r="I360" s="69"/>
      <c r="J360" s="69"/>
      <c r="K360" s="775"/>
      <c r="L360" s="775"/>
      <c r="M360" s="775"/>
      <c r="N360" s="775"/>
      <c r="O360" s="776"/>
      <c r="P360" s="28"/>
    </row>
    <row r="361" spans="2:16" ht="13.5" thickBot="1">
      <c r="B361" s="29"/>
      <c r="C361" s="30"/>
      <c r="D361" s="30"/>
      <c r="E361" s="30"/>
      <c r="F361" s="30"/>
      <c r="G361" s="30"/>
      <c r="H361" s="30"/>
      <c r="I361" s="30"/>
      <c r="J361" s="30"/>
      <c r="K361" s="30"/>
      <c r="L361" s="30"/>
      <c r="M361" s="30"/>
      <c r="N361" s="30"/>
      <c r="O361" s="30"/>
      <c r="P361" s="31"/>
    </row>
    <row r="362" spans="2:16" ht="13.5" thickTop="1"/>
  </sheetData>
  <mergeCells count="338">
    <mergeCell ref="C54:I54"/>
    <mergeCell ref="M54:N54"/>
    <mergeCell ref="C55:N55"/>
    <mergeCell ref="C61:I61"/>
    <mergeCell ref="M61:N61"/>
    <mergeCell ref="M53:N53"/>
    <mergeCell ref="C43:I43"/>
    <mergeCell ref="M43:N43"/>
    <mergeCell ref="C44:I44"/>
    <mergeCell ref="M44:N44"/>
    <mergeCell ref="C45:I45"/>
    <mergeCell ref="C58:O60"/>
    <mergeCell ref="C57:N57"/>
    <mergeCell ref="C51:I51"/>
    <mergeCell ref="C52:I52"/>
    <mergeCell ref="C53:I53"/>
    <mergeCell ref="K88:O88"/>
    <mergeCell ref="C88:E88"/>
    <mergeCell ref="C79:O80"/>
    <mergeCell ref="C75:O75"/>
    <mergeCell ref="C76:O76"/>
    <mergeCell ref="C62:I62"/>
    <mergeCell ref="M62:N62"/>
    <mergeCell ref="M63:N63"/>
    <mergeCell ref="M64:N64"/>
    <mergeCell ref="C65:N65"/>
    <mergeCell ref="C67:N67"/>
    <mergeCell ref="C81:O82"/>
    <mergeCell ref="C8:C14"/>
    <mergeCell ref="D8:K8"/>
    <mergeCell ref="D9:K9"/>
    <mergeCell ref="D10:K10"/>
    <mergeCell ref="L10:L11"/>
    <mergeCell ref="D23:L23"/>
    <mergeCell ref="C33:O35"/>
    <mergeCell ref="O12:O14"/>
    <mergeCell ref="L8:O9"/>
    <mergeCell ref="M10:O11"/>
    <mergeCell ref="D11:K11"/>
    <mergeCell ref="L12:L14"/>
    <mergeCell ref="J28:K28"/>
    <mergeCell ref="M28:N28"/>
    <mergeCell ref="D24:L24"/>
    <mergeCell ref="C25:O27"/>
    <mergeCell ref="J31:K31"/>
    <mergeCell ref="M31:N31"/>
    <mergeCell ref="J30:K30"/>
    <mergeCell ref="C28:I28"/>
    <mergeCell ref="C29:I29"/>
    <mergeCell ref="C32:N32"/>
    <mergeCell ref="C40:O42"/>
    <mergeCell ref="C47:O49"/>
    <mergeCell ref="J51:K51"/>
    <mergeCell ref="J52:K52"/>
    <mergeCell ref="J53:K53"/>
    <mergeCell ref="J50:K50"/>
    <mergeCell ref="M45:N45"/>
    <mergeCell ref="C46:N46"/>
    <mergeCell ref="C50:I50"/>
    <mergeCell ref="M50:N50"/>
    <mergeCell ref="M51:N51"/>
    <mergeCell ref="M52:N52"/>
    <mergeCell ref="C3:F3"/>
    <mergeCell ref="C6:O6"/>
    <mergeCell ref="M12:M14"/>
    <mergeCell ref="N12:N14"/>
    <mergeCell ref="D14:K14"/>
    <mergeCell ref="D12:K13"/>
    <mergeCell ref="C39:N39"/>
    <mergeCell ref="M36:N36"/>
    <mergeCell ref="M23:N23"/>
    <mergeCell ref="C21:O21"/>
    <mergeCell ref="J29:K29"/>
    <mergeCell ref="M29:N29"/>
    <mergeCell ref="M30:N30"/>
    <mergeCell ref="M38:N38"/>
    <mergeCell ref="M37:N37"/>
    <mergeCell ref="M24:N24"/>
    <mergeCell ref="C30:I30"/>
    <mergeCell ref="C31:I31"/>
    <mergeCell ref="J36:K36"/>
    <mergeCell ref="J37:K37"/>
    <mergeCell ref="J38:K38"/>
    <mergeCell ref="C36:I36"/>
    <mergeCell ref="C37:I37"/>
    <mergeCell ref="C38:I38"/>
    <mergeCell ref="D114:L114"/>
    <mergeCell ref="M114:N114"/>
    <mergeCell ref="C115:O117"/>
    <mergeCell ref="D113:L113"/>
    <mergeCell ref="M113:N113"/>
    <mergeCell ref="C111:O111"/>
    <mergeCell ref="D98:K98"/>
    <mergeCell ref="D99:K99"/>
    <mergeCell ref="D100:K100"/>
    <mergeCell ref="D101:K103"/>
    <mergeCell ref="C122:N122"/>
    <mergeCell ref="C123:O125"/>
    <mergeCell ref="J126:K126"/>
    <mergeCell ref="C126:I126"/>
    <mergeCell ref="M120:N120"/>
    <mergeCell ref="M121:N121"/>
    <mergeCell ref="C120:I120"/>
    <mergeCell ref="C121:I121"/>
    <mergeCell ref="J118:K118"/>
    <mergeCell ref="M118:N118"/>
    <mergeCell ref="M119:N119"/>
    <mergeCell ref="J119:K119"/>
    <mergeCell ref="C118:I118"/>
    <mergeCell ref="C119:I119"/>
    <mergeCell ref="M127:N127"/>
    <mergeCell ref="M128:N128"/>
    <mergeCell ref="C129:N129"/>
    <mergeCell ref="C130:O132"/>
    <mergeCell ref="J127:K127"/>
    <mergeCell ref="J128:K128"/>
    <mergeCell ref="C127:I127"/>
    <mergeCell ref="C128:I128"/>
    <mergeCell ref="M126:N126"/>
    <mergeCell ref="C140:I140"/>
    <mergeCell ref="M140:N140"/>
    <mergeCell ref="C136:N136"/>
    <mergeCell ref="C137:O139"/>
    <mergeCell ref="J140:K140"/>
    <mergeCell ref="C133:I133"/>
    <mergeCell ref="M133:N133"/>
    <mergeCell ref="C134:I134"/>
    <mergeCell ref="M134:N134"/>
    <mergeCell ref="C135:I135"/>
    <mergeCell ref="M135:N135"/>
    <mergeCell ref="M144:N144"/>
    <mergeCell ref="C145:N145"/>
    <mergeCell ref="C147:N147"/>
    <mergeCell ref="C148:O150"/>
    <mergeCell ref="J144:K144"/>
    <mergeCell ref="C141:I141"/>
    <mergeCell ref="M141:N141"/>
    <mergeCell ref="C142:I142"/>
    <mergeCell ref="M142:N142"/>
    <mergeCell ref="C143:I143"/>
    <mergeCell ref="M143:N143"/>
    <mergeCell ref="J141:K141"/>
    <mergeCell ref="J142:K142"/>
    <mergeCell ref="J143:K143"/>
    <mergeCell ref="C155:N155"/>
    <mergeCell ref="C157:N157"/>
    <mergeCell ref="C166:O166"/>
    <mergeCell ref="C169:O170"/>
    <mergeCell ref="C171:O172"/>
    <mergeCell ref="C93:F93"/>
    <mergeCell ref="C96:O96"/>
    <mergeCell ref="C98:C104"/>
    <mergeCell ref="L98:O99"/>
    <mergeCell ref="L100:L101"/>
    <mergeCell ref="M100:O101"/>
    <mergeCell ref="L102:L104"/>
    <mergeCell ref="M102:M104"/>
    <mergeCell ref="N102:N104"/>
    <mergeCell ref="O102:O104"/>
    <mergeCell ref="D104:K104"/>
    <mergeCell ref="C165:O165"/>
    <mergeCell ref="C151:I151"/>
    <mergeCell ref="M151:N151"/>
    <mergeCell ref="M152:N152"/>
    <mergeCell ref="M153:N153"/>
    <mergeCell ref="C152:I152"/>
    <mergeCell ref="M154:N154"/>
    <mergeCell ref="C144:I144"/>
    <mergeCell ref="C178:E178"/>
    <mergeCell ref="K178:O178"/>
    <mergeCell ref="C183:F183"/>
    <mergeCell ref="C186:O186"/>
    <mergeCell ref="C188:C194"/>
    <mergeCell ref="D188:K188"/>
    <mergeCell ref="L188:O189"/>
    <mergeCell ref="D189:K189"/>
    <mergeCell ref="D190:K190"/>
    <mergeCell ref="L190:L191"/>
    <mergeCell ref="M190:O191"/>
    <mergeCell ref="L192:L194"/>
    <mergeCell ref="M192:M194"/>
    <mergeCell ref="N192:N194"/>
    <mergeCell ref="D204:L204"/>
    <mergeCell ref="M204:N204"/>
    <mergeCell ref="C205:O207"/>
    <mergeCell ref="J208:K208"/>
    <mergeCell ref="M208:N208"/>
    <mergeCell ref="C208:I208"/>
    <mergeCell ref="O192:O194"/>
    <mergeCell ref="D194:K194"/>
    <mergeCell ref="C201:O201"/>
    <mergeCell ref="D203:L203"/>
    <mergeCell ref="M203:N203"/>
    <mergeCell ref="D191:K193"/>
    <mergeCell ref="J211:K211"/>
    <mergeCell ref="M211:N211"/>
    <mergeCell ref="C212:N212"/>
    <mergeCell ref="C211:I211"/>
    <mergeCell ref="J209:K209"/>
    <mergeCell ref="M209:N209"/>
    <mergeCell ref="M210:N210"/>
    <mergeCell ref="C209:I209"/>
    <mergeCell ref="C210:I210"/>
    <mergeCell ref="J210:K210"/>
    <mergeCell ref="M218:N218"/>
    <mergeCell ref="C219:N219"/>
    <mergeCell ref="C220:O222"/>
    <mergeCell ref="C223:I223"/>
    <mergeCell ref="M223:N223"/>
    <mergeCell ref="J218:K218"/>
    <mergeCell ref="C218:I218"/>
    <mergeCell ref="C213:O215"/>
    <mergeCell ref="M216:N216"/>
    <mergeCell ref="M217:N217"/>
    <mergeCell ref="J216:K216"/>
    <mergeCell ref="J217:K217"/>
    <mergeCell ref="C216:I216"/>
    <mergeCell ref="C217:I217"/>
    <mergeCell ref="C227:O229"/>
    <mergeCell ref="C230:I230"/>
    <mergeCell ref="M230:N230"/>
    <mergeCell ref="C231:I231"/>
    <mergeCell ref="M231:N231"/>
    <mergeCell ref="J230:K230"/>
    <mergeCell ref="J231:K231"/>
    <mergeCell ref="C224:I224"/>
    <mergeCell ref="M224:N224"/>
    <mergeCell ref="C225:I225"/>
    <mergeCell ref="M225:N225"/>
    <mergeCell ref="C226:N226"/>
    <mergeCell ref="C235:N235"/>
    <mergeCell ref="C237:N237"/>
    <mergeCell ref="C238:O240"/>
    <mergeCell ref="C241:I241"/>
    <mergeCell ref="M241:N241"/>
    <mergeCell ref="C232:I232"/>
    <mergeCell ref="M232:N232"/>
    <mergeCell ref="C233:I233"/>
    <mergeCell ref="M233:N233"/>
    <mergeCell ref="C234:I234"/>
    <mergeCell ref="M234:N234"/>
    <mergeCell ref="J232:K232"/>
    <mergeCell ref="J233:K233"/>
    <mergeCell ref="J234:K234"/>
    <mergeCell ref="C247:N247"/>
    <mergeCell ref="C255:O255"/>
    <mergeCell ref="C256:O256"/>
    <mergeCell ref="C259:O260"/>
    <mergeCell ref="C261:O262"/>
    <mergeCell ref="C242:I242"/>
    <mergeCell ref="M242:N242"/>
    <mergeCell ref="M243:N243"/>
    <mergeCell ref="M244:N244"/>
    <mergeCell ref="C245:N245"/>
    <mergeCell ref="C268:E268"/>
    <mergeCell ref="K268:O268"/>
    <mergeCell ref="C273:F273"/>
    <mergeCell ref="C276:O276"/>
    <mergeCell ref="C278:C284"/>
    <mergeCell ref="D278:K278"/>
    <mergeCell ref="L278:O279"/>
    <mergeCell ref="D279:K279"/>
    <mergeCell ref="D280:K280"/>
    <mergeCell ref="L280:L281"/>
    <mergeCell ref="M280:O281"/>
    <mergeCell ref="L282:L284"/>
    <mergeCell ref="M282:M284"/>
    <mergeCell ref="N282:N284"/>
    <mergeCell ref="D294:L294"/>
    <mergeCell ref="M294:N294"/>
    <mergeCell ref="C295:O297"/>
    <mergeCell ref="J298:K298"/>
    <mergeCell ref="M298:N298"/>
    <mergeCell ref="C298:I298"/>
    <mergeCell ref="O282:O284"/>
    <mergeCell ref="D284:K284"/>
    <mergeCell ref="C291:O291"/>
    <mergeCell ref="D293:L293"/>
    <mergeCell ref="M293:N293"/>
    <mergeCell ref="D281:K283"/>
    <mergeCell ref="C303:O305"/>
    <mergeCell ref="M306:N306"/>
    <mergeCell ref="M307:N307"/>
    <mergeCell ref="J301:K301"/>
    <mergeCell ref="M301:N301"/>
    <mergeCell ref="C302:N302"/>
    <mergeCell ref="C301:I301"/>
    <mergeCell ref="J299:K299"/>
    <mergeCell ref="M299:N299"/>
    <mergeCell ref="M300:N300"/>
    <mergeCell ref="J300:K300"/>
    <mergeCell ref="C299:I299"/>
    <mergeCell ref="C300:I300"/>
    <mergeCell ref="C316:I316"/>
    <mergeCell ref="M316:N316"/>
    <mergeCell ref="C317:I317"/>
    <mergeCell ref="M317:N317"/>
    <mergeCell ref="M310:N310"/>
    <mergeCell ref="C311:N311"/>
    <mergeCell ref="C312:O314"/>
    <mergeCell ref="C315:I315"/>
    <mergeCell ref="M315:N315"/>
    <mergeCell ref="M324:N324"/>
    <mergeCell ref="C325:I325"/>
    <mergeCell ref="M325:N325"/>
    <mergeCell ref="C326:I326"/>
    <mergeCell ref="M326:N326"/>
    <mergeCell ref="J325:K325"/>
    <mergeCell ref="J326:K326"/>
    <mergeCell ref="C319:O321"/>
    <mergeCell ref="C322:I322"/>
    <mergeCell ref="M322:N322"/>
    <mergeCell ref="C323:I323"/>
    <mergeCell ref="M323:N323"/>
    <mergeCell ref="C360:E360"/>
    <mergeCell ref="K360:O360"/>
    <mergeCell ref="M308:N308"/>
    <mergeCell ref="M309:N309"/>
    <mergeCell ref="C337:N337"/>
    <mergeCell ref="C318:N318"/>
    <mergeCell ref="J322:K322"/>
    <mergeCell ref="J323:K323"/>
    <mergeCell ref="J324:K324"/>
    <mergeCell ref="C339:N339"/>
    <mergeCell ref="C347:O347"/>
    <mergeCell ref="C348:O348"/>
    <mergeCell ref="C351:O352"/>
    <mergeCell ref="C353:O354"/>
    <mergeCell ref="C334:I334"/>
    <mergeCell ref="M334:N334"/>
    <mergeCell ref="M335:N335"/>
    <mergeCell ref="M336:N336"/>
    <mergeCell ref="C327:N327"/>
    <mergeCell ref="C329:N329"/>
    <mergeCell ref="C330:O332"/>
    <mergeCell ref="C333:I333"/>
    <mergeCell ref="M333:N333"/>
    <mergeCell ref="C324:I324"/>
  </mergeCells>
  <printOptions horizontalCentered="1" verticalCentered="1"/>
  <pageMargins left="0.11811023622047245" right="0.11811023622047245" top="0.15748031496062992" bottom="0.15748031496062992" header="0" footer="0"/>
  <pageSetup scale="53" orientation="portrait" r:id="rId1"/>
  <headerFooter alignWithMargins="0"/>
  <rowBreaks count="3" manualBreakCount="3">
    <brk id="90" max="15" man="1"/>
    <brk id="180" max="15" man="1"/>
    <brk id="270"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25D1F-BFB0-46F1-820B-931A9510E564}">
  <dimension ref="A1:T459"/>
  <sheetViews>
    <sheetView view="pageBreakPreview" topLeftCell="A421" zoomScale="70" zoomScaleNormal="100" zoomScaleSheetLayoutView="70" workbookViewId="0">
      <selection activeCell="J414" sqref="J414"/>
    </sheetView>
  </sheetViews>
  <sheetFormatPr baseColWidth="10" defaultColWidth="11.42578125" defaultRowHeight="12.75"/>
  <cols>
    <col min="1" max="2" width="3.42578125" style="2" customWidth="1"/>
    <col min="3" max="3" width="24.85546875" style="2" customWidth="1"/>
    <col min="4" max="4" width="18" style="2" customWidth="1"/>
    <col min="5" max="9" width="11.42578125" style="2"/>
    <col min="10" max="10" width="15.28515625" style="2" bestFit="1" customWidth="1"/>
    <col min="11" max="11" width="11.42578125" style="2"/>
    <col min="12" max="12" width="17.42578125" style="2" customWidth="1"/>
    <col min="13" max="14" width="11.42578125" style="2"/>
    <col min="15" max="15" width="20" style="2" customWidth="1"/>
    <col min="16" max="16" width="3.42578125" style="2" customWidth="1"/>
    <col min="17" max="17" width="23.5703125" style="2" customWidth="1"/>
    <col min="18" max="18" width="13.140625" style="2" customWidth="1"/>
    <col min="19" max="19" width="13.140625" style="2" bestFit="1" customWidth="1"/>
    <col min="20" max="16384" width="11.42578125" style="2"/>
  </cols>
  <sheetData>
    <row r="1" spans="2:16" ht="13.5" thickBot="1"/>
    <row r="2" spans="2:16" ht="13.5" thickTop="1">
      <c r="B2" s="3"/>
      <c r="C2" s="4"/>
      <c r="D2" s="4"/>
      <c r="E2" s="4"/>
      <c r="F2" s="4"/>
      <c r="G2" s="4"/>
      <c r="H2" s="4"/>
      <c r="I2" s="4"/>
      <c r="J2" s="4"/>
      <c r="K2" s="4"/>
      <c r="L2" s="4"/>
      <c r="M2" s="4"/>
      <c r="N2" s="4"/>
      <c r="O2" s="4"/>
      <c r="P2" s="106"/>
    </row>
    <row r="3" spans="2:16" ht="36.75" customHeight="1">
      <c r="B3" s="5"/>
      <c r="C3" s="869" t="s">
        <v>38</v>
      </c>
      <c r="D3" s="870"/>
      <c r="E3" s="870"/>
      <c r="F3" s="870"/>
      <c r="P3" s="6"/>
    </row>
    <row r="4" spans="2:16">
      <c r="B4" s="5"/>
      <c r="C4" s="94"/>
      <c r="D4" s="107" t="s">
        <v>39</v>
      </c>
      <c r="E4" s="94"/>
      <c r="F4" s="95"/>
      <c r="P4" s="6"/>
    </row>
    <row r="5" spans="2:16">
      <c r="B5" s="5"/>
      <c r="C5" s="88"/>
      <c r="D5" s="89"/>
      <c r="E5" s="88"/>
      <c r="F5" s="89"/>
      <c r="P5" s="6"/>
    </row>
    <row r="6" spans="2:16" ht="48" customHeight="1">
      <c r="B6" s="5"/>
      <c r="C6" s="871" t="s">
        <v>40</v>
      </c>
      <c r="D6" s="871"/>
      <c r="E6" s="871"/>
      <c r="F6" s="871"/>
      <c r="G6" s="871"/>
      <c r="H6" s="871"/>
      <c r="I6" s="871"/>
      <c r="J6" s="871"/>
      <c r="K6" s="871"/>
      <c r="L6" s="871"/>
      <c r="M6" s="871"/>
      <c r="N6" s="871"/>
      <c r="O6" s="871"/>
      <c r="P6" s="7"/>
    </row>
    <row r="7" spans="2:16" ht="15" thickBot="1">
      <c r="B7" s="5"/>
      <c r="C7" s="32"/>
      <c r="D7" s="32"/>
      <c r="E7" s="32"/>
      <c r="F7" s="32"/>
      <c r="G7" s="32"/>
      <c r="H7" s="32"/>
      <c r="I7" s="32"/>
      <c r="J7" s="32"/>
      <c r="K7" s="32"/>
      <c r="L7" s="32"/>
      <c r="M7" s="32"/>
      <c r="N7" s="32"/>
      <c r="O7" s="32"/>
      <c r="P7" s="6"/>
    </row>
    <row r="8" spans="2:16" ht="15">
      <c r="B8" s="5"/>
      <c r="C8" s="872"/>
      <c r="D8" s="874"/>
      <c r="E8" s="875"/>
      <c r="F8" s="875"/>
      <c r="G8" s="875"/>
      <c r="H8" s="875"/>
      <c r="I8" s="875"/>
      <c r="J8" s="875"/>
      <c r="K8" s="876"/>
      <c r="L8" s="877"/>
      <c r="M8" s="878"/>
      <c r="N8" s="878"/>
      <c r="O8" s="879"/>
      <c r="P8" s="8"/>
    </row>
    <row r="9" spans="2:16" ht="15">
      <c r="B9" s="5"/>
      <c r="C9" s="873"/>
      <c r="D9" s="856" t="s">
        <v>468</v>
      </c>
      <c r="E9" s="857"/>
      <c r="F9" s="857"/>
      <c r="G9" s="857"/>
      <c r="H9" s="857"/>
      <c r="I9" s="857"/>
      <c r="J9" s="857"/>
      <c r="K9" s="858"/>
      <c r="L9" s="880"/>
      <c r="M9" s="881"/>
      <c r="N9" s="881"/>
      <c r="O9" s="882"/>
      <c r="P9" s="8"/>
    </row>
    <row r="10" spans="2:16" ht="15">
      <c r="B10" s="5"/>
      <c r="C10" s="873"/>
      <c r="D10" s="856"/>
      <c r="E10" s="857"/>
      <c r="F10" s="857"/>
      <c r="G10" s="857"/>
      <c r="H10" s="857"/>
      <c r="I10" s="857"/>
      <c r="J10" s="857"/>
      <c r="K10" s="858"/>
      <c r="L10" s="883" t="s">
        <v>41</v>
      </c>
      <c r="M10" s="885"/>
      <c r="N10" s="886"/>
      <c r="O10" s="887"/>
      <c r="P10" s="8"/>
    </row>
    <row r="11" spans="2:16" ht="13.5">
      <c r="B11" s="5"/>
      <c r="C11" s="873"/>
      <c r="D11" s="866" t="s">
        <v>467</v>
      </c>
      <c r="E11" s="867"/>
      <c r="F11" s="867"/>
      <c r="G11" s="867"/>
      <c r="H11" s="867"/>
      <c r="I11" s="867"/>
      <c r="J11" s="867"/>
      <c r="K11" s="868"/>
      <c r="L11" s="884"/>
      <c r="M11" s="888"/>
      <c r="N11" s="889"/>
      <c r="O11" s="890"/>
      <c r="P11" s="9"/>
    </row>
    <row r="12" spans="2:16" ht="12.75" customHeight="1">
      <c r="B12" s="5"/>
      <c r="C12" s="873"/>
      <c r="D12" s="866"/>
      <c r="E12" s="867"/>
      <c r="F12" s="867"/>
      <c r="G12" s="867"/>
      <c r="H12" s="867"/>
      <c r="I12" s="867"/>
      <c r="J12" s="867"/>
      <c r="K12" s="868"/>
      <c r="L12" s="883" t="s">
        <v>42</v>
      </c>
      <c r="M12" s="883"/>
      <c r="N12" s="883" t="s">
        <v>43</v>
      </c>
      <c r="O12" s="854"/>
      <c r="P12" s="8"/>
    </row>
    <row r="13" spans="2:16" ht="13.9" customHeight="1">
      <c r="B13" s="5"/>
      <c r="C13" s="873"/>
      <c r="D13" s="866"/>
      <c r="E13" s="867"/>
      <c r="F13" s="867"/>
      <c r="G13" s="867"/>
      <c r="H13" s="867"/>
      <c r="I13" s="867"/>
      <c r="J13" s="867"/>
      <c r="K13" s="868"/>
      <c r="L13" s="891"/>
      <c r="M13" s="891"/>
      <c r="N13" s="891"/>
      <c r="O13" s="855"/>
      <c r="P13" s="8"/>
    </row>
    <row r="14" spans="2:16" ht="15">
      <c r="B14" s="5"/>
      <c r="C14" s="873"/>
      <c r="D14" s="856" t="s">
        <v>44</v>
      </c>
      <c r="E14" s="857"/>
      <c r="F14" s="857"/>
      <c r="G14" s="857"/>
      <c r="H14" s="857"/>
      <c r="I14" s="857"/>
      <c r="J14" s="857"/>
      <c r="K14" s="858"/>
      <c r="L14" s="891"/>
      <c r="M14" s="891"/>
      <c r="N14" s="891"/>
      <c r="O14" s="855"/>
      <c r="P14" s="8"/>
    </row>
    <row r="15" spans="2:16" ht="15.75" thickBot="1">
      <c r="B15" s="5"/>
      <c r="C15" s="33"/>
      <c r="D15" s="34"/>
      <c r="E15" s="34"/>
      <c r="F15" s="34"/>
      <c r="G15" s="34"/>
      <c r="H15" s="34"/>
      <c r="I15" s="34"/>
      <c r="J15" s="34"/>
      <c r="K15" s="34"/>
      <c r="L15" s="34"/>
      <c r="M15" s="35"/>
      <c r="N15" s="35"/>
      <c r="O15" s="36"/>
      <c r="P15" s="10"/>
    </row>
    <row r="16" spans="2:16" ht="15">
      <c r="B16" s="5"/>
      <c r="C16" s="37"/>
      <c r="D16" s="100"/>
      <c r="E16" s="100"/>
      <c r="F16" s="100"/>
      <c r="G16" s="100"/>
      <c r="H16" s="100"/>
      <c r="I16" s="100"/>
      <c r="J16" s="100"/>
      <c r="K16" s="100"/>
      <c r="L16" s="38" t="s">
        <v>45</v>
      </c>
      <c r="M16" s="39" t="s">
        <v>46</v>
      </c>
      <c r="N16" s="39" t="s">
        <v>47</v>
      </c>
      <c r="O16" s="40" t="s">
        <v>48</v>
      </c>
      <c r="P16" s="9"/>
    </row>
    <row r="17" spans="2:20" ht="15">
      <c r="B17" s="5"/>
      <c r="C17" s="41"/>
      <c r="D17" s="99"/>
      <c r="E17" s="99"/>
      <c r="F17" s="99"/>
      <c r="G17" s="99"/>
      <c r="H17" s="99"/>
      <c r="I17" s="99"/>
      <c r="J17" s="99"/>
      <c r="K17" s="99"/>
      <c r="L17" s="42"/>
      <c r="M17" s="43">
        <v>1</v>
      </c>
      <c r="N17" s="43">
        <v>9</v>
      </c>
      <c r="O17" s="44">
        <v>2026</v>
      </c>
      <c r="P17" s="11"/>
    </row>
    <row r="18" spans="2:20" ht="15">
      <c r="B18" s="5"/>
      <c r="C18" s="46"/>
      <c r="D18" s="47"/>
      <c r="E18" s="47"/>
      <c r="F18" s="47"/>
      <c r="G18" s="47"/>
      <c r="H18" s="47"/>
      <c r="I18" s="47"/>
      <c r="J18" s="47"/>
      <c r="K18" s="47"/>
      <c r="L18" s="47"/>
      <c r="M18" s="47"/>
      <c r="N18" s="47"/>
      <c r="O18" s="48"/>
      <c r="P18" s="12"/>
    </row>
    <row r="19" spans="2:20" ht="15" thickBot="1">
      <c r="B19" s="5"/>
      <c r="C19" s="49"/>
      <c r="D19" s="50"/>
      <c r="E19" s="50"/>
      <c r="F19" s="50"/>
      <c r="G19" s="50"/>
      <c r="H19" s="50"/>
      <c r="I19" s="50"/>
      <c r="J19" s="50"/>
      <c r="K19" s="50"/>
      <c r="L19" s="50"/>
      <c r="M19" s="50"/>
      <c r="N19" s="50"/>
      <c r="O19" s="51"/>
      <c r="P19" s="6"/>
      <c r="T19" s="388"/>
    </row>
    <row r="20" spans="2:20" ht="15" thickBot="1">
      <c r="B20" s="5"/>
      <c r="C20" s="52"/>
      <c r="D20" s="53"/>
      <c r="E20" s="53"/>
      <c r="F20" s="53"/>
      <c r="G20" s="53"/>
      <c r="H20" s="53"/>
      <c r="I20" s="32"/>
      <c r="J20" s="32"/>
      <c r="K20" s="53"/>
      <c r="L20" s="53"/>
      <c r="M20" s="53"/>
      <c r="N20" s="53"/>
      <c r="O20" s="54"/>
      <c r="P20" s="6"/>
      <c r="T20" s="388"/>
    </row>
    <row r="21" spans="2:20" ht="15">
      <c r="B21" s="5"/>
      <c r="C21" s="859" t="s">
        <v>51</v>
      </c>
      <c r="D21" s="860"/>
      <c r="E21" s="860"/>
      <c r="F21" s="860"/>
      <c r="G21" s="860"/>
      <c r="H21" s="860"/>
      <c r="I21" s="860"/>
      <c r="J21" s="860"/>
      <c r="K21" s="860"/>
      <c r="L21" s="860"/>
      <c r="M21" s="860"/>
      <c r="N21" s="860"/>
      <c r="O21" s="861"/>
      <c r="P21" s="13"/>
      <c r="T21" s="388"/>
    </row>
    <row r="22" spans="2:20" ht="15" thickBot="1">
      <c r="B22" s="5"/>
      <c r="C22" s="55"/>
      <c r="D22" s="32"/>
      <c r="E22" s="32"/>
      <c r="F22" s="32"/>
      <c r="G22" s="32"/>
      <c r="H22" s="32"/>
      <c r="I22" s="32"/>
      <c r="J22" s="32"/>
      <c r="K22" s="32"/>
      <c r="L22" s="32"/>
      <c r="M22" s="32"/>
      <c r="N22" s="32"/>
      <c r="O22" s="56"/>
      <c r="P22" s="6"/>
      <c r="T22" s="388"/>
    </row>
    <row r="23" spans="2:20" ht="15">
      <c r="B23" s="5"/>
      <c r="C23" s="57" t="s">
        <v>52</v>
      </c>
      <c r="D23" s="862" t="s">
        <v>6</v>
      </c>
      <c r="E23" s="863"/>
      <c r="F23" s="863"/>
      <c r="G23" s="863"/>
      <c r="H23" s="863"/>
      <c r="I23" s="863"/>
      <c r="J23" s="863"/>
      <c r="K23" s="863"/>
      <c r="L23" s="864"/>
      <c r="M23" s="827" t="s">
        <v>53</v>
      </c>
      <c r="N23" s="865"/>
      <c r="O23" s="57" t="s">
        <v>8</v>
      </c>
      <c r="P23" s="14"/>
      <c r="T23" s="388"/>
    </row>
    <row r="24" spans="2:20" ht="15.75" thickBot="1">
      <c r="B24" s="5"/>
      <c r="C24" s="181">
        <v>2.0099999999999998</v>
      </c>
      <c r="D24" s="849" t="s">
        <v>119</v>
      </c>
      <c r="E24" s="904"/>
      <c r="F24" s="904"/>
      <c r="G24" s="904"/>
      <c r="H24" s="904"/>
      <c r="I24" s="904"/>
      <c r="J24" s="904"/>
      <c r="K24" s="904"/>
      <c r="L24" s="850"/>
      <c r="M24" s="849" t="s">
        <v>103</v>
      </c>
      <c r="N24" s="850"/>
      <c r="O24" s="193">
        <f>+O67</f>
        <v>28928</v>
      </c>
      <c r="P24" s="15"/>
      <c r="T24" s="388"/>
    </row>
    <row r="25" spans="2:20">
      <c r="B25" s="5"/>
      <c r="C25" s="801" t="s">
        <v>54</v>
      </c>
      <c r="D25" s="802"/>
      <c r="E25" s="802"/>
      <c r="F25" s="802"/>
      <c r="G25" s="802"/>
      <c r="H25" s="802"/>
      <c r="I25" s="802"/>
      <c r="J25" s="802"/>
      <c r="K25" s="802"/>
      <c r="L25" s="802"/>
      <c r="M25" s="802"/>
      <c r="N25" s="802"/>
      <c r="O25" s="803"/>
      <c r="P25" s="16"/>
      <c r="T25" s="388"/>
    </row>
    <row r="26" spans="2:20">
      <c r="B26" s="5"/>
      <c r="C26" s="804"/>
      <c r="D26" s="805"/>
      <c r="E26" s="805"/>
      <c r="F26" s="805"/>
      <c r="G26" s="805"/>
      <c r="H26" s="805"/>
      <c r="I26" s="805"/>
      <c r="J26" s="805"/>
      <c r="K26" s="805"/>
      <c r="L26" s="805"/>
      <c r="M26" s="805"/>
      <c r="N26" s="805"/>
      <c r="O26" s="806"/>
      <c r="P26" s="16"/>
      <c r="T26" s="388"/>
    </row>
    <row r="27" spans="2:20" ht="13.5" thickBot="1">
      <c r="B27" s="5"/>
      <c r="C27" s="807"/>
      <c r="D27" s="808"/>
      <c r="E27" s="808"/>
      <c r="F27" s="808"/>
      <c r="G27" s="808"/>
      <c r="H27" s="808"/>
      <c r="I27" s="808"/>
      <c r="J27" s="808"/>
      <c r="K27" s="808"/>
      <c r="L27" s="808"/>
      <c r="M27" s="808"/>
      <c r="N27" s="808"/>
      <c r="O27" s="809"/>
      <c r="P27" s="16"/>
      <c r="T27" s="389" t="s">
        <v>56</v>
      </c>
    </row>
    <row r="28" spans="2:20" ht="15">
      <c r="B28" s="5"/>
      <c r="C28" s="851" t="s">
        <v>6</v>
      </c>
      <c r="D28" s="852"/>
      <c r="E28" s="852"/>
      <c r="F28" s="852"/>
      <c r="G28" s="852"/>
      <c r="H28" s="852"/>
      <c r="I28" s="853"/>
      <c r="J28" s="837" t="s">
        <v>53</v>
      </c>
      <c r="K28" s="838"/>
      <c r="L28" s="58" t="s">
        <v>55</v>
      </c>
      <c r="M28" s="837" t="s">
        <v>56</v>
      </c>
      <c r="N28" s="838"/>
      <c r="O28" s="59" t="s">
        <v>57</v>
      </c>
      <c r="P28" s="17"/>
      <c r="T28" s="390">
        <v>0.1</v>
      </c>
    </row>
    <row r="29" spans="2:20" ht="14.25">
      <c r="B29" s="5"/>
      <c r="C29" s="908" t="s">
        <v>92</v>
      </c>
      <c r="D29" s="909"/>
      <c r="E29" s="909"/>
      <c r="F29" s="909"/>
      <c r="G29" s="909"/>
      <c r="H29" s="909"/>
      <c r="I29" s="910"/>
      <c r="J29" s="831" t="s">
        <v>171</v>
      </c>
      <c r="K29" s="832"/>
      <c r="L29" s="182">
        <f>+O55</f>
        <v>3116.6111136</v>
      </c>
      <c r="M29" s="842">
        <f>+$T$28</f>
        <v>0.1</v>
      </c>
      <c r="N29" s="832"/>
      <c r="O29" s="189">
        <f>+L29*M29</f>
        <v>311.66111136000001</v>
      </c>
      <c r="P29" s="18"/>
      <c r="T29" s="388"/>
    </row>
    <row r="30" spans="2:20" ht="14.25">
      <c r="B30" s="5"/>
      <c r="C30" s="843" t="s">
        <v>167</v>
      </c>
      <c r="D30" s="844"/>
      <c r="E30" s="844"/>
      <c r="F30" s="844"/>
      <c r="G30" s="844"/>
      <c r="H30" s="844"/>
      <c r="I30" s="845"/>
      <c r="J30" s="831" t="s">
        <v>172</v>
      </c>
      <c r="K30" s="832"/>
      <c r="L30" s="182">
        <v>200000</v>
      </c>
      <c r="M30" s="831">
        <v>0.09</v>
      </c>
      <c r="N30" s="832"/>
      <c r="O30" s="189">
        <f>+M30*L30</f>
        <v>18000</v>
      </c>
      <c r="P30" s="18"/>
    </row>
    <row r="31" spans="2:20" ht="15" thickBot="1">
      <c r="B31" s="5"/>
      <c r="C31" s="899"/>
      <c r="D31" s="898"/>
      <c r="E31" s="898"/>
      <c r="F31" s="898"/>
      <c r="G31" s="898"/>
      <c r="H31" s="898"/>
      <c r="I31" s="822"/>
      <c r="J31" s="821"/>
      <c r="K31" s="822"/>
      <c r="L31" s="183"/>
      <c r="M31" s="902"/>
      <c r="N31" s="903"/>
      <c r="O31" s="189">
        <f>+M31*L31</f>
        <v>0</v>
      </c>
      <c r="P31" s="18"/>
    </row>
    <row r="32" spans="2:20" ht="15.75" thickBot="1">
      <c r="B32" s="5"/>
      <c r="C32" s="779" t="s">
        <v>58</v>
      </c>
      <c r="D32" s="780"/>
      <c r="E32" s="780"/>
      <c r="F32" s="780"/>
      <c r="G32" s="780"/>
      <c r="H32" s="780"/>
      <c r="I32" s="780"/>
      <c r="J32" s="780"/>
      <c r="K32" s="780"/>
      <c r="L32" s="780"/>
      <c r="M32" s="780"/>
      <c r="N32" s="781"/>
      <c r="O32" s="190">
        <f>+SUM(O29:O31)</f>
        <v>18311.661111360001</v>
      </c>
      <c r="P32" s="19"/>
    </row>
    <row r="33" spans="2:16" ht="13.5" customHeight="1">
      <c r="B33" s="5"/>
      <c r="C33" s="801" t="s">
        <v>59</v>
      </c>
      <c r="D33" s="802"/>
      <c r="E33" s="802"/>
      <c r="F33" s="802"/>
      <c r="G33" s="802"/>
      <c r="H33" s="802"/>
      <c r="I33" s="802"/>
      <c r="J33" s="802"/>
      <c r="K33" s="802"/>
      <c r="L33" s="802"/>
      <c r="M33" s="802"/>
      <c r="N33" s="802"/>
      <c r="O33" s="803"/>
      <c r="P33" s="16"/>
    </row>
    <row r="34" spans="2:16">
      <c r="B34" s="5"/>
      <c r="C34" s="804"/>
      <c r="D34" s="805"/>
      <c r="E34" s="805"/>
      <c r="F34" s="805"/>
      <c r="G34" s="805"/>
      <c r="H34" s="805"/>
      <c r="I34" s="805"/>
      <c r="J34" s="805"/>
      <c r="K34" s="805"/>
      <c r="L34" s="805"/>
      <c r="M34" s="805"/>
      <c r="N34" s="805"/>
      <c r="O34" s="806"/>
      <c r="P34" s="16"/>
    </row>
    <row r="35" spans="2:16" ht="13.5" thickBot="1">
      <c r="B35" s="5"/>
      <c r="C35" s="807"/>
      <c r="D35" s="808"/>
      <c r="E35" s="808"/>
      <c r="F35" s="808"/>
      <c r="G35" s="808"/>
      <c r="H35" s="808"/>
      <c r="I35" s="808"/>
      <c r="J35" s="808"/>
      <c r="K35" s="808"/>
      <c r="L35" s="808"/>
      <c r="M35" s="808"/>
      <c r="N35" s="808"/>
      <c r="O35" s="809"/>
      <c r="P35" s="16"/>
    </row>
    <row r="36" spans="2:16" ht="15">
      <c r="B36" s="5"/>
      <c r="C36" s="810" t="s">
        <v>6</v>
      </c>
      <c r="D36" s="811"/>
      <c r="E36" s="811"/>
      <c r="F36" s="811"/>
      <c r="G36" s="811"/>
      <c r="H36" s="811"/>
      <c r="I36" s="838"/>
      <c r="J36" s="914" t="s">
        <v>53</v>
      </c>
      <c r="K36" s="853"/>
      <c r="L36" s="58" t="s">
        <v>8</v>
      </c>
      <c r="M36" s="837" t="s">
        <v>60</v>
      </c>
      <c r="N36" s="838"/>
      <c r="O36" s="59" t="s">
        <v>57</v>
      </c>
      <c r="P36" s="17"/>
    </row>
    <row r="37" spans="2:16" ht="14.25">
      <c r="B37" s="5"/>
      <c r="C37" s="789"/>
      <c r="D37" s="790"/>
      <c r="E37" s="790"/>
      <c r="F37" s="790"/>
      <c r="G37" s="790"/>
      <c r="H37" s="790"/>
      <c r="I37" s="832"/>
      <c r="J37" s="915"/>
      <c r="K37" s="916"/>
      <c r="L37" s="63"/>
      <c r="M37" s="784"/>
      <c r="N37" s="785"/>
      <c r="O37" s="189">
        <f>+M37*L37</f>
        <v>0</v>
      </c>
      <c r="P37" s="18"/>
    </row>
    <row r="38" spans="2:16" ht="15" thickBot="1">
      <c r="B38" s="5"/>
      <c r="C38" s="49"/>
      <c r="D38" s="50"/>
      <c r="E38" s="50"/>
      <c r="F38" s="50"/>
      <c r="G38" s="50"/>
      <c r="H38" s="50"/>
      <c r="I38" s="218"/>
      <c r="J38" s="898"/>
      <c r="K38" s="822"/>
      <c r="L38" s="64"/>
      <c r="M38" s="821"/>
      <c r="N38" s="822"/>
      <c r="O38" s="217">
        <f>+M38*L38</f>
        <v>0</v>
      </c>
      <c r="P38" s="18"/>
    </row>
    <row r="39" spans="2:16" ht="15.75" thickBot="1">
      <c r="B39" s="5"/>
      <c r="C39" s="779" t="s">
        <v>58</v>
      </c>
      <c r="D39" s="780"/>
      <c r="E39" s="780"/>
      <c r="F39" s="780"/>
      <c r="G39" s="780"/>
      <c r="H39" s="780"/>
      <c r="I39" s="780"/>
      <c r="J39" s="780"/>
      <c r="K39" s="780"/>
      <c r="L39" s="780"/>
      <c r="M39" s="780"/>
      <c r="N39" s="781"/>
      <c r="O39" s="190">
        <f>+SUM(O37:O38)</f>
        <v>0</v>
      </c>
      <c r="P39" s="18"/>
    </row>
    <row r="40" spans="2:16">
      <c r="B40" s="5"/>
      <c r="C40" s="801" t="s">
        <v>61</v>
      </c>
      <c r="D40" s="802"/>
      <c r="E40" s="802"/>
      <c r="F40" s="802"/>
      <c r="G40" s="802"/>
      <c r="H40" s="802"/>
      <c r="I40" s="802"/>
      <c r="J40" s="802"/>
      <c r="K40" s="802"/>
      <c r="L40" s="802"/>
      <c r="M40" s="802"/>
      <c r="N40" s="802"/>
      <c r="O40" s="803"/>
      <c r="P40" s="16"/>
    </row>
    <row r="41" spans="2:16">
      <c r="B41" s="5"/>
      <c r="C41" s="804"/>
      <c r="D41" s="805"/>
      <c r="E41" s="805"/>
      <c r="F41" s="805"/>
      <c r="G41" s="805"/>
      <c r="H41" s="805"/>
      <c r="I41" s="805"/>
      <c r="J41" s="805"/>
      <c r="K41" s="805"/>
      <c r="L41" s="805"/>
      <c r="M41" s="805"/>
      <c r="N41" s="805"/>
      <c r="O41" s="806"/>
      <c r="P41" s="16"/>
    </row>
    <row r="42" spans="2:16" ht="13.5" thickBot="1">
      <c r="B42" s="5"/>
      <c r="C42" s="807"/>
      <c r="D42" s="808"/>
      <c r="E42" s="808"/>
      <c r="F42" s="808"/>
      <c r="G42" s="808"/>
      <c r="H42" s="808"/>
      <c r="I42" s="808"/>
      <c r="J42" s="808"/>
      <c r="K42" s="808"/>
      <c r="L42" s="808"/>
      <c r="M42" s="808"/>
      <c r="N42" s="808"/>
      <c r="O42" s="809"/>
      <c r="P42" s="16"/>
    </row>
    <row r="43" spans="2:16" s="229" customFormat="1" ht="17.25">
      <c r="B43" s="228"/>
      <c r="C43" s="827" t="s">
        <v>62</v>
      </c>
      <c r="D43" s="828"/>
      <c r="E43" s="828"/>
      <c r="F43" s="828"/>
      <c r="G43" s="828"/>
      <c r="H43" s="828"/>
      <c r="I43" s="828"/>
      <c r="J43" s="219" t="s">
        <v>63</v>
      </c>
      <c r="K43" s="221" t="s">
        <v>64</v>
      </c>
      <c r="L43" s="219" t="s">
        <v>65</v>
      </c>
      <c r="M43" s="782" t="s">
        <v>66</v>
      </c>
      <c r="N43" s="783"/>
      <c r="O43" s="227" t="s">
        <v>57</v>
      </c>
      <c r="P43" s="14"/>
    </row>
    <row r="44" spans="2:16" ht="14.25">
      <c r="B44" s="5"/>
      <c r="C44" s="795"/>
      <c r="D44" s="796"/>
      <c r="E44" s="796"/>
      <c r="F44" s="796"/>
      <c r="G44" s="796"/>
      <c r="H44" s="796"/>
      <c r="I44" s="796"/>
      <c r="J44" s="66"/>
      <c r="K44" s="67"/>
      <c r="L44" s="66"/>
      <c r="M44" s="819"/>
      <c r="N44" s="820"/>
      <c r="O44" s="60">
        <f>+M44*L44</f>
        <v>0</v>
      </c>
      <c r="P44" s="18"/>
    </row>
    <row r="45" spans="2:16" ht="15" thickBot="1">
      <c r="B45" s="5"/>
      <c r="C45" s="833"/>
      <c r="D45" s="834"/>
      <c r="E45" s="834"/>
      <c r="F45" s="834"/>
      <c r="G45" s="834"/>
      <c r="H45" s="834"/>
      <c r="I45" s="834"/>
      <c r="J45" s="68"/>
      <c r="K45" s="69"/>
      <c r="L45" s="68"/>
      <c r="M45" s="821"/>
      <c r="N45" s="822"/>
      <c r="O45" s="70">
        <v>0</v>
      </c>
      <c r="P45" s="18"/>
    </row>
    <row r="46" spans="2:16" ht="15.75" thickBot="1">
      <c r="B46" s="5"/>
      <c r="C46" s="779" t="s">
        <v>58</v>
      </c>
      <c r="D46" s="780"/>
      <c r="E46" s="780"/>
      <c r="F46" s="780"/>
      <c r="G46" s="780"/>
      <c r="H46" s="780"/>
      <c r="I46" s="780"/>
      <c r="J46" s="780"/>
      <c r="K46" s="780"/>
      <c r="L46" s="780"/>
      <c r="M46" s="780"/>
      <c r="N46" s="781"/>
      <c r="O46" s="190">
        <f>+SUM(O44:O45)</f>
        <v>0</v>
      </c>
      <c r="P46" s="19"/>
    </row>
    <row r="47" spans="2:16">
      <c r="B47" s="5"/>
      <c r="C47" s="801" t="s">
        <v>67</v>
      </c>
      <c r="D47" s="802"/>
      <c r="E47" s="802"/>
      <c r="F47" s="802"/>
      <c r="G47" s="802"/>
      <c r="H47" s="802"/>
      <c r="I47" s="802"/>
      <c r="J47" s="802"/>
      <c r="K47" s="802"/>
      <c r="L47" s="802"/>
      <c r="M47" s="802"/>
      <c r="N47" s="802"/>
      <c r="O47" s="803"/>
      <c r="P47" s="16"/>
    </row>
    <row r="48" spans="2:16">
      <c r="B48" s="5"/>
      <c r="C48" s="804"/>
      <c r="D48" s="805"/>
      <c r="E48" s="805"/>
      <c r="F48" s="805"/>
      <c r="G48" s="805"/>
      <c r="H48" s="805"/>
      <c r="I48" s="805"/>
      <c r="J48" s="805"/>
      <c r="K48" s="805"/>
      <c r="L48" s="805"/>
      <c r="M48" s="805"/>
      <c r="N48" s="805"/>
      <c r="O48" s="806"/>
      <c r="P48" s="16"/>
    </row>
    <row r="49" spans="2:16" ht="13.5" thickBot="1">
      <c r="B49" s="5"/>
      <c r="C49" s="807"/>
      <c r="D49" s="808"/>
      <c r="E49" s="808"/>
      <c r="F49" s="808"/>
      <c r="G49" s="808"/>
      <c r="H49" s="808"/>
      <c r="I49" s="808"/>
      <c r="J49" s="808"/>
      <c r="K49" s="808"/>
      <c r="L49" s="808"/>
      <c r="M49" s="808"/>
      <c r="N49" s="808"/>
      <c r="O49" s="809"/>
      <c r="P49" s="16"/>
    </row>
    <row r="50" spans="2:16" s="229" customFormat="1" ht="30">
      <c r="B50" s="228"/>
      <c r="C50" s="827" t="s">
        <v>68</v>
      </c>
      <c r="D50" s="828"/>
      <c r="E50" s="828"/>
      <c r="F50" s="828"/>
      <c r="G50" s="828"/>
      <c r="H50" s="828"/>
      <c r="I50" s="828"/>
      <c r="J50" s="782" t="s">
        <v>53</v>
      </c>
      <c r="K50" s="783"/>
      <c r="L50" s="222" t="s">
        <v>69</v>
      </c>
      <c r="M50" s="829" t="s">
        <v>56</v>
      </c>
      <c r="N50" s="830"/>
      <c r="O50" s="223" t="s">
        <v>57</v>
      </c>
      <c r="P50" s="224"/>
    </row>
    <row r="51" spans="2:16" ht="14.25">
      <c r="B51" s="5"/>
      <c r="C51" s="814" t="s">
        <v>308</v>
      </c>
      <c r="D51" s="815"/>
      <c r="E51" s="815"/>
      <c r="F51" s="815"/>
      <c r="G51" s="815"/>
      <c r="H51" s="815"/>
      <c r="I51" s="816"/>
      <c r="J51" s="784" t="s">
        <v>94</v>
      </c>
      <c r="K51" s="785"/>
      <c r="L51" s="184">
        <f>+'DESGLOSE CUADRILLAS'!J16</f>
        <v>311661.11135999998</v>
      </c>
      <c r="M51" s="935">
        <v>0.01</v>
      </c>
      <c r="N51" s="936"/>
      <c r="O51" s="191">
        <f>+M51*L51</f>
        <v>3116.6111136</v>
      </c>
      <c r="P51" s="21"/>
    </row>
    <row r="52" spans="2:16" ht="14.25">
      <c r="B52" s="5"/>
      <c r="C52" s="814"/>
      <c r="D52" s="815"/>
      <c r="E52" s="815"/>
      <c r="F52" s="815"/>
      <c r="G52" s="815"/>
      <c r="H52" s="815"/>
      <c r="I52" s="816"/>
      <c r="J52" s="784"/>
      <c r="K52" s="785"/>
      <c r="L52" s="184"/>
      <c r="M52" s="817"/>
      <c r="N52" s="818"/>
      <c r="O52" s="191">
        <f t="shared" ref="O52:O54" si="0">+M52*L52</f>
        <v>0</v>
      </c>
      <c r="P52" s="21"/>
    </row>
    <row r="53" spans="2:16" ht="14.25">
      <c r="B53" s="5"/>
      <c r="C53" s="814"/>
      <c r="D53" s="815"/>
      <c r="E53" s="815"/>
      <c r="F53" s="815"/>
      <c r="G53" s="815"/>
      <c r="H53" s="815"/>
      <c r="I53" s="816"/>
      <c r="J53" s="784"/>
      <c r="K53" s="785"/>
      <c r="L53" s="184"/>
      <c r="M53" s="819"/>
      <c r="N53" s="820"/>
      <c r="O53" s="191">
        <f t="shared" si="0"/>
        <v>0</v>
      </c>
      <c r="P53" s="21"/>
    </row>
    <row r="54" spans="2:16" ht="15" thickBot="1">
      <c r="B54" s="5"/>
      <c r="C54" s="814"/>
      <c r="D54" s="815"/>
      <c r="E54" s="815"/>
      <c r="F54" s="815"/>
      <c r="G54" s="815"/>
      <c r="H54" s="815"/>
      <c r="I54" s="816"/>
      <c r="J54" s="784"/>
      <c r="K54" s="785"/>
      <c r="L54" s="183"/>
      <c r="M54" s="821"/>
      <c r="N54" s="822"/>
      <c r="O54" s="191">
        <f t="shared" si="0"/>
        <v>0</v>
      </c>
      <c r="P54" s="18"/>
    </row>
    <row r="55" spans="2:16" ht="15.75" thickBot="1">
      <c r="B55" s="5"/>
      <c r="C55" s="779" t="s">
        <v>58</v>
      </c>
      <c r="D55" s="780"/>
      <c r="E55" s="780"/>
      <c r="F55" s="780"/>
      <c r="G55" s="780"/>
      <c r="H55" s="780"/>
      <c r="I55" s="780"/>
      <c r="J55" s="780"/>
      <c r="K55" s="780"/>
      <c r="L55" s="780"/>
      <c r="M55" s="780"/>
      <c r="N55" s="781"/>
      <c r="O55" s="190">
        <f>+SUM(O51:O54)</f>
        <v>3116.6111136</v>
      </c>
      <c r="P55" s="18"/>
    </row>
    <row r="56" spans="2:16" ht="15" thickBot="1">
      <c r="B56" s="5"/>
      <c r="C56" s="55"/>
      <c r="D56" s="32"/>
      <c r="E56" s="32"/>
      <c r="F56" s="32"/>
      <c r="G56" s="32"/>
      <c r="H56" s="32"/>
      <c r="I56" s="32"/>
      <c r="J56" s="32"/>
      <c r="K56" s="32"/>
      <c r="L56" s="32"/>
      <c r="M56" s="32"/>
      <c r="N56" s="32"/>
      <c r="O56" s="56"/>
      <c r="P56" s="6"/>
    </row>
    <row r="57" spans="2:16" ht="15.75" thickBot="1">
      <c r="B57" s="5"/>
      <c r="C57" s="786" t="s">
        <v>70</v>
      </c>
      <c r="D57" s="787"/>
      <c r="E57" s="787"/>
      <c r="F57" s="787"/>
      <c r="G57" s="787"/>
      <c r="H57" s="787"/>
      <c r="I57" s="787"/>
      <c r="J57" s="787"/>
      <c r="K57" s="787"/>
      <c r="L57" s="787"/>
      <c r="M57" s="787"/>
      <c r="N57" s="788"/>
      <c r="O57" s="194">
        <f>+ROUND(O32+O39+O46+O55,0)</f>
        <v>21428</v>
      </c>
      <c r="P57" s="22"/>
    </row>
    <row r="58" spans="2:16">
      <c r="B58" s="5"/>
      <c r="C58" s="801" t="s">
        <v>71</v>
      </c>
      <c r="D58" s="802"/>
      <c r="E58" s="802"/>
      <c r="F58" s="802"/>
      <c r="G58" s="802"/>
      <c r="H58" s="802"/>
      <c r="I58" s="802"/>
      <c r="J58" s="802"/>
      <c r="K58" s="802"/>
      <c r="L58" s="802"/>
      <c r="M58" s="802"/>
      <c r="N58" s="802"/>
      <c r="O58" s="803"/>
      <c r="P58" s="16"/>
    </row>
    <row r="59" spans="2:16">
      <c r="B59" s="5"/>
      <c r="C59" s="804"/>
      <c r="D59" s="805"/>
      <c r="E59" s="805"/>
      <c r="F59" s="805"/>
      <c r="G59" s="805"/>
      <c r="H59" s="805"/>
      <c r="I59" s="805"/>
      <c r="J59" s="805"/>
      <c r="K59" s="805"/>
      <c r="L59" s="805"/>
      <c r="M59" s="805"/>
      <c r="N59" s="805"/>
      <c r="O59" s="806"/>
      <c r="P59" s="16"/>
    </row>
    <row r="60" spans="2:16" ht="13.5" thickBot="1">
      <c r="B60" s="5"/>
      <c r="C60" s="807"/>
      <c r="D60" s="808"/>
      <c r="E60" s="808"/>
      <c r="F60" s="808"/>
      <c r="G60" s="808"/>
      <c r="H60" s="808"/>
      <c r="I60" s="808"/>
      <c r="J60" s="808"/>
      <c r="K60" s="808"/>
      <c r="L60" s="808"/>
      <c r="M60" s="808"/>
      <c r="N60" s="808"/>
      <c r="O60" s="809"/>
      <c r="P60" s="16"/>
    </row>
    <row r="61" spans="2:16" ht="15">
      <c r="B61" s="5"/>
      <c r="C61" s="810" t="s">
        <v>72</v>
      </c>
      <c r="D61" s="811"/>
      <c r="E61" s="811"/>
      <c r="F61" s="811"/>
      <c r="G61" s="811"/>
      <c r="H61" s="811"/>
      <c r="I61" s="811"/>
      <c r="J61" s="101"/>
      <c r="K61" s="102"/>
      <c r="L61" s="71" t="s">
        <v>73</v>
      </c>
      <c r="M61" s="812" t="s">
        <v>74</v>
      </c>
      <c r="N61" s="813"/>
      <c r="O61" s="72"/>
      <c r="P61" s="20"/>
    </row>
    <row r="62" spans="2:16" ht="14.25">
      <c r="B62" s="5"/>
      <c r="C62" s="795" t="s">
        <v>75</v>
      </c>
      <c r="D62" s="796"/>
      <c r="E62" s="796"/>
      <c r="F62" s="796"/>
      <c r="G62" s="796"/>
      <c r="H62" s="796"/>
      <c r="I62" s="796"/>
      <c r="J62" s="74"/>
      <c r="K62" s="75"/>
      <c r="L62" s="76">
        <v>0.28999999999999998</v>
      </c>
      <c r="M62" s="777">
        <f>+O57</f>
        <v>21428</v>
      </c>
      <c r="N62" s="778"/>
      <c r="O62" s="189">
        <f>+M62*L62</f>
        <v>6214.12</v>
      </c>
      <c r="P62" s="23"/>
    </row>
    <row r="63" spans="2:16" ht="14.25">
      <c r="B63" s="5"/>
      <c r="C63" s="61" t="s">
        <v>76</v>
      </c>
      <c r="D63" s="62"/>
      <c r="E63" s="62"/>
      <c r="F63" s="62"/>
      <c r="G63" s="62"/>
      <c r="H63" s="62"/>
      <c r="I63" s="62"/>
      <c r="J63" s="74"/>
      <c r="K63" s="75"/>
      <c r="L63" s="76">
        <v>0.01</v>
      </c>
      <c r="M63" s="777">
        <f>+O57</f>
        <v>21428</v>
      </c>
      <c r="N63" s="778"/>
      <c r="O63" s="189">
        <f>+M63*L63</f>
        <v>214.28</v>
      </c>
      <c r="P63" s="23"/>
    </row>
    <row r="64" spans="2:16" ht="15" thickBot="1">
      <c r="B64" s="5"/>
      <c r="C64" s="49" t="s">
        <v>77</v>
      </c>
      <c r="D64" s="50"/>
      <c r="E64" s="50"/>
      <c r="F64" s="50"/>
      <c r="G64" s="50"/>
      <c r="H64" s="50"/>
      <c r="I64" s="50"/>
      <c r="J64" s="77"/>
      <c r="K64" s="78"/>
      <c r="L64" s="76">
        <v>0.05</v>
      </c>
      <c r="M64" s="892">
        <f>+O57</f>
        <v>21428</v>
      </c>
      <c r="N64" s="893"/>
      <c r="O64" s="189">
        <f>+M64*L64</f>
        <v>1071.4000000000001</v>
      </c>
      <c r="P64" s="23"/>
    </row>
    <row r="65" spans="2:19" ht="15.75" thickBot="1">
      <c r="B65" s="5"/>
      <c r="C65" s="779" t="s">
        <v>58</v>
      </c>
      <c r="D65" s="780"/>
      <c r="E65" s="780"/>
      <c r="F65" s="780"/>
      <c r="G65" s="780"/>
      <c r="H65" s="780"/>
      <c r="I65" s="780"/>
      <c r="J65" s="780"/>
      <c r="K65" s="780"/>
      <c r="L65" s="780"/>
      <c r="M65" s="780"/>
      <c r="N65" s="781"/>
      <c r="O65" s="190">
        <f>+SUM(O62:O64)</f>
        <v>7499.7999999999993</v>
      </c>
      <c r="P65" s="24"/>
    </row>
    <row r="66" spans="2:19" ht="15" thickBot="1">
      <c r="B66" s="5"/>
      <c r="C66" s="55"/>
      <c r="D66" s="32"/>
      <c r="E66" s="32"/>
      <c r="F66" s="32"/>
      <c r="G66" s="32"/>
      <c r="H66" s="32"/>
      <c r="I66" s="32"/>
      <c r="J66" s="32"/>
      <c r="K66" s="32"/>
      <c r="L66" s="32"/>
      <c r="M66" s="32"/>
      <c r="N66" s="32"/>
      <c r="O66" s="56"/>
      <c r="P66" s="6"/>
    </row>
    <row r="67" spans="2:19" ht="15.75" thickBot="1">
      <c r="B67" s="5"/>
      <c r="C67" s="786" t="s">
        <v>78</v>
      </c>
      <c r="D67" s="787"/>
      <c r="E67" s="787"/>
      <c r="F67" s="787"/>
      <c r="G67" s="787"/>
      <c r="H67" s="787"/>
      <c r="I67" s="787"/>
      <c r="J67" s="787"/>
      <c r="K67" s="787"/>
      <c r="L67" s="787"/>
      <c r="M67" s="787"/>
      <c r="N67" s="788"/>
      <c r="O67" s="194">
        <f>ROUND(+O65+O57,0)</f>
        <v>28928</v>
      </c>
      <c r="P67" s="24"/>
      <c r="R67" s="188"/>
      <c r="S67" s="186"/>
    </row>
    <row r="68" spans="2:19" ht="14.25">
      <c r="B68" s="5"/>
      <c r="C68" s="55"/>
      <c r="D68" s="32"/>
      <c r="E68" s="32"/>
      <c r="F68" s="32"/>
      <c r="G68" s="32"/>
      <c r="H68" s="32"/>
      <c r="I68" s="32"/>
      <c r="J68" s="32"/>
      <c r="K68" s="32"/>
      <c r="L68" s="32"/>
      <c r="M68" s="32"/>
      <c r="N68" s="32"/>
      <c r="O68" s="56"/>
      <c r="P68" s="6"/>
      <c r="S68" s="186"/>
    </row>
    <row r="69" spans="2:19" ht="14.25">
      <c r="B69" s="5"/>
      <c r="C69" s="55"/>
      <c r="D69" s="32"/>
      <c r="E69" s="32"/>
      <c r="F69" s="32"/>
      <c r="G69" s="32"/>
      <c r="H69" s="79" t="s">
        <v>79</v>
      </c>
      <c r="I69" s="79"/>
      <c r="J69" s="79"/>
      <c r="K69" s="79"/>
      <c r="L69" s="32"/>
      <c r="M69" s="32"/>
      <c r="N69" s="32"/>
      <c r="O69" s="56"/>
      <c r="P69" s="6"/>
    </row>
    <row r="70" spans="2:19" ht="15">
      <c r="B70" s="5"/>
      <c r="C70" s="55"/>
      <c r="D70" s="32"/>
      <c r="E70" s="32"/>
      <c r="F70" s="32"/>
      <c r="G70" s="32"/>
      <c r="H70" s="79" t="s">
        <v>80</v>
      </c>
      <c r="I70" s="32"/>
      <c r="J70" s="32"/>
      <c r="K70" s="32"/>
      <c r="L70" s="32"/>
      <c r="M70" s="32"/>
      <c r="N70" s="32"/>
      <c r="O70" s="56"/>
      <c r="P70" s="25"/>
    </row>
    <row r="71" spans="2:19" ht="15">
      <c r="B71" s="5"/>
      <c r="C71" s="55"/>
      <c r="D71" s="32"/>
      <c r="E71" s="32"/>
      <c r="F71" s="32"/>
      <c r="G71" s="32"/>
      <c r="H71" s="79" t="s">
        <v>81</v>
      </c>
      <c r="I71" s="32"/>
      <c r="J71" s="32"/>
      <c r="K71" s="32"/>
      <c r="L71" s="32"/>
      <c r="M71" s="32"/>
      <c r="N71" s="32"/>
      <c r="O71" s="56"/>
      <c r="P71" s="25"/>
    </row>
    <row r="72" spans="2:19" ht="14.25">
      <c r="B72" s="5"/>
      <c r="C72" s="41"/>
      <c r="D72" s="80"/>
      <c r="E72" s="80"/>
      <c r="F72" s="80"/>
      <c r="G72" s="80"/>
      <c r="H72" s="79" t="s">
        <v>82</v>
      </c>
      <c r="I72" s="80"/>
      <c r="J72" s="80"/>
      <c r="K72" s="80"/>
      <c r="L72" s="80"/>
      <c r="M72" s="80"/>
      <c r="N72" s="80"/>
      <c r="O72" s="81"/>
      <c r="P72" s="26"/>
    </row>
    <row r="73" spans="2:19" ht="14.25">
      <c r="B73" s="5"/>
      <c r="C73" s="55"/>
      <c r="D73" s="32"/>
      <c r="E73" s="32"/>
      <c r="F73" s="32"/>
      <c r="G73" s="32"/>
      <c r="H73" s="32" t="s">
        <v>83</v>
      </c>
      <c r="I73" s="32"/>
      <c r="J73" s="32"/>
      <c r="K73" s="32"/>
      <c r="L73" s="32"/>
      <c r="M73" s="32"/>
      <c r="N73" s="32"/>
      <c r="O73" s="56"/>
      <c r="P73" s="6"/>
    </row>
    <row r="74" spans="2:19" ht="15">
      <c r="B74" s="5"/>
      <c r="C74" s="82" t="s">
        <v>84</v>
      </c>
      <c r="D74" s="83"/>
      <c r="E74" s="83"/>
      <c r="F74" s="83"/>
      <c r="G74" s="83"/>
      <c r="H74" s="83"/>
      <c r="I74" s="83"/>
      <c r="J74" s="83"/>
      <c r="K74" s="83"/>
      <c r="L74" s="83"/>
      <c r="M74" s="83"/>
      <c r="N74" s="83"/>
      <c r="O74" s="84"/>
      <c r="P74" s="6"/>
    </row>
    <row r="75" spans="2:19" ht="14.25">
      <c r="B75" s="5"/>
      <c r="C75" s="789"/>
      <c r="D75" s="790"/>
      <c r="E75" s="790"/>
      <c r="F75" s="790"/>
      <c r="G75" s="790"/>
      <c r="H75" s="790"/>
      <c r="I75" s="790"/>
      <c r="J75" s="790"/>
      <c r="K75" s="790"/>
      <c r="L75" s="790"/>
      <c r="M75" s="790"/>
      <c r="N75" s="790"/>
      <c r="O75" s="791"/>
      <c r="P75" s="26"/>
    </row>
    <row r="76" spans="2:19" ht="14.25">
      <c r="B76" s="5"/>
      <c r="C76" s="789"/>
      <c r="D76" s="790"/>
      <c r="E76" s="790"/>
      <c r="F76" s="790"/>
      <c r="G76" s="790"/>
      <c r="H76" s="790"/>
      <c r="I76" s="790"/>
      <c r="J76" s="790"/>
      <c r="K76" s="790"/>
      <c r="L76" s="790"/>
      <c r="M76" s="790"/>
      <c r="N76" s="790"/>
      <c r="O76" s="791"/>
      <c r="P76" s="26"/>
    </row>
    <row r="77" spans="2:19" ht="14.25">
      <c r="B77" s="5"/>
      <c r="C77" s="41"/>
      <c r="D77" s="80"/>
      <c r="E77" s="80"/>
      <c r="F77" s="80"/>
      <c r="G77" s="80"/>
      <c r="H77" s="80"/>
      <c r="I77" s="80"/>
      <c r="J77" s="80"/>
      <c r="K77" s="80"/>
      <c r="L77" s="80"/>
      <c r="M77" s="80"/>
      <c r="N77" s="80"/>
      <c r="O77" s="81"/>
      <c r="P77" s="26"/>
    </row>
    <row r="78" spans="2:19" ht="15">
      <c r="B78" s="5"/>
      <c r="C78" s="85" t="s">
        <v>85</v>
      </c>
      <c r="D78" s="80"/>
      <c r="E78" s="80"/>
      <c r="F78" s="80"/>
      <c r="G78" s="80"/>
      <c r="H78" s="80"/>
      <c r="I78" s="80"/>
      <c r="J78" s="80"/>
      <c r="K78" s="80"/>
      <c r="L78" s="80"/>
      <c r="M78" s="80"/>
      <c r="N78" s="80"/>
      <c r="O78" s="81"/>
      <c r="P78" s="26"/>
    </row>
    <row r="79" spans="2:19" ht="12.75" customHeight="1">
      <c r="B79" s="5"/>
      <c r="C79" s="792" t="s">
        <v>86</v>
      </c>
      <c r="D79" s="793"/>
      <c r="E79" s="793"/>
      <c r="F79" s="793"/>
      <c r="G79" s="793"/>
      <c r="H79" s="793"/>
      <c r="I79" s="793"/>
      <c r="J79" s="793"/>
      <c r="K79" s="793"/>
      <c r="L79" s="793"/>
      <c r="M79" s="793"/>
      <c r="N79" s="793"/>
      <c r="O79" s="794"/>
      <c r="P79" s="27"/>
    </row>
    <row r="80" spans="2:19" ht="28.5" customHeight="1">
      <c r="B80" s="5"/>
      <c r="C80" s="792"/>
      <c r="D80" s="793"/>
      <c r="E80" s="793"/>
      <c r="F80" s="793"/>
      <c r="G80" s="793"/>
      <c r="H80" s="793"/>
      <c r="I80" s="793"/>
      <c r="J80" s="793"/>
      <c r="K80" s="793"/>
      <c r="L80" s="793"/>
      <c r="M80" s="793"/>
      <c r="N80" s="793"/>
      <c r="O80" s="794"/>
      <c r="P80" s="27"/>
    </row>
    <row r="81" spans="2:16" ht="13.35" customHeight="1">
      <c r="B81" s="5"/>
      <c r="C81" s="792" t="s">
        <v>87</v>
      </c>
      <c r="D81" s="793"/>
      <c r="E81" s="793"/>
      <c r="F81" s="793"/>
      <c r="G81" s="793"/>
      <c r="H81" s="793"/>
      <c r="I81" s="793"/>
      <c r="J81" s="793"/>
      <c r="K81" s="793"/>
      <c r="L81" s="793"/>
      <c r="M81" s="793"/>
      <c r="N81" s="793"/>
      <c r="O81" s="794"/>
      <c r="P81" s="27"/>
    </row>
    <row r="82" spans="2:16" ht="45" customHeight="1">
      <c r="B82" s="5"/>
      <c r="C82" s="792"/>
      <c r="D82" s="793"/>
      <c r="E82" s="793"/>
      <c r="F82" s="793"/>
      <c r="G82" s="793"/>
      <c r="H82" s="793"/>
      <c r="I82" s="793"/>
      <c r="J82" s="793"/>
      <c r="K82" s="793"/>
      <c r="L82" s="793"/>
      <c r="M82" s="793"/>
      <c r="N82" s="793"/>
      <c r="O82" s="794"/>
      <c r="P82" s="27"/>
    </row>
    <row r="83" spans="2:16" ht="14.25">
      <c r="B83" s="5"/>
      <c r="C83" s="41"/>
      <c r="D83" s="80"/>
      <c r="E83" s="80"/>
      <c r="F83" s="80"/>
      <c r="G83" s="80"/>
      <c r="H83" s="80"/>
      <c r="I83" s="80"/>
      <c r="J83" s="80"/>
      <c r="K83" s="80"/>
      <c r="L83" s="80"/>
      <c r="M83" s="80"/>
      <c r="N83" s="80"/>
      <c r="O83" s="81"/>
      <c r="P83" s="26"/>
    </row>
    <row r="84" spans="2:16" ht="14.25">
      <c r="B84" s="5"/>
      <c r="C84" s="55"/>
      <c r="D84" s="32"/>
      <c r="E84" s="32"/>
      <c r="F84" s="32"/>
      <c r="G84" s="32"/>
      <c r="H84" s="79" t="s">
        <v>79</v>
      </c>
      <c r="I84" s="32"/>
      <c r="J84" s="32"/>
      <c r="K84" s="32"/>
      <c r="L84" s="32"/>
      <c r="M84" s="32"/>
      <c r="N84" s="32"/>
      <c r="O84" s="56"/>
      <c r="P84" s="6"/>
    </row>
    <row r="85" spans="2:16" ht="14.25">
      <c r="B85" s="5"/>
      <c r="C85" s="55"/>
      <c r="D85" s="32"/>
      <c r="E85" s="32"/>
      <c r="F85" s="32"/>
      <c r="G85" s="32"/>
      <c r="H85" s="32" t="s">
        <v>80</v>
      </c>
      <c r="I85" s="62"/>
      <c r="J85" s="62"/>
      <c r="K85" s="62"/>
      <c r="L85" s="32"/>
      <c r="M85" s="32"/>
      <c r="N85" s="32"/>
      <c r="O85" s="56"/>
      <c r="P85" s="6"/>
    </row>
    <row r="86" spans="2:16" ht="14.25">
      <c r="B86" s="5"/>
      <c r="C86" s="55"/>
      <c r="D86" s="32"/>
      <c r="E86" s="32"/>
      <c r="F86" s="32"/>
      <c r="G86" s="32"/>
      <c r="H86" s="32" t="s">
        <v>88</v>
      </c>
      <c r="I86" s="86"/>
      <c r="J86" s="86"/>
      <c r="K86" s="86"/>
      <c r="L86" s="32"/>
      <c r="M86" s="32"/>
      <c r="N86" s="32"/>
      <c r="O86" s="56"/>
      <c r="P86" s="6"/>
    </row>
    <row r="87" spans="2:16" ht="14.25">
      <c r="B87" s="5"/>
      <c r="C87" s="87"/>
      <c r="D87" s="80"/>
      <c r="E87" s="80"/>
      <c r="F87" s="80"/>
      <c r="G87" s="80"/>
      <c r="H87" s="32" t="s">
        <v>89</v>
      </c>
      <c r="I87" s="32"/>
      <c r="J87" s="32"/>
      <c r="K87" s="32"/>
      <c r="L87" s="80"/>
      <c r="M87" s="80"/>
      <c r="N87" s="80"/>
      <c r="O87" s="81"/>
      <c r="P87" s="26"/>
    </row>
    <row r="88" spans="2:16" ht="18.75" customHeight="1" thickBot="1">
      <c r="B88" s="5"/>
      <c r="C88" s="773"/>
      <c r="D88" s="774"/>
      <c r="E88" s="774"/>
      <c r="F88" s="69"/>
      <c r="G88" s="69"/>
      <c r="H88" s="69"/>
      <c r="I88" s="69"/>
      <c r="J88" s="69"/>
      <c r="K88" s="775"/>
      <c r="L88" s="775"/>
      <c r="M88" s="775"/>
      <c r="N88" s="775"/>
      <c r="O88" s="776"/>
      <c r="P88" s="28"/>
    </row>
    <row r="89" spans="2:16" ht="13.5" thickBot="1">
      <c r="B89" s="29"/>
      <c r="C89" s="30"/>
      <c r="D89" s="30"/>
      <c r="E89" s="30"/>
      <c r="F89" s="30"/>
      <c r="G89" s="30"/>
      <c r="H89" s="30"/>
      <c r="I89" s="30"/>
      <c r="J89" s="30"/>
      <c r="K89" s="30"/>
      <c r="L89" s="30"/>
      <c r="M89" s="30"/>
      <c r="N89" s="30"/>
      <c r="O89" s="30"/>
      <c r="P89" s="31"/>
    </row>
    <row r="90" spans="2:16" ht="13.5" thickTop="1"/>
    <row r="91" spans="2:16" ht="13.5" thickBot="1"/>
    <row r="92" spans="2:16" ht="13.5" thickTop="1">
      <c r="B92" s="3"/>
      <c r="C92" s="4"/>
      <c r="D92" s="4"/>
      <c r="E92" s="4"/>
      <c r="F92" s="4"/>
      <c r="G92" s="4"/>
      <c r="H92" s="4"/>
      <c r="I92" s="4"/>
      <c r="J92" s="4"/>
      <c r="K92" s="4"/>
      <c r="L92" s="4"/>
      <c r="M92" s="4"/>
      <c r="N92" s="4"/>
      <c r="O92" s="4"/>
      <c r="P92" s="106"/>
    </row>
    <row r="93" spans="2:16" ht="13.5">
      <c r="B93" s="5"/>
      <c r="C93" s="869" t="s">
        <v>38</v>
      </c>
      <c r="D93" s="870"/>
      <c r="E93" s="870"/>
      <c r="F93" s="870"/>
      <c r="P93" s="6"/>
    </row>
    <row r="94" spans="2:16">
      <c r="B94" s="5"/>
      <c r="C94" s="94"/>
      <c r="D94" s="107" t="s">
        <v>39</v>
      </c>
      <c r="E94" s="94"/>
      <c r="F94" s="95"/>
      <c r="P94" s="6"/>
    </row>
    <row r="95" spans="2:16">
      <c r="B95" s="5"/>
      <c r="C95" s="88"/>
      <c r="D95" s="89"/>
      <c r="E95" s="88"/>
      <c r="F95" s="89"/>
      <c r="P95" s="6"/>
    </row>
    <row r="96" spans="2:16" ht="15.75">
      <c r="B96" s="5"/>
      <c r="C96" s="871" t="s">
        <v>40</v>
      </c>
      <c r="D96" s="871"/>
      <c r="E96" s="871"/>
      <c r="F96" s="871"/>
      <c r="G96" s="871"/>
      <c r="H96" s="871"/>
      <c r="I96" s="871"/>
      <c r="J96" s="871"/>
      <c r="K96" s="871"/>
      <c r="L96" s="871"/>
      <c r="M96" s="871"/>
      <c r="N96" s="871"/>
      <c r="O96" s="871"/>
      <c r="P96" s="7"/>
    </row>
    <row r="97" spans="2:16" ht="15" thickBot="1">
      <c r="B97" s="5"/>
      <c r="C97" s="32"/>
      <c r="D97" s="32"/>
      <c r="E97" s="32"/>
      <c r="F97" s="32"/>
      <c r="G97" s="32"/>
      <c r="H97" s="32"/>
      <c r="I97" s="32"/>
      <c r="J97" s="32"/>
      <c r="K97" s="32"/>
      <c r="L97" s="32"/>
      <c r="M97" s="32"/>
      <c r="N97" s="32"/>
      <c r="O97" s="32"/>
      <c r="P97" s="6"/>
    </row>
    <row r="98" spans="2:16" ht="15">
      <c r="B98" s="5"/>
      <c r="C98" s="872"/>
      <c r="D98" s="874"/>
      <c r="E98" s="875"/>
      <c r="F98" s="875"/>
      <c r="G98" s="875"/>
      <c r="H98" s="875"/>
      <c r="I98" s="875"/>
      <c r="J98" s="875"/>
      <c r="K98" s="876"/>
      <c r="L98" s="877"/>
      <c r="M98" s="878"/>
      <c r="N98" s="878"/>
      <c r="O98" s="879"/>
      <c r="P98" s="8"/>
    </row>
    <row r="99" spans="2:16" ht="15">
      <c r="B99" s="5"/>
      <c r="C99" s="873"/>
      <c r="D99" s="856" t="s">
        <v>468</v>
      </c>
      <c r="E99" s="857"/>
      <c r="F99" s="857"/>
      <c r="G99" s="857"/>
      <c r="H99" s="857"/>
      <c r="I99" s="857"/>
      <c r="J99" s="857"/>
      <c r="K99" s="858"/>
      <c r="L99" s="880"/>
      <c r="M99" s="881"/>
      <c r="N99" s="881"/>
      <c r="O99" s="882"/>
      <c r="P99" s="8"/>
    </row>
    <row r="100" spans="2:16" ht="15">
      <c r="B100" s="5"/>
      <c r="C100" s="873"/>
      <c r="D100" s="856"/>
      <c r="E100" s="857"/>
      <c r="F100" s="857"/>
      <c r="G100" s="857"/>
      <c r="H100" s="857"/>
      <c r="I100" s="857"/>
      <c r="J100" s="857"/>
      <c r="K100" s="858"/>
      <c r="L100" s="883" t="s">
        <v>41</v>
      </c>
      <c r="M100" s="885"/>
      <c r="N100" s="886"/>
      <c r="O100" s="887"/>
      <c r="P100" s="8"/>
    </row>
    <row r="101" spans="2:16" ht="13.5">
      <c r="B101" s="5"/>
      <c r="C101" s="873"/>
      <c r="D101" s="866" t="s">
        <v>467</v>
      </c>
      <c r="E101" s="867"/>
      <c r="F101" s="867"/>
      <c r="G101" s="867"/>
      <c r="H101" s="867"/>
      <c r="I101" s="867"/>
      <c r="J101" s="867"/>
      <c r="K101" s="868"/>
      <c r="L101" s="884"/>
      <c r="M101" s="888"/>
      <c r="N101" s="889"/>
      <c r="O101" s="890"/>
      <c r="P101" s="9"/>
    </row>
    <row r="102" spans="2:16" ht="13.9" customHeight="1">
      <c r="B102" s="5"/>
      <c r="C102" s="873"/>
      <c r="D102" s="866"/>
      <c r="E102" s="867"/>
      <c r="F102" s="867"/>
      <c r="G102" s="867"/>
      <c r="H102" s="867"/>
      <c r="I102" s="867"/>
      <c r="J102" s="867"/>
      <c r="K102" s="868"/>
      <c r="L102" s="883" t="s">
        <v>42</v>
      </c>
      <c r="M102" s="883"/>
      <c r="N102" s="883" t="s">
        <v>43</v>
      </c>
      <c r="O102" s="854"/>
      <c r="P102" s="8"/>
    </row>
    <row r="103" spans="2:16" ht="13.9" customHeight="1">
      <c r="B103" s="5"/>
      <c r="C103" s="873"/>
      <c r="D103" s="866"/>
      <c r="E103" s="867"/>
      <c r="F103" s="867"/>
      <c r="G103" s="867"/>
      <c r="H103" s="867"/>
      <c r="I103" s="867"/>
      <c r="J103" s="867"/>
      <c r="K103" s="868"/>
      <c r="L103" s="891"/>
      <c r="M103" s="891"/>
      <c r="N103" s="891"/>
      <c r="O103" s="855"/>
      <c r="P103" s="8"/>
    </row>
    <row r="104" spans="2:16" ht="15">
      <c r="B104" s="5"/>
      <c r="C104" s="873"/>
      <c r="D104" s="856" t="s">
        <v>44</v>
      </c>
      <c r="E104" s="857"/>
      <c r="F104" s="857"/>
      <c r="G104" s="857"/>
      <c r="H104" s="857"/>
      <c r="I104" s="857"/>
      <c r="J104" s="857"/>
      <c r="K104" s="858"/>
      <c r="L104" s="891"/>
      <c r="M104" s="891"/>
      <c r="N104" s="891"/>
      <c r="O104" s="855"/>
      <c r="P104" s="8"/>
    </row>
    <row r="105" spans="2:16" ht="15.75" thickBot="1">
      <c r="B105" s="5"/>
      <c r="C105" s="33"/>
      <c r="D105" s="34"/>
      <c r="E105" s="34"/>
      <c r="F105" s="34"/>
      <c r="G105" s="34"/>
      <c r="H105" s="34"/>
      <c r="I105" s="34"/>
      <c r="J105" s="34"/>
      <c r="K105" s="34"/>
      <c r="L105" s="34"/>
      <c r="M105" s="35"/>
      <c r="N105" s="35"/>
      <c r="O105" s="36"/>
      <c r="P105" s="10"/>
    </row>
    <row r="106" spans="2:16" ht="15">
      <c r="B106" s="5"/>
      <c r="C106" s="37"/>
      <c r="D106" s="100"/>
      <c r="E106" s="100"/>
      <c r="F106" s="100"/>
      <c r="G106" s="100"/>
      <c r="H106" s="100"/>
      <c r="I106" s="100"/>
      <c r="J106" s="100"/>
      <c r="K106" s="100"/>
      <c r="L106" s="38" t="s">
        <v>45</v>
      </c>
      <c r="M106" s="39" t="s">
        <v>46</v>
      </c>
      <c r="N106" s="39" t="s">
        <v>47</v>
      </c>
      <c r="O106" s="40" t="s">
        <v>48</v>
      </c>
      <c r="P106" s="9"/>
    </row>
    <row r="107" spans="2:16" ht="15">
      <c r="B107" s="5"/>
      <c r="C107" s="41"/>
      <c r="D107" s="99"/>
      <c r="E107" s="99"/>
      <c r="F107" s="99"/>
      <c r="G107" s="99"/>
      <c r="H107" s="99"/>
      <c r="I107" s="99"/>
      <c r="J107" s="99"/>
      <c r="K107" s="99"/>
      <c r="L107" s="42"/>
      <c r="M107" s="43">
        <v>1</v>
      </c>
      <c r="N107" s="43">
        <v>9</v>
      </c>
      <c r="O107" s="44">
        <v>2026</v>
      </c>
      <c r="P107" s="11"/>
    </row>
    <row r="108" spans="2:16" ht="15">
      <c r="B108" s="5"/>
      <c r="C108" s="923"/>
      <c r="D108" s="924"/>
      <c r="E108" s="924"/>
      <c r="F108" s="924"/>
      <c r="G108" s="99"/>
      <c r="H108" s="99"/>
      <c r="I108" s="99"/>
      <c r="J108" s="32"/>
      <c r="K108" s="99"/>
      <c r="L108" s="42"/>
      <c r="M108" s="32"/>
      <c r="N108" s="32"/>
      <c r="O108" s="45"/>
      <c r="P108" s="11"/>
    </row>
    <row r="109" spans="2:16" ht="15">
      <c r="B109" s="5"/>
      <c r="C109" s="46"/>
      <c r="D109" s="47"/>
      <c r="E109" s="47"/>
      <c r="F109" s="47"/>
      <c r="G109" s="47"/>
      <c r="H109" s="47"/>
      <c r="I109" s="47"/>
      <c r="J109" s="47"/>
      <c r="K109" s="47"/>
      <c r="L109" s="47"/>
      <c r="M109" s="47"/>
      <c r="N109" s="47"/>
      <c r="O109" s="48"/>
      <c r="P109" s="12"/>
    </row>
    <row r="110" spans="2:16" ht="15" thickBot="1">
      <c r="B110" s="5"/>
      <c r="C110" s="49"/>
      <c r="D110" s="50"/>
      <c r="E110" s="50"/>
      <c r="F110" s="50"/>
      <c r="G110" s="50"/>
      <c r="H110" s="50"/>
      <c r="I110" s="50"/>
      <c r="J110" s="50"/>
      <c r="K110" s="50"/>
      <c r="L110" s="50"/>
      <c r="M110" s="50"/>
      <c r="N110" s="50"/>
      <c r="O110" s="51"/>
      <c r="P110" s="6"/>
    </row>
    <row r="111" spans="2:16" ht="15" thickBot="1">
      <c r="B111" s="5"/>
      <c r="C111" s="52"/>
      <c r="D111" s="53"/>
      <c r="E111" s="53"/>
      <c r="F111" s="53"/>
      <c r="G111" s="53"/>
      <c r="H111" s="53"/>
      <c r="I111" s="32"/>
      <c r="J111" s="32"/>
      <c r="K111" s="53"/>
      <c r="L111" s="53"/>
      <c r="M111" s="53"/>
      <c r="N111" s="53"/>
      <c r="O111" s="54"/>
      <c r="P111" s="6"/>
    </row>
    <row r="112" spans="2:16" ht="15">
      <c r="B112" s="5"/>
      <c r="C112" s="859" t="s">
        <v>51</v>
      </c>
      <c r="D112" s="860"/>
      <c r="E112" s="860"/>
      <c r="F112" s="860"/>
      <c r="G112" s="860"/>
      <c r="H112" s="860"/>
      <c r="I112" s="860"/>
      <c r="J112" s="860"/>
      <c r="K112" s="860"/>
      <c r="L112" s="860"/>
      <c r="M112" s="860"/>
      <c r="N112" s="860"/>
      <c r="O112" s="861"/>
      <c r="P112" s="13"/>
    </row>
    <row r="113" spans="2:16" ht="15" thickBot="1">
      <c r="B113" s="5"/>
      <c r="C113" s="55"/>
      <c r="D113" s="32"/>
      <c r="E113" s="32"/>
      <c r="F113" s="32"/>
      <c r="G113" s="32"/>
      <c r="H113" s="32"/>
      <c r="I113" s="32"/>
      <c r="J113" s="32"/>
      <c r="K113" s="32"/>
      <c r="L113" s="32"/>
      <c r="M113" s="32"/>
      <c r="N113" s="32"/>
      <c r="O113" s="56"/>
      <c r="P113" s="6"/>
    </row>
    <row r="114" spans="2:16" ht="15">
      <c r="B114" s="5"/>
      <c r="C114" s="57" t="s">
        <v>52</v>
      </c>
      <c r="D114" s="862" t="s">
        <v>6</v>
      </c>
      <c r="E114" s="863"/>
      <c r="F114" s="863"/>
      <c r="G114" s="863"/>
      <c r="H114" s="863"/>
      <c r="I114" s="863"/>
      <c r="J114" s="863"/>
      <c r="K114" s="863"/>
      <c r="L114" s="864"/>
      <c r="M114" s="827" t="s">
        <v>53</v>
      </c>
      <c r="N114" s="865"/>
      <c r="O114" s="57" t="s">
        <v>8</v>
      </c>
      <c r="P114" s="14"/>
    </row>
    <row r="115" spans="2:16" ht="15.75" thickBot="1">
      <c r="B115" s="5"/>
      <c r="C115" s="181">
        <v>2.02</v>
      </c>
      <c r="D115" s="849" t="s">
        <v>120</v>
      </c>
      <c r="E115" s="904"/>
      <c r="F115" s="904"/>
      <c r="G115" s="904"/>
      <c r="H115" s="904"/>
      <c r="I115" s="904"/>
      <c r="J115" s="904"/>
      <c r="K115" s="904"/>
      <c r="L115" s="850"/>
      <c r="M115" s="849" t="s">
        <v>91</v>
      </c>
      <c r="N115" s="850"/>
      <c r="O115" s="193">
        <f>+O159</f>
        <v>9540</v>
      </c>
      <c r="P115" s="15"/>
    </row>
    <row r="116" spans="2:16">
      <c r="B116" s="5"/>
      <c r="C116" s="801" t="s">
        <v>54</v>
      </c>
      <c r="D116" s="802"/>
      <c r="E116" s="802"/>
      <c r="F116" s="802"/>
      <c r="G116" s="802"/>
      <c r="H116" s="802"/>
      <c r="I116" s="802"/>
      <c r="J116" s="802"/>
      <c r="K116" s="802"/>
      <c r="L116" s="802"/>
      <c r="M116" s="802"/>
      <c r="N116" s="802"/>
      <c r="O116" s="803"/>
      <c r="P116" s="16"/>
    </row>
    <row r="117" spans="2:16">
      <c r="B117" s="5"/>
      <c r="C117" s="804"/>
      <c r="D117" s="805"/>
      <c r="E117" s="805"/>
      <c r="F117" s="805"/>
      <c r="G117" s="805"/>
      <c r="H117" s="805"/>
      <c r="I117" s="805"/>
      <c r="J117" s="805"/>
      <c r="K117" s="805"/>
      <c r="L117" s="805"/>
      <c r="M117" s="805"/>
      <c r="N117" s="805"/>
      <c r="O117" s="806"/>
      <c r="P117" s="16"/>
    </row>
    <row r="118" spans="2:16" ht="13.5" thickBot="1">
      <c r="B118" s="5"/>
      <c r="C118" s="807"/>
      <c r="D118" s="808"/>
      <c r="E118" s="808"/>
      <c r="F118" s="808"/>
      <c r="G118" s="808"/>
      <c r="H118" s="808"/>
      <c r="I118" s="808"/>
      <c r="J118" s="808"/>
      <c r="K118" s="808"/>
      <c r="L118" s="808"/>
      <c r="M118" s="808"/>
      <c r="N118" s="808"/>
      <c r="O118" s="809"/>
      <c r="P118" s="16"/>
    </row>
    <row r="119" spans="2:16" ht="15">
      <c r="B119" s="5"/>
      <c r="C119" s="851" t="s">
        <v>6</v>
      </c>
      <c r="D119" s="852"/>
      <c r="E119" s="852"/>
      <c r="F119" s="852"/>
      <c r="G119" s="852"/>
      <c r="H119" s="852"/>
      <c r="I119" s="853"/>
      <c r="J119" s="837" t="s">
        <v>53</v>
      </c>
      <c r="K119" s="838"/>
      <c r="L119" s="58" t="s">
        <v>55</v>
      </c>
      <c r="M119" s="837" t="s">
        <v>56</v>
      </c>
      <c r="N119" s="838"/>
      <c r="O119" s="59" t="s">
        <v>57</v>
      </c>
      <c r="P119" s="17"/>
    </row>
    <row r="120" spans="2:16" ht="14.25">
      <c r="B120" s="5"/>
      <c r="C120" s="908" t="s">
        <v>92</v>
      </c>
      <c r="D120" s="909"/>
      <c r="E120" s="909"/>
      <c r="F120" s="909"/>
      <c r="G120" s="909"/>
      <c r="H120" s="909"/>
      <c r="I120" s="910"/>
      <c r="J120" s="831" t="s">
        <v>171</v>
      </c>
      <c r="K120" s="832"/>
      <c r="L120" s="182">
        <f>+O147</f>
        <v>560.99000044799993</v>
      </c>
      <c r="M120" s="930">
        <f>+$T$28</f>
        <v>0.1</v>
      </c>
      <c r="N120" s="918"/>
      <c r="O120" s="189">
        <f>+L120*M120</f>
        <v>56.099000044799993</v>
      </c>
      <c r="P120" s="18"/>
    </row>
    <row r="121" spans="2:16" s="229" customFormat="1" ht="14.25">
      <c r="B121" s="228"/>
      <c r="C121" s="911" t="s">
        <v>168</v>
      </c>
      <c r="D121" s="912"/>
      <c r="E121" s="912"/>
      <c r="F121" s="912"/>
      <c r="G121" s="912"/>
      <c r="H121" s="912"/>
      <c r="I121" s="913"/>
      <c r="J121" s="917" t="s">
        <v>172</v>
      </c>
      <c r="K121" s="918"/>
      <c r="L121" s="235">
        <v>250000</v>
      </c>
      <c r="M121" s="917">
        <v>1.4999999999999999E-2</v>
      </c>
      <c r="N121" s="918"/>
      <c r="O121" s="236">
        <f>+M121*L121</f>
        <v>3750</v>
      </c>
      <c r="P121" s="237"/>
    </row>
    <row r="122" spans="2:16" ht="14.25">
      <c r="B122" s="5"/>
      <c r="C122" s="814" t="s">
        <v>169</v>
      </c>
      <c r="D122" s="815"/>
      <c r="E122" s="815"/>
      <c r="F122" s="815"/>
      <c r="G122" s="815"/>
      <c r="H122" s="815"/>
      <c r="I122" s="816"/>
      <c r="J122" s="917" t="s">
        <v>172</v>
      </c>
      <c r="K122" s="918"/>
      <c r="L122" s="182">
        <v>90000</v>
      </c>
      <c r="M122" s="917">
        <v>5.0000000000000001E-3</v>
      </c>
      <c r="N122" s="918"/>
      <c r="O122" s="189">
        <f>+M122*L122</f>
        <v>450</v>
      </c>
      <c r="P122" s="18"/>
    </row>
    <row r="123" spans="2:16" ht="15" thickBot="1">
      <c r="B123" s="5"/>
      <c r="C123" s="839" t="s">
        <v>170</v>
      </c>
      <c r="D123" s="840"/>
      <c r="E123" s="840"/>
      <c r="F123" s="840"/>
      <c r="G123" s="840"/>
      <c r="H123" s="840"/>
      <c r="I123" s="841"/>
      <c r="J123" s="926" t="s">
        <v>172</v>
      </c>
      <c r="K123" s="927"/>
      <c r="L123" s="183">
        <v>150000</v>
      </c>
      <c r="M123" s="928">
        <v>1.4999999999999999E-2</v>
      </c>
      <c r="N123" s="929"/>
      <c r="O123" s="189">
        <f>+M123*L123</f>
        <v>2250</v>
      </c>
      <c r="P123" s="18"/>
    </row>
    <row r="124" spans="2:16" ht="15.75" thickBot="1">
      <c r="B124" s="5"/>
      <c r="C124" s="779" t="s">
        <v>58</v>
      </c>
      <c r="D124" s="780"/>
      <c r="E124" s="780"/>
      <c r="F124" s="780"/>
      <c r="G124" s="780"/>
      <c r="H124" s="780"/>
      <c r="I124" s="780"/>
      <c r="J124" s="780"/>
      <c r="K124" s="780"/>
      <c r="L124" s="780"/>
      <c r="M124" s="780"/>
      <c r="N124" s="781"/>
      <c r="O124" s="190">
        <f>+SUM(O120:O123)</f>
        <v>6506.0990000448001</v>
      </c>
      <c r="P124" s="19"/>
    </row>
    <row r="125" spans="2:16">
      <c r="B125" s="5"/>
      <c r="C125" s="801" t="s">
        <v>59</v>
      </c>
      <c r="D125" s="802"/>
      <c r="E125" s="802"/>
      <c r="F125" s="802"/>
      <c r="G125" s="802"/>
      <c r="H125" s="802"/>
      <c r="I125" s="802"/>
      <c r="J125" s="802"/>
      <c r="K125" s="802"/>
      <c r="L125" s="802"/>
      <c r="M125" s="802"/>
      <c r="N125" s="802"/>
      <c r="O125" s="803"/>
      <c r="P125" s="16"/>
    </row>
    <row r="126" spans="2:16">
      <c r="B126" s="5"/>
      <c r="C126" s="804"/>
      <c r="D126" s="805"/>
      <c r="E126" s="805"/>
      <c r="F126" s="805"/>
      <c r="G126" s="805"/>
      <c r="H126" s="805"/>
      <c r="I126" s="805"/>
      <c r="J126" s="805"/>
      <c r="K126" s="805"/>
      <c r="L126" s="805"/>
      <c r="M126" s="805"/>
      <c r="N126" s="805"/>
      <c r="O126" s="806"/>
      <c r="P126" s="16"/>
    </row>
    <row r="127" spans="2:16" ht="13.5" thickBot="1">
      <c r="B127" s="5"/>
      <c r="C127" s="807"/>
      <c r="D127" s="808"/>
      <c r="E127" s="808"/>
      <c r="F127" s="808"/>
      <c r="G127" s="808"/>
      <c r="H127" s="808"/>
      <c r="I127" s="808"/>
      <c r="J127" s="808"/>
      <c r="K127" s="808"/>
      <c r="L127" s="808"/>
      <c r="M127" s="808"/>
      <c r="N127" s="808"/>
      <c r="O127" s="809"/>
      <c r="P127" s="16"/>
    </row>
    <row r="128" spans="2:16" ht="15">
      <c r="B128" s="5"/>
      <c r="C128" s="810" t="s">
        <v>6</v>
      </c>
      <c r="D128" s="811"/>
      <c r="E128" s="811"/>
      <c r="F128" s="811"/>
      <c r="G128" s="811"/>
      <c r="H128" s="811"/>
      <c r="I128" s="838"/>
      <c r="J128" s="914" t="s">
        <v>53</v>
      </c>
      <c r="K128" s="853"/>
      <c r="L128" s="58" t="s">
        <v>8</v>
      </c>
      <c r="M128" s="837" t="s">
        <v>60</v>
      </c>
      <c r="N128" s="838"/>
      <c r="O128" s="59" t="s">
        <v>57</v>
      </c>
      <c r="P128" s="17"/>
    </row>
    <row r="129" spans="2:16" ht="14.25">
      <c r="B129" s="5"/>
      <c r="C129" s="789"/>
      <c r="D129" s="790"/>
      <c r="E129" s="790"/>
      <c r="F129" s="790"/>
      <c r="G129" s="790"/>
      <c r="H129" s="790"/>
      <c r="I129" s="832"/>
      <c r="J129" s="925"/>
      <c r="K129" s="824"/>
      <c r="L129" s="63"/>
      <c r="M129" s="784"/>
      <c r="N129" s="785"/>
      <c r="O129" s="189">
        <f>+M129*L129</f>
        <v>0</v>
      </c>
      <c r="P129" s="18"/>
    </row>
    <row r="130" spans="2:16" ht="15" thickBot="1">
      <c r="B130" s="5"/>
      <c r="C130" s="899"/>
      <c r="D130" s="898"/>
      <c r="E130" s="898"/>
      <c r="F130" s="898"/>
      <c r="G130" s="898"/>
      <c r="H130" s="898"/>
      <c r="I130" s="822"/>
      <c r="J130" s="898"/>
      <c r="K130" s="822"/>
      <c r="L130" s="64"/>
      <c r="M130" s="821"/>
      <c r="N130" s="822"/>
      <c r="O130" s="189">
        <f>+M130*L130</f>
        <v>0</v>
      </c>
      <c r="P130" s="18"/>
    </row>
    <row r="131" spans="2:16" ht="15.75" thickBot="1">
      <c r="B131" s="5"/>
      <c r="C131" s="779" t="s">
        <v>58</v>
      </c>
      <c r="D131" s="780"/>
      <c r="E131" s="780"/>
      <c r="F131" s="780"/>
      <c r="G131" s="780"/>
      <c r="H131" s="780"/>
      <c r="I131" s="780"/>
      <c r="J131" s="780"/>
      <c r="K131" s="780"/>
      <c r="L131" s="780"/>
      <c r="M131" s="780"/>
      <c r="N131" s="781"/>
      <c r="O131" s="189">
        <f>+SUM(O129:O130)</f>
        <v>0</v>
      </c>
      <c r="P131" s="18"/>
    </row>
    <row r="132" spans="2:16">
      <c r="B132" s="5"/>
      <c r="C132" s="801" t="s">
        <v>61</v>
      </c>
      <c r="D132" s="802"/>
      <c r="E132" s="802"/>
      <c r="F132" s="802"/>
      <c r="G132" s="802"/>
      <c r="H132" s="802"/>
      <c r="I132" s="802"/>
      <c r="J132" s="802"/>
      <c r="K132" s="802"/>
      <c r="L132" s="802"/>
      <c r="M132" s="802"/>
      <c r="N132" s="802"/>
      <c r="O132" s="803"/>
      <c r="P132" s="16"/>
    </row>
    <row r="133" spans="2:16">
      <c r="B133" s="5"/>
      <c r="C133" s="804"/>
      <c r="D133" s="805"/>
      <c r="E133" s="805"/>
      <c r="F133" s="805"/>
      <c r="G133" s="805"/>
      <c r="H133" s="805"/>
      <c r="I133" s="805"/>
      <c r="J133" s="805"/>
      <c r="K133" s="805"/>
      <c r="L133" s="805"/>
      <c r="M133" s="805"/>
      <c r="N133" s="805"/>
      <c r="O133" s="806"/>
      <c r="P133" s="16"/>
    </row>
    <row r="134" spans="2:16" ht="13.5" thickBot="1">
      <c r="B134" s="5"/>
      <c r="C134" s="807"/>
      <c r="D134" s="808"/>
      <c r="E134" s="808"/>
      <c r="F134" s="808"/>
      <c r="G134" s="808"/>
      <c r="H134" s="808"/>
      <c r="I134" s="808"/>
      <c r="J134" s="808"/>
      <c r="K134" s="808"/>
      <c r="L134" s="808"/>
      <c r="M134" s="808"/>
      <c r="N134" s="808"/>
      <c r="O134" s="809"/>
      <c r="P134" s="16"/>
    </row>
    <row r="135" spans="2:16" ht="17.25">
      <c r="B135" s="5"/>
      <c r="C135" s="810" t="s">
        <v>62</v>
      </c>
      <c r="D135" s="811"/>
      <c r="E135" s="811"/>
      <c r="F135" s="811"/>
      <c r="G135" s="811"/>
      <c r="H135" s="811"/>
      <c r="I135" s="811"/>
      <c r="J135" s="58" t="s">
        <v>63</v>
      </c>
      <c r="K135" s="101" t="s">
        <v>64</v>
      </c>
      <c r="L135" s="65" t="s">
        <v>65</v>
      </c>
      <c r="M135" s="837" t="s">
        <v>66</v>
      </c>
      <c r="N135" s="838"/>
      <c r="O135" s="59" t="s">
        <v>57</v>
      </c>
      <c r="P135" s="17"/>
    </row>
    <row r="136" spans="2:16" ht="14.25">
      <c r="B136" s="5"/>
      <c r="C136" s="795"/>
      <c r="D136" s="796"/>
      <c r="E136" s="796"/>
      <c r="F136" s="796"/>
      <c r="G136" s="796"/>
      <c r="H136" s="796"/>
      <c r="I136" s="796"/>
      <c r="J136" s="66"/>
      <c r="K136" s="67"/>
      <c r="L136" s="66"/>
      <c r="M136" s="819"/>
      <c r="N136" s="820"/>
      <c r="O136" s="60">
        <f>+M136*L136</f>
        <v>0</v>
      </c>
      <c r="P136" s="18"/>
    </row>
    <row r="137" spans="2:16" ht="15" thickBot="1">
      <c r="B137" s="5"/>
      <c r="C137" s="833"/>
      <c r="D137" s="834"/>
      <c r="E137" s="834"/>
      <c r="F137" s="834"/>
      <c r="G137" s="834"/>
      <c r="H137" s="834"/>
      <c r="I137" s="834"/>
      <c r="J137" s="68"/>
      <c r="K137" s="69"/>
      <c r="L137" s="68"/>
      <c r="M137" s="821"/>
      <c r="N137" s="822"/>
      <c r="O137" s="70">
        <v>0</v>
      </c>
      <c r="P137" s="18"/>
    </row>
    <row r="138" spans="2:16" ht="15.75" thickBot="1">
      <c r="B138" s="5"/>
      <c r="C138" s="779" t="s">
        <v>58</v>
      </c>
      <c r="D138" s="780"/>
      <c r="E138" s="780"/>
      <c r="F138" s="780"/>
      <c r="G138" s="780"/>
      <c r="H138" s="780"/>
      <c r="I138" s="780"/>
      <c r="J138" s="780"/>
      <c r="K138" s="780"/>
      <c r="L138" s="780"/>
      <c r="M138" s="780"/>
      <c r="N138" s="781"/>
      <c r="O138" s="190">
        <f>+SUM(O136:O137)</f>
        <v>0</v>
      </c>
      <c r="P138" s="19"/>
    </row>
    <row r="139" spans="2:16">
      <c r="B139" s="5"/>
      <c r="C139" s="801" t="s">
        <v>67</v>
      </c>
      <c r="D139" s="802"/>
      <c r="E139" s="802"/>
      <c r="F139" s="802"/>
      <c r="G139" s="802"/>
      <c r="H139" s="802"/>
      <c r="I139" s="802"/>
      <c r="J139" s="802"/>
      <c r="K139" s="802"/>
      <c r="L139" s="802"/>
      <c r="M139" s="802"/>
      <c r="N139" s="802"/>
      <c r="O139" s="803"/>
      <c r="P139" s="16"/>
    </row>
    <row r="140" spans="2:16">
      <c r="B140" s="5"/>
      <c r="C140" s="804"/>
      <c r="D140" s="805"/>
      <c r="E140" s="805"/>
      <c r="F140" s="805"/>
      <c r="G140" s="805"/>
      <c r="H140" s="805"/>
      <c r="I140" s="805"/>
      <c r="J140" s="805"/>
      <c r="K140" s="805"/>
      <c r="L140" s="805"/>
      <c r="M140" s="805"/>
      <c r="N140" s="805"/>
      <c r="O140" s="806"/>
      <c r="P140" s="16"/>
    </row>
    <row r="141" spans="2:16" ht="13.5" thickBot="1">
      <c r="B141" s="5"/>
      <c r="C141" s="807"/>
      <c r="D141" s="808"/>
      <c r="E141" s="808"/>
      <c r="F141" s="808"/>
      <c r="G141" s="808"/>
      <c r="H141" s="808"/>
      <c r="I141" s="808"/>
      <c r="J141" s="808"/>
      <c r="K141" s="808"/>
      <c r="L141" s="808"/>
      <c r="M141" s="808"/>
      <c r="N141" s="808"/>
      <c r="O141" s="809"/>
      <c r="P141" s="16"/>
    </row>
    <row r="142" spans="2:16" ht="30">
      <c r="B142" s="5"/>
      <c r="C142" s="810" t="s">
        <v>68</v>
      </c>
      <c r="D142" s="811"/>
      <c r="E142" s="811"/>
      <c r="F142" s="811"/>
      <c r="G142" s="811"/>
      <c r="H142" s="811"/>
      <c r="I142" s="811"/>
      <c r="J142" s="837" t="s">
        <v>53</v>
      </c>
      <c r="K142" s="838"/>
      <c r="L142" s="71" t="s">
        <v>69</v>
      </c>
      <c r="M142" s="812" t="s">
        <v>56</v>
      </c>
      <c r="N142" s="813"/>
      <c r="O142" s="72" t="s">
        <v>57</v>
      </c>
      <c r="P142" s="20"/>
    </row>
    <row r="143" spans="2:16" ht="14.25">
      <c r="B143" s="5"/>
      <c r="C143" s="814" t="s">
        <v>308</v>
      </c>
      <c r="D143" s="815"/>
      <c r="E143" s="815"/>
      <c r="F143" s="815"/>
      <c r="G143" s="815"/>
      <c r="H143" s="815"/>
      <c r="I143" s="816"/>
      <c r="J143" s="784" t="s">
        <v>94</v>
      </c>
      <c r="K143" s="785"/>
      <c r="L143" s="184">
        <f>+L51</f>
        <v>311661.11135999998</v>
      </c>
      <c r="M143" s="933">
        <v>1.8E-3</v>
      </c>
      <c r="N143" s="934"/>
      <c r="O143" s="191">
        <f>+M143*L143</f>
        <v>560.99000044799993</v>
      </c>
      <c r="P143" s="21"/>
    </row>
    <row r="144" spans="2:16" ht="14.25">
      <c r="B144" s="5"/>
      <c r="C144" s="814"/>
      <c r="D144" s="815"/>
      <c r="E144" s="815"/>
      <c r="F144" s="815"/>
      <c r="G144" s="815"/>
      <c r="H144" s="815"/>
      <c r="I144" s="816"/>
      <c r="J144" s="784"/>
      <c r="K144" s="785"/>
      <c r="L144" s="184"/>
      <c r="M144" s="817"/>
      <c r="N144" s="818"/>
      <c r="O144" s="191">
        <f t="shared" ref="O144:O146" si="1">+M144*L144</f>
        <v>0</v>
      </c>
      <c r="P144" s="21"/>
    </row>
    <row r="145" spans="2:19" ht="14.25">
      <c r="B145" s="5"/>
      <c r="C145" s="814"/>
      <c r="D145" s="815"/>
      <c r="E145" s="815"/>
      <c r="F145" s="815"/>
      <c r="G145" s="815"/>
      <c r="H145" s="815"/>
      <c r="I145" s="816"/>
      <c r="J145" s="784"/>
      <c r="K145" s="785"/>
      <c r="L145" s="184"/>
      <c r="M145" s="819"/>
      <c r="N145" s="820"/>
      <c r="O145" s="191">
        <f t="shared" si="1"/>
        <v>0</v>
      </c>
      <c r="P145" s="21"/>
    </row>
    <row r="146" spans="2:19" ht="15" thickBot="1">
      <c r="B146" s="5"/>
      <c r="C146" s="814"/>
      <c r="D146" s="815"/>
      <c r="E146" s="815"/>
      <c r="F146" s="815"/>
      <c r="G146" s="815"/>
      <c r="H146" s="815"/>
      <c r="I146" s="816"/>
      <c r="J146" s="784"/>
      <c r="K146" s="785"/>
      <c r="L146" s="183"/>
      <c r="M146" s="821"/>
      <c r="N146" s="822"/>
      <c r="O146" s="191">
        <f t="shared" si="1"/>
        <v>0</v>
      </c>
      <c r="P146" s="18"/>
    </row>
    <row r="147" spans="2:19" ht="15.75" thickBot="1">
      <c r="B147" s="5"/>
      <c r="C147" s="779" t="s">
        <v>58</v>
      </c>
      <c r="D147" s="780"/>
      <c r="E147" s="780"/>
      <c r="F147" s="780"/>
      <c r="G147" s="780"/>
      <c r="H147" s="780"/>
      <c r="I147" s="780"/>
      <c r="J147" s="780"/>
      <c r="K147" s="780"/>
      <c r="L147" s="780"/>
      <c r="M147" s="780"/>
      <c r="N147" s="781"/>
      <c r="O147" s="190">
        <f>+SUM(O143:O146)</f>
        <v>560.99000044799993</v>
      </c>
      <c r="P147" s="18"/>
    </row>
    <row r="148" spans="2:19" ht="15" thickBot="1">
      <c r="B148" s="5"/>
      <c r="C148" s="55"/>
      <c r="D148" s="32"/>
      <c r="E148" s="32"/>
      <c r="F148" s="32"/>
      <c r="G148" s="32"/>
      <c r="H148" s="32"/>
      <c r="I148" s="32"/>
      <c r="J148" s="32"/>
      <c r="K148" s="32"/>
      <c r="L148" s="32"/>
      <c r="M148" s="32"/>
      <c r="N148" s="32"/>
      <c r="O148" s="56"/>
      <c r="P148" s="6"/>
    </row>
    <row r="149" spans="2:19" ht="15.75" thickBot="1">
      <c r="B149" s="5"/>
      <c r="C149" s="786" t="s">
        <v>70</v>
      </c>
      <c r="D149" s="787"/>
      <c r="E149" s="787"/>
      <c r="F149" s="787"/>
      <c r="G149" s="787"/>
      <c r="H149" s="787"/>
      <c r="I149" s="787"/>
      <c r="J149" s="787"/>
      <c r="K149" s="787"/>
      <c r="L149" s="787"/>
      <c r="M149" s="787"/>
      <c r="N149" s="788"/>
      <c r="O149" s="73">
        <f>+ROUND(O124+O131+O138+O147,0)</f>
        <v>7067</v>
      </c>
      <c r="P149" s="22"/>
    </row>
    <row r="150" spans="2:19">
      <c r="B150" s="5"/>
      <c r="C150" s="801" t="s">
        <v>71</v>
      </c>
      <c r="D150" s="802"/>
      <c r="E150" s="802"/>
      <c r="F150" s="802"/>
      <c r="G150" s="802"/>
      <c r="H150" s="802"/>
      <c r="I150" s="802"/>
      <c r="J150" s="802"/>
      <c r="K150" s="802"/>
      <c r="L150" s="802"/>
      <c r="M150" s="802"/>
      <c r="N150" s="802"/>
      <c r="O150" s="803"/>
      <c r="P150" s="16"/>
    </row>
    <row r="151" spans="2:19">
      <c r="B151" s="5"/>
      <c r="C151" s="804"/>
      <c r="D151" s="805"/>
      <c r="E151" s="805"/>
      <c r="F151" s="805"/>
      <c r="G151" s="805"/>
      <c r="H151" s="805"/>
      <c r="I151" s="805"/>
      <c r="J151" s="805"/>
      <c r="K151" s="805"/>
      <c r="L151" s="805"/>
      <c r="M151" s="805"/>
      <c r="N151" s="805"/>
      <c r="O151" s="806"/>
      <c r="P151" s="16"/>
    </row>
    <row r="152" spans="2:19" ht="13.5" thickBot="1">
      <c r="B152" s="5"/>
      <c r="C152" s="807"/>
      <c r="D152" s="808"/>
      <c r="E152" s="808"/>
      <c r="F152" s="808"/>
      <c r="G152" s="808"/>
      <c r="H152" s="808"/>
      <c r="I152" s="808"/>
      <c r="J152" s="808"/>
      <c r="K152" s="808"/>
      <c r="L152" s="808"/>
      <c r="M152" s="808"/>
      <c r="N152" s="808"/>
      <c r="O152" s="809"/>
      <c r="P152" s="16"/>
    </row>
    <row r="153" spans="2:19" ht="15">
      <c r="B153" s="5"/>
      <c r="C153" s="810" t="s">
        <v>72</v>
      </c>
      <c r="D153" s="811"/>
      <c r="E153" s="811"/>
      <c r="F153" s="811"/>
      <c r="G153" s="811"/>
      <c r="H153" s="811"/>
      <c r="I153" s="811"/>
      <c r="J153" s="101"/>
      <c r="K153" s="102"/>
      <c r="L153" s="71" t="s">
        <v>73</v>
      </c>
      <c r="M153" s="812" t="s">
        <v>74</v>
      </c>
      <c r="N153" s="813"/>
      <c r="O153" s="72"/>
      <c r="P153" s="20"/>
    </row>
    <row r="154" spans="2:19" ht="14.25">
      <c r="B154" s="5"/>
      <c r="C154" s="795" t="s">
        <v>75</v>
      </c>
      <c r="D154" s="796"/>
      <c r="E154" s="796"/>
      <c r="F154" s="796"/>
      <c r="G154" s="796"/>
      <c r="H154" s="796"/>
      <c r="I154" s="796"/>
      <c r="J154" s="74"/>
      <c r="K154" s="75"/>
      <c r="L154" s="76">
        <v>0.28999999999999998</v>
      </c>
      <c r="M154" s="797">
        <f>+O149</f>
        <v>7067</v>
      </c>
      <c r="N154" s="798"/>
      <c r="O154" s="189">
        <f>+M154*L154</f>
        <v>2049.4299999999998</v>
      </c>
      <c r="P154" s="23"/>
    </row>
    <row r="155" spans="2:19" ht="14.25">
      <c r="B155" s="5"/>
      <c r="C155" s="61" t="s">
        <v>76</v>
      </c>
      <c r="D155" s="62"/>
      <c r="E155" s="62"/>
      <c r="F155" s="62"/>
      <c r="G155" s="62"/>
      <c r="H155" s="62"/>
      <c r="I155" s="62"/>
      <c r="J155" s="74"/>
      <c r="K155" s="75"/>
      <c r="L155" s="76">
        <v>0.01</v>
      </c>
      <c r="M155" s="797">
        <f>+O149</f>
        <v>7067</v>
      </c>
      <c r="N155" s="798"/>
      <c r="O155" s="189">
        <f>+M155*L155</f>
        <v>70.67</v>
      </c>
      <c r="P155" s="23"/>
    </row>
    <row r="156" spans="2:19" ht="15" thickBot="1">
      <c r="B156" s="5"/>
      <c r="C156" s="49" t="s">
        <v>77</v>
      </c>
      <c r="D156" s="50"/>
      <c r="E156" s="50"/>
      <c r="F156" s="50"/>
      <c r="G156" s="50"/>
      <c r="H156" s="50"/>
      <c r="I156" s="50"/>
      <c r="J156" s="77"/>
      <c r="K156" s="78"/>
      <c r="L156" s="76">
        <v>0.05</v>
      </c>
      <c r="M156" s="799">
        <f>+O149</f>
        <v>7067</v>
      </c>
      <c r="N156" s="800"/>
      <c r="O156" s="189">
        <f>+M156*L156</f>
        <v>353.35</v>
      </c>
      <c r="P156" s="23"/>
    </row>
    <row r="157" spans="2:19" ht="15.75" thickBot="1">
      <c r="B157" s="5"/>
      <c r="C157" s="779" t="s">
        <v>58</v>
      </c>
      <c r="D157" s="780"/>
      <c r="E157" s="780"/>
      <c r="F157" s="780"/>
      <c r="G157" s="780"/>
      <c r="H157" s="780"/>
      <c r="I157" s="780"/>
      <c r="J157" s="780"/>
      <c r="K157" s="780"/>
      <c r="L157" s="780"/>
      <c r="M157" s="780"/>
      <c r="N157" s="781"/>
      <c r="O157" s="190">
        <f>+SUM(O154:O156)</f>
        <v>2473.4499999999998</v>
      </c>
      <c r="P157" s="24"/>
    </row>
    <row r="158" spans="2:19" ht="15" thickBot="1">
      <c r="B158" s="5"/>
      <c r="C158" s="55"/>
      <c r="D158" s="32"/>
      <c r="E158" s="32"/>
      <c r="F158" s="32"/>
      <c r="G158" s="32"/>
      <c r="H158" s="32"/>
      <c r="I158" s="32"/>
      <c r="J158" s="32"/>
      <c r="K158" s="32"/>
      <c r="L158" s="32"/>
      <c r="M158" s="32"/>
      <c r="N158" s="32"/>
      <c r="O158" s="56"/>
      <c r="P158" s="6"/>
    </row>
    <row r="159" spans="2:19" ht="15.75" thickBot="1">
      <c r="B159" s="5"/>
      <c r="C159" s="786" t="s">
        <v>78</v>
      </c>
      <c r="D159" s="787"/>
      <c r="E159" s="787"/>
      <c r="F159" s="787"/>
      <c r="G159" s="787"/>
      <c r="H159" s="787"/>
      <c r="I159" s="787"/>
      <c r="J159" s="787"/>
      <c r="K159" s="787"/>
      <c r="L159" s="787"/>
      <c r="M159" s="787"/>
      <c r="N159" s="788"/>
      <c r="O159" s="194">
        <f>ROUND(+O157+O149,0)</f>
        <v>9540</v>
      </c>
      <c r="P159" s="24"/>
      <c r="S159" s="186"/>
    </row>
    <row r="160" spans="2:19" ht="14.25">
      <c r="B160" s="5"/>
      <c r="C160" s="55"/>
      <c r="D160" s="32"/>
      <c r="E160" s="32"/>
      <c r="F160" s="32"/>
      <c r="G160" s="32"/>
      <c r="H160" s="32"/>
      <c r="I160" s="32"/>
      <c r="J160" s="32"/>
      <c r="K160" s="32"/>
      <c r="L160" s="32"/>
      <c r="M160" s="32"/>
      <c r="N160" s="32"/>
      <c r="O160" s="56"/>
      <c r="P160" s="6"/>
      <c r="S160" s="186"/>
    </row>
    <row r="161" spans="2:16" ht="14.25">
      <c r="B161" s="5"/>
      <c r="C161" s="55"/>
      <c r="D161" s="32"/>
      <c r="E161" s="32"/>
      <c r="F161" s="32"/>
      <c r="G161" s="32"/>
      <c r="H161" s="79" t="s">
        <v>79</v>
      </c>
      <c r="I161" s="79"/>
      <c r="J161" s="79"/>
      <c r="K161" s="79"/>
      <c r="L161" s="32"/>
      <c r="M161" s="32"/>
      <c r="N161" s="32"/>
      <c r="O161" s="56"/>
      <c r="P161" s="6"/>
    </row>
    <row r="162" spans="2:16" ht="15">
      <c r="B162" s="5"/>
      <c r="C162" s="55"/>
      <c r="D162" s="32"/>
      <c r="E162" s="32"/>
      <c r="F162" s="32"/>
      <c r="G162" s="32"/>
      <c r="H162" s="79" t="s">
        <v>80</v>
      </c>
      <c r="I162" s="32"/>
      <c r="J162" s="32"/>
      <c r="K162" s="32"/>
      <c r="L162" s="32"/>
      <c r="M162" s="32"/>
      <c r="N162" s="32"/>
      <c r="O162" s="56"/>
      <c r="P162" s="25"/>
    </row>
    <row r="163" spans="2:16" ht="15">
      <c r="B163" s="5"/>
      <c r="C163" s="55"/>
      <c r="D163" s="32"/>
      <c r="E163" s="32"/>
      <c r="F163" s="32"/>
      <c r="G163" s="32"/>
      <c r="H163" s="79" t="s">
        <v>81</v>
      </c>
      <c r="I163" s="32"/>
      <c r="J163" s="32"/>
      <c r="K163" s="32"/>
      <c r="L163" s="32"/>
      <c r="M163" s="32"/>
      <c r="N163" s="32"/>
      <c r="O163" s="56"/>
      <c r="P163" s="25"/>
    </row>
    <row r="164" spans="2:16" ht="14.25">
      <c r="B164" s="5"/>
      <c r="C164" s="41"/>
      <c r="D164" s="80"/>
      <c r="E164" s="80"/>
      <c r="F164" s="80"/>
      <c r="G164" s="80"/>
      <c r="H164" s="79" t="s">
        <v>82</v>
      </c>
      <c r="I164" s="80"/>
      <c r="J164" s="80"/>
      <c r="K164" s="80"/>
      <c r="L164" s="80"/>
      <c r="M164" s="80"/>
      <c r="N164" s="80"/>
      <c r="O164" s="81"/>
      <c r="P164" s="26"/>
    </row>
    <row r="165" spans="2:16" ht="14.25">
      <c r="B165" s="5"/>
      <c r="C165" s="55"/>
      <c r="D165" s="32"/>
      <c r="E165" s="32"/>
      <c r="F165" s="32"/>
      <c r="G165" s="32"/>
      <c r="H165" s="32" t="s">
        <v>83</v>
      </c>
      <c r="I165" s="32"/>
      <c r="J165" s="32"/>
      <c r="K165" s="32"/>
      <c r="L165" s="32"/>
      <c r="M165" s="32"/>
      <c r="N165" s="32"/>
      <c r="O165" s="56"/>
      <c r="P165" s="6"/>
    </row>
    <row r="166" spans="2:16" ht="15">
      <c r="B166" s="5"/>
      <c r="C166" s="82" t="s">
        <v>84</v>
      </c>
      <c r="D166" s="83"/>
      <c r="E166" s="83"/>
      <c r="F166" s="83"/>
      <c r="G166" s="83"/>
      <c r="H166" s="83"/>
      <c r="I166" s="83"/>
      <c r="J166" s="83"/>
      <c r="K166" s="83"/>
      <c r="L166" s="83"/>
      <c r="M166" s="83"/>
      <c r="N166" s="83"/>
      <c r="O166" s="84"/>
      <c r="P166" s="6"/>
    </row>
    <row r="167" spans="2:16" ht="14.25">
      <c r="B167" s="5"/>
      <c r="C167" s="789"/>
      <c r="D167" s="790"/>
      <c r="E167" s="790"/>
      <c r="F167" s="790"/>
      <c r="G167" s="790"/>
      <c r="H167" s="790"/>
      <c r="I167" s="790"/>
      <c r="J167" s="790"/>
      <c r="K167" s="790"/>
      <c r="L167" s="790"/>
      <c r="M167" s="790"/>
      <c r="N167" s="790"/>
      <c r="O167" s="791"/>
      <c r="P167" s="26"/>
    </row>
    <row r="168" spans="2:16" ht="14.25">
      <c r="B168" s="5"/>
      <c r="C168" s="789"/>
      <c r="D168" s="790"/>
      <c r="E168" s="790"/>
      <c r="F168" s="790"/>
      <c r="G168" s="790"/>
      <c r="H168" s="790"/>
      <c r="I168" s="790"/>
      <c r="J168" s="790"/>
      <c r="K168" s="790"/>
      <c r="L168" s="790"/>
      <c r="M168" s="790"/>
      <c r="N168" s="790"/>
      <c r="O168" s="791"/>
      <c r="P168" s="26"/>
    </row>
    <row r="169" spans="2:16" ht="14.25">
      <c r="B169" s="5"/>
      <c r="C169" s="41"/>
      <c r="D169" s="80"/>
      <c r="E169" s="80"/>
      <c r="F169" s="80"/>
      <c r="G169" s="80"/>
      <c r="H169" s="80"/>
      <c r="I169" s="80"/>
      <c r="J169" s="80"/>
      <c r="K169" s="80"/>
      <c r="L169" s="80"/>
      <c r="M169" s="80"/>
      <c r="N169" s="80"/>
      <c r="O169" s="81"/>
      <c r="P169" s="26"/>
    </row>
    <row r="170" spans="2:16" ht="15">
      <c r="B170" s="5"/>
      <c r="C170" s="85" t="s">
        <v>85</v>
      </c>
      <c r="D170" s="80"/>
      <c r="E170" s="80"/>
      <c r="F170" s="80"/>
      <c r="G170" s="80"/>
      <c r="H170" s="80"/>
      <c r="I170" s="80"/>
      <c r="J170" s="80"/>
      <c r="K170" s="80"/>
      <c r="L170" s="80"/>
      <c r="M170" s="80"/>
      <c r="N170" s="80"/>
      <c r="O170" s="81"/>
      <c r="P170" s="26"/>
    </row>
    <row r="171" spans="2:16">
      <c r="B171" s="5"/>
      <c r="C171" s="792" t="s">
        <v>86</v>
      </c>
      <c r="D171" s="793"/>
      <c r="E171" s="793"/>
      <c r="F171" s="793"/>
      <c r="G171" s="793"/>
      <c r="H171" s="793"/>
      <c r="I171" s="793"/>
      <c r="J171" s="793"/>
      <c r="K171" s="793"/>
      <c r="L171" s="793"/>
      <c r="M171" s="793"/>
      <c r="N171" s="793"/>
      <c r="O171" s="794"/>
      <c r="P171" s="27"/>
    </row>
    <row r="172" spans="2:16">
      <c r="B172" s="5"/>
      <c r="C172" s="792"/>
      <c r="D172" s="793"/>
      <c r="E172" s="793"/>
      <c r="F172" s="793"/>
      <c r="G172" s="793"/>
      <c r="H172" s="793"/>
      <c r="I172" s="793"/>
      <c r="J172" s="793"/>
      <c r="K172" s="793"/>
      <c r="L172" s="793"/>
      <c r="M172" s="793"/>
      <c r="N172" s="793"/>
      <c r="O172" s="794"/>
      <c r="P172" s="27"/>
    </row>
    <row r="173" spans="2:16">
      <c r="B173" s="5"/>
      <c r="C173" s="792" t="s">
        <v>87</v>
      </c>
      <c r="D173" s="793"/>
      <c r="E173" s="793"/>
      <c r="F173" s="793"/>
      <c r="G173" s="793"/>
      <c r="H173" s="793"/>
      <c r="I173" s="793"/>
      <c r="J173" s="793"/>
      <c r="K173" s="793"/>
      <c r="L173" s="793"/>
      <c r="M173" s="793"/>
      <c r="N173" s="793"/>
      <c r="O173" s="794"/>
      <c r="P173" s="27"/>
    </row>
    <row r="174" spans="2:16">
      <c r="B174" s="5"/>
      <c r="C174" s="792"/>
      <c r="D174" s="793"/>
      <c r="E174" s="793"/>
      <c r="F174" s="793"/>
      <c r="G174" s="793"/>
      <c r="H174" s="793"/>
      <c r="I174" s="793"/>
      <c r="J174" s="793"/>
      <c r="K174" s="793"/>
      <c r="L174" s="793"/>
      <c r="M174" s="793"/>
      <c r="N174" s="793"/>
      <c r="O174" s="794"/>
      <c r="P174" s="27"/>
    </row>
    <row r="175" spans="2:16" ht="14.25">
      <c r="B175" s="5"/>
      <c r="C175" s="41"/>
      <c r="D175" s="80"/>
      <c r="E175" s="80"/>
      <c r="F175" s="80"/>
      <c r="G175" s="80"/>
      <c r="H175" s="80"/>
      <c r="I175" s="80"/>
      <c r="J175" s="80"/>
      <c r="K175" s="80"/>
      <c r="L175" s="80"/>
      <c r="M175" s="80"/>
      <c r="N175" s="80"/>
      <c r="O175" s="81"/>
      <c r="P175" s="26"/>
    </row>
    <row r="176" spans="2:16" ht="14.25">
      <c r="B176" s="5"/>
      <c r="C176" s="55"/>
      <c r="D176" s="32"/>
      <c r="E176" s="32"/>
      <c r="F176" s="32"/>
      <c r="G176" s="32"/>
      <c r="H176" s="79" t="s">
        <v>79</v>
      </c>
      <c r="I176" s="32"/>
      <c r="J176" s="32"/>
      <c r="K176" s="32"/>
      <c r="L176" s="32"/>
      <c r="M176" s="32"/>
      <c r="N176" s="32"/>
      <c r="O176" s="56"/>
      <c r="P176" s="6"/>
    </row>
    <row r="177" spans="2:16" ht="14.25">
      <c r="B177" s="5"/>
      <c r="C177" s="55"/>
      <c r="D177" s="32"/>
      <c r="E177" s="32"/>
      <c r="F177" s="32"/>
      <c r="G177" s="32"/>
      <c r="H177" s="32" t="s">
        <v>80</v>
      </c>
      <c r="I177" s="62"/>
      <c r="J177" s="62"/>
      <c r="K177" s="62"/>
      <c r="L177" s="32"/>
      <c r="M177" s="32"/>
      <c r="N177" s="32"/>
      <c r="O177" s="56"/>
      <c r="P177" s="6"/>
    </row>
    <row r="178" spans="2:16" ht="14.25">
      <c r="B178" s="5"/>
      <c r="C178" s="55"/>
      <c r="D178" s="32"/>
      <c r="E178" s="32"/>
      <c r="F178" s="32"/>
      <c r="G178" s="32"/>
      <c r="H178" s="32" t="s">
        <v>88</v>
      </c>
      <c r="I178" s="86"/>
      <c r="J178" s="86"/>
      <c r="K178" s="86"/>
      <c r="L178" s="32"/>
      <c r="M178" s="32"/>
      <c r="N178" s="32"/>
      <c r="O178" s="56"/>
      <c r="P178" s="6"/>
    </row>
    <row r="179" spans="2:16" ht="14.25">
      <c r="B179" s="5"/>
      <c r="C179" s="87"/>
      <c r="D179" s="80"/>
      <c r="E179" s="80"/>
      <c r="F179" s="80"/>
      <c r="G179" s="80"/>
      <c r="H179" s="32" t="s">
        <v>89</v>
      </c>
      <c r="I179" s="32"/>
      <c r="J179" s="32"/>
      <c r="K179" s="32"/>
      <c r="L179" s="80"/>
      <c r="M179" s="80"/>
      <c r="N179" s="80"/>
      <c r="O179" s="81"/>
      <c r="P179" s="26"/>
    </row>
    <row r="180" spans="2:16" ht="16.5" thickBot="1">
      <c r="B180" s="5"/>
      <c r="C180" s="773"/>
      <c r="D180" s="774"/>
      <c r="E180" s="774"/>
      <c r="F180" s="69"/>
      <c r="G180" s="69"/>
      <c r="H180" s="69"/>
      <c r="I180" s="69"/>
      <c r="J180" s="69"/>
      <c r="K180" s="775"/>
      <c r="L180" s="775"/>
      <c r="M180" s="775"/>
      <c r="N180" s="775"/>
      <c r="O180" s="776"/>
      <c r="P180" s="28"/>
    </row>
    <row r="181" spans="2:16" ht="13.5" thickBot="1">
      <c r="B181" s="29"/>
      <c r="C181" s="30"/>
      <c r="D181" s="30"/>
      <c r="E181" s="30"/>
      <c r="F181" s="30"/>
      <c r="G181" s="30"/>
      <c r="H181" s="30"/>
      <c r="I181" s="30"/>
      <c r="J181" s="30"/>
      <c r="K181" s="30"/>
      <c r="L181" s="30"/>
      <c r="M181" s="30"/>
      <c r="N181" s="30"/>
      <c r="O181" s="30"/>
      <c r="P181" s="31"/>
    </row>
    <row r="182" spans="2:16" ht="13.5" thickTop="1"/>
    <row r="183" spans="2:16" ht="13.5" thickBot="1"/>
    <row r="184" spans="2:16" ht="13.5" thickTop="1">
      <c r="B184" s="3"/>
      <c r="C184" s="4"/>
      <c r="D184" s="4"/>
      <c r="E184" s="4"/>
      <c r="F184" s="4"/>
      <c r="G184" s="4"/>
      <c r="H184" s="4"/>
      <c r="I184" s="4"/>
      <c r="J184" s="4"/>
      <c r="K184" s="4"/>
      <c r="L184" s="4"/>
      <c r="M184" s="4"/>
      <c r="N184" s="4"/>
      <c r="O184" s="4"/>
      <c r="P184" s="106"/>
    </row>
    <row r="185" spans="2:16" ht="13.5">
      <c r="B185" s="5"/>
      <c r="C185" s="869" t="s">
        <v>38</v>
      </c>
      <c r="D185" s="870"/>
      <c r="E185" s="870"/>
      <c r="F185" s="870"/>
      <c r="P185" s="6"/>
    </row>
    <row r="186" spans="2:16">
      <c r="B186" s="5"/>
      <c r="C186" s="94"/>
      <c r="D186" s="107" t="s">
        <v>39</v>
      </c>
      <c r="E186" s="94"/>
      <c r="F186" s="95"/>
      <c r="P186" s="6"/>
    </row>
    <row r="187" spans="2:16">
      <c r="B187" s="5"/>
      <c r="C187" s="88"/>
      <c r="D187" s="89"/>
      <c r="E187" s="88"/>
      <c r="F187" s="89"/>
      <c r="P187" s="6"/>
    </row>
    <row r="188" spans="2:16" ht="15.75">
      <c r="B188" s="5"/>
      <c r="C188" s="871" t="s">
        <v>40</v>
      </c>
      <c r="D188" s="871"/>
      <c r="E188" s="871"/>
      <c r="F188" s="871"/>
      <c r="G188" s="871"/>
      <c r="H188" s="871"/>
      <c r="I188" s="871"/>
      <c r="J188" s="871"/>
      <c r="K188" s="871"/>
      <c r="L188" s="871"/>
      <c r="M188" s="871"/>
      <c r="N188" s="871"/>
      <c r="O188" s="871"/>
      <c r="P188" s="7"/>
    </row>
    <row r="189" spans="2:16" ht="15" thickBot="1">
      <c r="B189" s="5"/>
      <c r="C189" s="32"/>
      <c r="D189" s="32"/>
      <c r="E189" s="32"/>
      <c r="F189" s="32"/>
      <c r="G189" s="32"/>
      <c r="H189" s="32"/>
      <c r="I189" s="32"/>
      <c r="J189" s="32"/>
      <c r="K189" s="32"/>
      <c r="L189" s="32"/>
      <c r="M189" s="32"/>
      <c r="N189" s="32"/>
      <c r="O189" s="32"/>
      <c r="P189" s="6"/>
    </row>
    <row r="190" spans="2:16" ht="15">
      <c r="B190" s="5"/>
      <c r="C190" s="872"/>
      <c r="D190" s="874"/>
      <c r="E190" s="875"/>
      <c r="F190" s="875"/>
      <c r="G190" s="875"/>
      <c r="H190" s="875"/>
      <c r="I190" s="875"/>
      <c r="J190" s="875"/>
      <c r="K190" s="876"/>
      <c r="L190" s="877"/>
      <c r="M190" s="878"/>
      <c r="N190" s="878"/>
      <c r="O190" s="879"/>
      <c r="P190" s="8"/>
    </row>
    <row r="191" spans="2:16" ht="15">
      <c r="B191" s="5"/>
      <c r="C191" s="873"/>
      <c r="D191" s="856" t="s">
        <v>468</v>
      </c>
      <c r="E191" s="857"/>
      <c r="F191" s="857"/>
      <c r="G191" s="857"/>
      <c r="H191" s="857"/>
      <c r="I191" s="857"/>
      <c r="J191" s="857"/>
      <c r="K191" s="858"/>
      <c r="L191" s="880"/>
      <c r="M191" s="881"/>
      <c r="N191" s="881"/>
      <c r="O191" s="882"/>
      <c r="P191" s="8"/>
    </row>
    <row r="192" spans="2:16" ht="15">
      <c r="B192" s="5"/>
      <c r="C192" s="873"/>
      <c r="D192" s="856"/>
      <c r="E192" s="857"/>
      <c r="F192" s="857"/>
      <c r="G192" s="857"/>
      <c r="H192" s="857"/>
      <c r="I192" s="857"/>
      <c r="J192" s="857"/>
      <c r="K192" s="858"/>
      <c r="L192" s="883" t="s">
        <v>41</v>
      </c>
      <c r="M192" s="885"/>
      <c r="N192" s="886"/>
      <c r="O192" s="887"/>
      <c r="P192" s="8"/>
    </row>
    <row r="193" spans="2:16" ht="13.5">
      <c r="B193" s="5"/>
      <c r="C193" s="873"/>
      <c r="D193" s="866" t="s">
        <v>467</v>
      </c>
      <c r="E193" s="867"/>
      <c r="F193" s="867"/>
      <c r="G193" s="867"/>
      <c r="H193" s="867"/>
      <c r="I193" s="867"/>
      <c r="J193" s="867"/>
      <c r="K193" s="868"/>
      <c r="L193" s="884"/>
      <c r="M193" s="888"/>
      <c r="N193" s="889"/>
      <c r="O193" s="890"/>
      <c r="P193" s="9"/>
    </row>
    <row r="194" spans="2:16" ht="13.9" customHeight="1">
      <c r="B194" s="5"/>
      <c r="C194" s="873"/>
      <c r="D194" s="866"/>
      <c r="E194" s="867"/>
      <c r="F194" s="867"/>
      <c r="G194" s="867"/>
      <c r="H194" s="867"/>
      <c r="I194" s="867"/>
      <c r="J194" s="867"/>
      <c r="K194" s="868"/>
      <c r="L194" s="883" t="s">
        <v>42</v>
      </c>
      <c r="M194" s="883"/>
      <c r="N194" s="883" t="s">
        <v>43</v>
      </c>
      <c r="O194" s="854"/>
      <c r="P194" s="8"/>
    </row>
    <row r="195" spans="2:16" ht="13.9" customHeight="1">
      <c r="B195" s="5"/>
      <c r="C195" s="873"/>
      <c r="D195" s="866"/>
      <c r="E195" s="867"/>
      <c r="F195" s="867"/>
      <c r="G195" s="867"/>
      <c r="H195" s="867"/>
      <c r="I195" s="867"/>
      <c r="J195" s="867"/>
      <c r="K195" s="868"/>
      <c r="L195" s="891"/>
      <c r="M195" s="891"/>
      <c r="N195" s="891"/>
      <c r="O195" s="855"/>
      <c r="P195" s="8"/>
    </row>
    <row r="196" spans="2:16" ht="15">
      <c r="B196" s="5"/>
      <c r="C196" s="873"/>
      <c r="D196" s="856" t="s">
        <v>44</v>
      </c>
      <c r="E196" s="857"/>
      <c r="F196" s="857"/>
      <c r="G196" s="857"/>
      <c r="H196" s="857"/>
      <c r="I196" s="857"/>
      <c r="J196" s="857"/>
      <c r="K196" s="858"/>
      <c r="L196" s="891"/>
      <c r="M196" s="891"/>
      <c r="N196" s="891"/>
      <c r="O196" s="855"/>
      <c r="P196" s="8"/>
    </row>
    <row r="197" spans="2:16" ht="15.75" thickBot="1">
      <c r="B197" s="5"/>
      <c r="C197" s="33"/>
      <c r="D197" s="34"/>
      <c r="E197" s="34"/>
      <c r="F197" s="34"/>
      <c r="G197" s="34"/>
      <c r="H197" s="34"/>
      <c r="I197" s="34"/>
      <c r="J197" s="34"/>
      <c r="K197" s="34"/>
      <c r="L197" s="34"/>
      <c r="M197" s="35"/>
      <c r="N197" s="35"/>
      <c r="O197" s="36"/>
      <c r="P197" s="10"/>
    </row>
    <row r="198" spans="2:16" ht="15">
      <c r="B198" s="5"/>
      <c r="C198" s="37"/>
      <c r="D198" s="100"/>
      <c r="E198" s="100"/>
      <c r="F198" s="100"/>
      <c r="G198" s="100"/>
      <c r="H198" s="100"/>
      <c r="I198" s="100"/>
      <c r="J198" s="100"/>
      <c r="K198" s="100"/>
      <c r="L198" s="38" t="s">
        <v>45</v>
      </c>
      <c r="M198" s="39" t="s">
        <v>46</v>
      </c>
      <c r="N198" s="39" t="s">
        <v>47</v>
      </c>
      <c r="O198" s="40" t="s">
        <v>48</v>
      </c>
      <c r="P198" s="9"/>
    </row>
    <row r="199" spans="2:16" ht="15">
      <c r="B199" s="5"/>
      <c r="C199" s="41"/>
      <c r="D199" s="99"/>
      <c r="E199" s="99"/>
      <c r="F199" s="99"/>
      <c r="G199" s="99"/>
      <c r="H199" s="99"/>
      <c r="I199" s="99"/>
      <c r="J199" s="99"/>
      <c r="K199" s="99"/>
      <c r="L199" s="42"/>
      <c r="M199" s="43">
        <v>1</v>
      </c>
      <c r="N199" s="43">
        <v>9</v>
      </c>
      <c r="O199" s="44">
        <v>2026</v>
      </c>
      <c r="P199" s="11"/>
    </row>
    <row r="200" spans="2:16" ht="15">
      <c r="B200" s="5"/>
      <c r="C200" s="46"/>
      <c r="D200" s="47"/>
      <c r="E200" s="47"/>
      <c r="F200" s="47"/>
      <c r="G200" s="47"/>
      <c r="H200" s="47"/>
      <c r="I200" s="47"/>
      <c r="J200" s="47"/>
      <c r="K200" s="47"/>
      <c r="L200" s="47"/>
      <c r="M200" s="47"/>
      <c r="N200" s="47"/>
      <c r="O200" s="48"/>
      <c r="P200" s="12"/>
    </row>
    <row r="201" spans="2:16" ht="15" thickBot="1">
      <c r="B201" s="5"/>
      <c r="C201" s="49"/>
      <c r="D201" s="50"/>
      <c r="E201" s="50"/>
      <c r="F201" s="50"/>
      <c r="G201" s="50"/>
      <c r="H201" s="50"/>
      <c r="I201" s="50"/>
      <c r="J201" s="50"/>
      <c r="K201" s="50"/>
      <c r="L201" s="50"/>
      <c r="M201" s="50"/>
      <c r="N201" s="50"/>
      <c r="O201" s="51"/>
      <c r="P201" s="6"/>
    </row>
    <row r="202" spans="2:16" ht="15" thickBot="1">
      <c r="B202" s="5"/>
      <c r="C202" s="52"/>
      <c r="D202" s="53"/>
      <c r="E202" s="53"/>
      <c r="F202" s="53"/>
      <c r="G202" s="53"/>
      <c r="H202" s="53"/>
      <c r="I202" s="32"/>
      <c r="J202" s="32"/>
      <c r="K202" s="53"/>
      <c r="L202" s="53"/>
      <c r="M202" s="53"/>
      <c r="N202" s="53"/>
      <c r="O202" s="54"/>
      <c r="P202" s="6"/>
    </row>
    <row r="203" spans="2:16" ht="15">
      <c r="B203" s="5"/>
      <c r="C203" s="859" t="s">
        <v>51</v>
      </c>
      <c r="D203" s="860"/>
      <c r="E203" s="860"/>
      <c r="F203" s="860"/>
      <c r="G203" s="860"/>
      <c r="H203" s="860"/>
      <c r="I203" s="860"/>
      <c r="J203" s="860"/>
      <c r="K203" s="860"/>
      <c r="L203" s="860"/>
      <c r="M203" s="860"/>
      <c r="N203" s="860"/>
      <c r="O203" s="861"/>
      <c r="P203" s="13"/>
    </row>
    <row r="204" spans="2:16" ht="15" thickBot="1">
      <c r="B204" s="5"/>
      <c r="C204" s="55"/>
      <c r="D204" s="32"/>
      <c r="E204" s="32"/>
      <c r="F204" s="32"/>
      <c r="G204" s="32"/>
      <c r="H204" s="32"/>
      <c r="I204" s="32"/>
      <c r="J204" s="32"/>
      <c r="K204" s="32"/>
      <c r="L204" s="32"/>
      <c r="M204" s="32"/>
      <c r="N204" s="32"/>
      <c r="O204" s="56"/>
      <c r="P204" s="6"/>
    </row>
    <row r="205" spans="2:16" ht="15">
      <c r="B205" s="5"/>
      <c r="C205" s="57" t="s">
        <v>52</v>
      </c>
      <c r="D205" s="862" t="s">
        <v>6</v>
      </c>
      <c r="E205" s="863"/>
      <c r="F205" s="863"/>
      <c r="G205" s="863"/>
      <c r="H205" s="863"/>
      <c r="I205" s="863"/>
      <c r="J205" s="863"/>
      <c r="K205" s="863"/>
      <c r="L205" s="864"/>
      <c r="M205" s="827" t="s">
        <v>53</v>
      </c>
      <c r="N205" s="865"/>
      <c r="O205" s="57" t="s">
        <v>8</v>
      </c>
      <c r="P205" s="14"/>
    </row>
    <row r="206" spans="2:16" ht="15.75" thickBot="1">
      <c r="B206" s="5"/>
      <c r="C206" s="181">
        <v>2.0299999999999998</v>
      </c>
      <c r="D206" s="849" t="s">
        <v>173</v>
      </c>
      <c r="E206" s="904"/>
      <c r="F206" s="904"/>
      <c r="G206" s="904"/>
      <c r="H206" s="904"/>
      <c r="I206" s="904"/>
      <c r="J206" s="904"/>
      <c r="K206" s="904"/>
      <c r="L206" s="850"/>
      <c r="M206" s="849" t="s">
        <v>103</v>
      </c>
      <c r="N206" s="850"/>
      <c r="O206" s="193">
        <f>+O249</f>
        <v>152730</v>
      </c>
      <c r="P206" s="15"/>
    </row>
    <row r="207" spans="2:16">
      <c r="B207" s="5"/>
      <c r="C207" s="801" t="s">
        <v>54</v>
      </c>
      <c r="D207" s="802"/>
      <c r="E207" s="802"/>
      <c r="F207" s="802"/>
      <c r="G207" s="802"/>
      <c r="H207" s="802"/>
      <c r="I207" s="802"/>
      <c r="J207" s="802"/>
      <c r="K207" s="802"/>
      <c r="L207" s="802"/>
      <c r="M207" s="802"/>
      <c r="N207" s="802"/>
      <c r="O207" s="803"/>
      <c r="P207" s="16"/>
    </row>
    <row r="208" spans="2:16">
      <c r="B208" s="5"/>
      <c r="C208" s="804"/>
      <c r="D208" s="805"/>
      <c r="E208" s="805"/>
      <c r="F208" s="805"/>
      <c r="G208" s="805"/>
      <c r="H208" s="805"/>
      <c r="I208" s="805"/>
      <c r="J208" s="805"/>
      <c r="K208" s="805"/>
      <c r="L208" s="805"/>
      <c r="M208" s="805"/>
      <c r="N208" s="805"/>
      <c r="O208" s="806"/>
      <c r="P208" s="16"/>
    </row>
    <row r="209" spans="2:16" ht="13.5" thickBot="1">
      <c r="B209" s="5"/>
      <c r="C209" s="807"/>
      <c r="D209" s="808"/>
      <c r="E209" s="808"/>
      <c r="F209" s="808"/>
      <c r="G209" s="808"/>
      <c r="H209" s="808"/>
      <c r="I209" s="808"/>
      <c r="J209" s="808"/>
      <c r="K209" s="808"/>
      <c r="L209" s="808"/>
      <c r="M209" s="808"/>
      <c r="N209" s="808"/>
      <c r="O209" s="809"/>
      <c r="P209" s="16"/>
    </row>
    <row r="210" spans="2:16" ht="15">
      <c r="B210" s="5"/>
      <c r="C210" s="851" t="s">
        <v>6</v>
      </c>
      <c r="D210" s="852"/>
      <c r="E210" s="852"/>
      <c r="F210" s="852"/>
      <c r="G210" s="852"/>
      <c r="H210" s="852"/>
      <c r="I210" s="853"/>
      <c r="J210" s="837" t="s">
        <v>53</v>
      </c>
      <c r="K210" s="838"/>
      <c r="L210" s="58" t="s">
        <v>55</v>
      </c>
      <c r="M210" s="837" t="s">
        <v>56</v>
      </c>
      <c r="N210" s="838"/>
      <c r="O210" s="59" t="s">
        <v>57</v>
      </c>
      <c r="P210" s="17"/>
    </row>
    <row r="211" spans="2:16" ht="14.25">
      <c r="B211" s="5"/>
      <c r="C211" s="789" t="s">
        <v>92</v>
      </c>
      <c r="D211" s="790"/>
      <c r="E211" s="790"/>
      <c r="F211" s="790"/>
      <c r="G211" s="790"/>
      <c r="H211" s="790"/>
      <c r="I211" s="832"/>
      <c r="J211" s="831" t="s">
        <v>171</v>
      </c>
      <c r="K211" s="832"/>
      <c r="L211" s="182">
        <f>+O237</f>
        <v>102848.16674879999</v>
      </c>
      <c r="M211" s="842">
        <f>+$T$28</f>
        <v>0.1</v>
      </c>
      <c r="N211" s="832"/>
      <c r="O211" s="189">
        <f>+L211*M211</f>
        <v>10284.816674879999</v>
      </c>
      <c r="P211" s="18"/>
    </row>
    <row r="212" spans="2:16" ht="14.25">
      <c r="B212" s="5"/>
      <c r="C212" s="789"/>
      <c r="D212" s="790"/>
      <c r="E212" s="790"/>
      <c r="F212" s="790"/>
      <c r="G212" s="790"/>
      <c r="H212" s="790"/>
      <c r="I212" s="832"/>
      <c r="J212" s="831"/>
      <c r="K212" s="832"/>
      <c r="L212" s="182"/>
      <c r="M212" s="831"/>
      <c r="N212" s="832"/>
      <c r="O212" s="189">
        <f>+M212*L212</f>
        <v>0</v>
      </c>
      <c r="P212" s="18"/>
    </row>
    <row r="213" spans="2:16" ht="15" thickBot="1">
      <c r="B213" s="5"/>
      <c r="C213" s="899"/>
      <c r="D213" s="898"/>
      <c r="E213" s="898"/>
      <c r="F213" s="898"/>
      <c r="G213" s="898"/>
      <c r="H213" s="898"/>
      <c r="I213" s="822"/>
      <c r="J213" s="821"/>
      <c r="K213" s="822"/>
      <c r="L213" s="183"/>
      <c r="M213" s="831"/>
      <c r="N213" s="832"/>
      <c r="O213" s="189">
        <f>+M213*L213</f>
        <v>0</v>
      </c>
      <c r="P213" s="18"/>
    </row>
    <row r="214" spans="2:16" ht="15.75" thickBot="1">
      <c r="B214" s="5"/>
      <c r="C214" s="779" t="s">
        <v>58</v>
      </c>
      <c r="D214" s="780"/>
      <c r="E214" s="780"/>
      <c r="F214" s="780"/>
      <c r="G214" s="780"/>
      <c r="H214" s="780"/>
      <c r="I214" s="780"/>
      <c r="J214" s="780"/>
      <c r="K214" s="780"/>
      <c r="L214" s="780"/>
      <c r="M214" s="780"/>
      <c r="N214" s="781"/>
      <c r="O214" s="190">
        <f>+SUM(O211:O213)</f>
        <v>10284.816674879999</v>
      </c>
      <c r="P214" s="19"/>
    </row>
    <row r="215" spans="2:16">
      <c r="B215" s="5"/>
      <c r="C215" s="801" t="s">
        <v>59</v>
      </c>
      <c r="D215" s="802"/>
      <c r="E215" s="802"/>
      <c r="F215" s="802"/>
      <c r="G215" s="802"/>
      <c r="H215" s="802"/>
      <c r="I215" s="802"/>
      <c r="J215" s="802"/>
      <c r="K215" s="802"/>
      <c r="L215" s="802"/>
      <c r="M215" s="802"/>
      <c r="N215" s="802"/>
      <c r="O215" s="803"/>
      <c r="P215" s="16"/>
    </row>
    <row r="216" spans="2:16">
      <c r="B216" s="5"/>
      <c r="C216" s="804"/>
      <c r="D216" s="805"/>
      <c r="E216" s="805"/>
      <c r="F216" s="805"/>
      <c r="G216" s="805"/>
      <c r="H216" s="805"/>
      <c r="I216" s="805"/>
      <c r="J216" s="805"/>
      <c r="K216" s="805"/>
      <c r="L216" s="805"/>
      <c r="M216" s="805"/>
      <c r="N216" s="805"/>
      <c r="O216" s="806"/>
      <c r="P216" s="16"/>
    </row>
    <row r="217" spans="2:16" ht="13.5" thickBot="1">
      <c r="B217" s="5"/>
      <c r="C217" s="807"/>
      <c r="D217" s="808"/>
      <c r="E217" s="808"/>
      <c r="F217" s="808"/>
      <c r="G217" s="808"/>
      <c r="H217" s="808"/>
      <c r="I217" s="808"/>
      <c r="J217" s="808"/>
      <c r="K217" s="808"/>
      <c r="L217" s="808"/>
      <c r="M217" s="808"/>
      <c r="N217" s="808"/>
      <c r="O217" s="809"/>
      <c r="P217" s="16"/>
    </row>
    <row r="218" spans="2:16" s="229" customFormat="1" ht="15">
      <c r="B218" s="228"/>
      <c r="C218" s="827" t="s">
        <v>6</v>
      </c>
      <c r="D218" s="828"/>
      <c r="E218" s="828"/>
      <c r="F218" s="828"/>
      <c r="G218" s="828"/>
      <c r="H218" s="828"/>
      <c r="I218" s="783"/>
      <c r="J218" s="931" t="s">
        <v>53</v>
      </c>
      <c r="K218" s="932"/>
      <c r="L218" s="219" t="s">
        <v>8</v>
      </c>
      <c r="M218" s="782" t="s">
        <v>60</v>
      </c>
      <c r="N218" s="783"/>
      <c r="O218" s="227" t="s">
        <v>57</v>
      </c>
      <c r="P218" s="14"/>
    </row>
    <row r="219" spans="2:16" ht="14.25">
      <c r="B219" s="5"/>
      <c r="C219" s="789"/>
      <c r="D219" s="790"/>
      <c r="E219" s="790"/>
      <c r="F219" s="790"/>
      <c r="G219" s="790"/>
      <c r="H219" s="790"/>
      <c r="I219" s="832"/>
      <c r="J219" s="915"/>
      <c r="K219" s="916"/>
      <c r="L219" s="63"/>
      <c r="M219" s="784"/>
      <c r="N219" s="785"/>
      <c r="O219" s="189">
        <f>+M219*L219</f>
        <v>0</v>
      </c>
      <c r="P219" s="18"/>
    </row>
    <row r="220" spans="2:16" ht="15" thickBot="1">
      <c r="B220" s="5"/>
      <c r="C220" s="49"/>
      <c r="D220" s="50"/>
      <c r="E220" s="50"/>
      <c r="F220" s="50"/>
      <c r="G220" s="50"/>
      <c r="H220" s="50"/>
      <c r="I220" s="218"/>
      <c r="J220" s="821"/>
      <c r="K220" s="822"/>
      <c r="L220" s="64"/>
      <c r="M220" s="821"/>
      <c r="N220" s="822"/>
      <c r="O220" s="189">
        <f>+M220*L220</f>
        <v>0</v>
      </c>
      <c r="P220" s="18"/>
    </row>
    <row r="221" spans="2:16" ht="15.75" thickBot="1">
      <c r="B221" s="5"/>
      <c r="C221" s="779" t="s">
        <v>58</v>
      </c>
      <c r="D221" s="780"/>
      <c r="E221" s="780"/>
      <c r="F221" s="780"/>
      <c r="G221" s="780"/>
      <c r="H221" s="780"/>
      <c r="I221" s="780"/>
      <c r="J221" s="780"/>
      <c r="K221" s="780"/>
      <c r="L221" s="780"/>
      <c r="M221" s="780"/>
      <c r="N221" s="781"/>
      <c r="O221" s="189">
        <f>+SUM(O219:O220)</f>
        <v>0</v>
      </c>
      <c r="P221" s="18"/>
    </row>
    <row r="222" spans="2:16">
      <c r="B222" s="5"/>
      <c r="C222" s="801" t="s">
        <v>61</v>
      </c>
      <c r="D222" s="802"/>
      <c r="E222" s="802"/>
      <c r="F222" s="802"/>
      <c r="G222" s="802"/>
      <c r="H222" s="802"/>
      <c r="I222" s="802"/>
      <c r="J222" s="802"/>
      <c r="K222" s="802"/>
      <c r="L222" s="802"/>
      <c r="M222" s="802"/>
      <c r="N222" s="802"/>
      <c r="O222" s="803"/>
      <c r="P222" s="16"/>
    </row>
    <row r="223" spans="2:16">
      <c r="B223" s="5"/>
      <c r="C223" s="804"/>
      <c r="D223" s="805"/>
      <c r="E223" s="805"/>
      <c r="F223" s="805"/>
      <c r="G223" s="805"/>
      <c r="H223" s="805"/>
      <c r="I223" s="805"/>
      <c r="J223" s="805"/>
      <c r="K223" s="805"/>
      <c r="L223" s="805"/>
      <c r="M223" s="805"/>
      <c r="N223" s="805"/>
      <c r="O223" s="806"/>
      <c r="P223" s="16"/>
    </row>
    <row r="224" spans="2:16" ht="13.5" thickBot="1">
      <c r="B224" s="5"/>
      <c r="C224" s="807"/>
      <c r="D224" s="808"/>
      <c r="E224" s="808"/>
      <c r="F224" s="808"/>
      <c r="G224" s="808"/>
      <c r="H224" s="808"/>
      <c r="I224" s="808"/>
      <c r="J224" s="808"/>
      <c r="K224" s="808"/>
      <c r="L224" s="808"/>
      <c r="M224" s="808"/>
      <c r="N224" s="808"/>
      <c r="O224" s="809"/>
      <c r="P224" s="16"/>
    </row>
    <row r="225" spans="2:16" s="229" customFormat="1" ht="17.25">
      <c r="B225" s="228"/>
      <c r="C225" s="827" t="s">
        <v>62</v>
      </c>
      <c r="D225" s="828"/>
      <c r="E225" s="828"/>
      <c r="F225" s="828"/>
      <c r="G225" s="828"/>
      <c r="H225" s="828"/>
      <c r="I225" s="828"/>
      <c r="J225" s="219" t="s">
        <v>63</v>
      </c>
      <c r="K225" s="221" t="s">
        <v>64</v>
      </c>
      <c r="L225" s="219" t="s">
        <v>65</v>
      </c>
      <c r="M225" s="782" t="s">
        <v>66</v>
      </c>
      <c r="N225" s="783"/>
      <c r="O225" s="227" t="s">
        <v>57</v>
      </c>
      <c r="P225" s="14"/>
    </row>
    <row r="226" spans="2:16" ht="14.25">
      <c r="B226" s="5"/>
      <c r="C226" s="795"/>
      <c r="D226" s="796"/>
      <c r="E226" s="796"/>
      <c r="F226" s="796"/>
      <c r="G226" s="796"/>
      <c r="H226" s="796"/>
      <c r="I226" s="796"/>
      <c r="J226" s="66"/>
      <c r="K226" s="67"/>
      <c r="L226" s="66"/>
      <c r="M226" s="819"/>
      <c r="N226" s="820"/>
      <c r="O226" s="189">
        <f>+M226*L226</f>
        <v>0</v>
      </c>
      <c r="P226" s="18"/>
    </row>
    <row r="227" spans="2:16" ht="15" thickBot="1">
      <c r="B227" s="5"/>
      <c r="C227" s="833"/>
      <c r="D227" s="834"/>
      <c r="E227" s="834"/>
      <c r="F227" s="834"/>
      <c r="G227" s="834"/>
      <c r="H227" s="834"/>
      <c r="I227" s="834"/>
      <c r="J227" s="68"/>
      <c r="K227" s="69"/>
      <c r="L227" s="68"/>
      <c r="M227" s="821"/>
      <c r="N227" s="822"/>
      <c r="O227" s="192">
        <v>0</v>
      </c>
      <c r="P227" s="18"/>
    </row>
    <row r="228" spans="2:16" ht="15.75" thickBot="1">
      <c r="B228" s="5"/>
      <c r="C228" s="779" t="s">
        <v>58</v>
      </c>
      <c r="D228" s="780"/>
      <c r="E228" s="780"/>
      <c r="F228" s="780"/>
      <c r="G228" s="780"/>
      <c r="H228" s="780"/>
      <c r="I228" s="780"/>
      <c r="J228" s="780"/>
      <c r="K228" s="780"/>
      <c r="L228" s="780"/>
      <c r="M228" s="780"/>
      <c r="N228" s="781"/>
      <c r="O228" s="190">
        <f>SUM(O226:O227)</f>
        <v>0</v>
      </c>
      <c r="P228" s="19"/>
    </row>
    <row r="229" spans="2:16">
      <c r="B229" s="5"/>
      <c r="C229" s="801" t="s">
        <v>67</v>
      </c>
      <c r="D229" s="802"/>
      <c r="E229" s="802"/>
      <c r="F229" s="802"/>
      <c r="G229" s="802"/>
      <c r="H229" s="802"/>
      <c r="I229" s="802"/>
      <c r="J229" s="802"/>
      <c r="K229" s="802"/>
      <c r="L229" s="802"/>
      <c r="M229" s="802"/>
      <c r="N229" s="802"/>
      <c r="O229" s="803"/>
      <c r="P229" s="16"/>
    </row>
    <row r="230" spans="2:16">
      <c r="B230" s="5"/>
      <c r="C230" s="804"/>
      <c r="D230" s="805"/>
      <c r="E230" s="805"/>
      <c r="F230" s="805"/>
      <c r="G230" s="805"/>
      <c r="H230" s="805"/>
      <c r="I230" s="805"/>
      <c r="J230" s="805"/>
      <c r="K230" s="805"/>
      <c r="L230" s="805"/>
      <c r="M230" s="805"/>
      <c r="N230" s="805"/>
      <c r="O230" s="806"/>
      <c r="P230" s="16"/>
    </row>
    <row r="231" spans="2:16" ht="13.5" thickBot="1">
      <c r="B231" s="5"/>
      <c r="C231" s="807"/>
      <c r="D231" s="808"/>
      <c r="E231" s="808"/>
      <c r="F231" s="808"/>
      <c r="G231" s="808"/>
      <c r="H231" s="808"/>
      <c r="I231" s="808"/>
      <c r="J231" s="808"/>
      <c r="K231" s="808"/>
      <c r="L231" s="808"/>
      <c r="M231" s="808"/>
      <c r="N231" s="808"/>
      <c r="O231" s="809"/>
      <c r="P231" s="16"/>
    </row>
    <row r="232" spans="2:16" s="225" customFormat="1" ht="30">
      <c r="B232" s="220"/>
      <c r="C232" s="827" t="s">
        <v>68</v>
      </c>
      <c r="D232" s="828"/>
      <c r="E232" s="828"/>
      <c r="F232" s="828"/>
      <c r="G232" s="828"/>
      <c r="H232" s="828"/>
      <c r="I232" s="828"/>
      <c r="J232" s="782" t="s">
        <v>53</v>
      </c>
      <c r="K232" s="783"/>
      <c r="L232" s="222" t="s">
        <v>69</v>
      </c>
      <c r="M232" s="829" t="s">
        <v>56</v>
      </c>
      <c r="N232" s="830"/>
      <c r="O232" s="223" t="s">
        <v>57</v>
      </c>
      <c r="P232" s="224"/>
    </row>
    <row r="233" spans="2:16" ht="14.25">
      <c r="B233" s="5"/>
      <c r="C233" s="814" t="s">
        <v>308</v>
      </c>
      <c r="D233" s="815"/>
      <c r="E233" s="815"/>
      <c r="F233" s="815"/>
      <c r="G233" s="815"/>
      <c r="H233" s="815"/>
      <c r="I233" s="816"/>
      <c r="J233" s="784" t="s">
        <v>94</v>
      </c>
      <c r="K233" s="785"/>
      <c r="L233" s="184">
        <f>+L143</f>
        <v>311661.11135999998</v>
      </c>
      <c r="M233" s="831">
        <v>0.33</v>
      </c>
      <c r="N233" s="832"/>
      <c r="O233" s="191">
        <f>+M233*L233</f>
        <v>102848.16674879999</v>
      </c>
      <c r="P233" s="21"/>
    </row>
    <row r="234" spans="2:16" ht="14.25">
      <c r="B234" s="5"/>
      <c r="C234" s="814"/>
      <c r="D234" s="815"/>
      <c r="E234" s="815"/>
      <c r="F234" s="815"/>
      <c r="G234" s="815"/>
      <c r="H234" s="815"/>
      <c r="I234" s="816"/>
      <c r="J234" s="784"/>
      <c r="K234" s="785"/>
      <c r="L234" s="184"/>
      <c r="M234" s="817"/>
      <c r="N234" s="818"/>
      <c r="O234" s="191">
        <f t="shared" ref="O234:O236" si="2">+M234*L234</f>
        <v>0</v>
      </c>
      <c r="P234" s="21"/>
    </row>
    <row r="235" spans="2:16" ht="14.25">
      <c r="B235" s="5"/>
      <c r="C235" s="814"/>
      <c r="D235" s="815"/>
      <c r="E235" s="815"/>
      <c r="F235" s="815"/>
      <c r="G235" s="815"/>
      <c r="H235" s="815"/>
      <c r="I235" s="816"/>
      <c r="J235" s="784"/>
      <c r="K235" s="785"/>
      <c r="L235" s="184"/>
      <c r="M235" s="819"/>
      <c r="N235" s="820"/>
      <c r="O235" s="191">
        <f t="shared" si="2"/>
        <v>0</v>
      </c>
      <c r="P235" s="21"/>
    </row>
    <row r="236" spans="2:16" ht="15" thickBot="1">
      <c r="B236" s="5"/>
      <c r="C236" s="814"/>
      <c r="D236" s="815"/>
      <c r="E236" s="815"/>
      <c r="F236" s="815"/>
      <c r="G236" s="815"/>
      <c r="H236" s="815"/>
      <c r="I236" s="816"/>
      <c r="J236" s="821"/>
      <c r="K236" s="822"/>
      <c r="L236" s="183"/>
      <c r="M236" s="821"/>
      <c r="N236" s="822"/>
      <c r="O236" s="191">
        <f t="shared" si="2"/>
        <v>0</v>
      </c>
      <c r="P236" s="18"/>
    </row>
    <row r="237" spans="2:16" ht="15.75" thickBot="1">
      <c r="B237" s="5"/>
      <c r="C237" s="779" t="s">
        <v>58</v>
      </c>
      <c r="D237" s="780"/>
      <c r="E237" s="780"/>
      <c r="F237" s="780"/>
      <c r="G237" s="780"/>
      <c r="H237" s="780"/>
      <c r="I237" s="780"/>
      <c r="J237" s="780"/>
      <c r="K237" s="780"/>
      <c r="L237" s="780"/>
      <c r="M237" s="780"/>
      <c r="N237" s="781"/>
      <c r="O237" s="190">
        <f>+SUM(O233:O236)</f>
        <v>102848.16674879999</v>
      </c>
      <c r="P237" s="18"/>
    </row>
    <row r="238" spans="2:16" ht="15" thickBot="1">
      <c r="B238" s="5"/>
      <c r="C238" s="55"/>
      <c r="D238" s="32"/>
      <c r="E238" s="32"/>
      <c r="F238" s="32"/>
      <c r="G238" s="32"/>
      <c r="H238" s="32"/>
      <c r="I238" s="32"/>
      <c r="J238" s="32"/>
      <c r="K238" s="32"/>
      <c r="L238" s="32"/>
      <c r="M238" s="32"/>
      <c r="N238" s="32"/>
      <c r="O238" s="56"/>
      <c r="P238" s="6"/>
    </row>
    <row r="239" spans="2:16" ht="15.75" thickBot="1">
      <c r="B239" s="5"/>
      <c r="C239" s="786" t="s">
        <v>70</v>
      </c>
      <c r="D239" s="787"/>
      <c r="E239" s="787"/>
      <c r="F239" s="787"/>
      <c r="G239" s="787"/>
      <c r="H239" s="787"/>
      <c r="I239" s="787"/>
      <c r="J239" s="787"/>
      <c r="K239" s="787"/>
      <c r="L239" s="787"/>
      <c r="M239" s="787"/>
      <c r="N239" s="788"/>
      <c r="O239" s="195">
        <f>+ROUND(O214+O221+O228+O237,0)</f>
        <v>113133</v>
      </c>
      <c r="P239" s="22"/>
    </row>
    <row r="240" spans="2:16">
      <c r="B240" s="5"/>
      <c r="C240" s="801" t="s">
        <v>71</v>
      </c>
      <c r="D240" s="802"/>
      <c r="E240" s="802"/>
      <c r="F240" s="802"/>
      <c r="G240" s="802"/>
      <c r="H240" s="802"/>
      <c r="I240" s="802"/>
      <c r="J240" s="802"/>
      <c r="K240" s="802"/>
      <c r="L240" s="802"/>
      <c r="M240" s="802"/>
      <c r="N240" s="802"/>
      <c r="O240" s="803"/>
      <c r="P240" s="16"/>
    </row>
    <row r="241" spans="2:19">
      <c r="B241" s="5"/>
      <c r="C241" s="804"/>
      <c r="D241" s="805"/>
      <c r="E241" s="805"/>
      <c r="F241" s="805"/>
      <c r="G241" s="805"/>
      <c r="H241" s="805"/>
      <c r="I241" s="805"/>
      <c r="J241" s="805"/>
      <c r="K241" s="805"/>
      <c r="L241" s="805"/>
      <c r="M241" s="805"/>
      <c r="N241" s="805"/>
      <c r="O241" s="806"/>
      <c r="P241" s="16"/>
    </row>
    <row r="242" spans="2:19" ht="13.5" thickBot="1">
      <c r="B242" s="5"/>
      <c r="C242" s="807"/>
      <c r="D242" s="808"/>
      <c r="E242" s="808"/>
      <c r="F242" s="808"/>
      <c r="G242" s="808"/>
      <c r="H242" s="808"/>
      <c r="I242" s="808"/>
      <c r="J242" s="808"/>
      <c r="K242" s="808"/>
      <c r="L242" s="808"/>
      <c r="M242" s="808"/>
      <c r="N242" s="808"/>
      <c r="O242" s="809"/>
      <c r="P242" s="16"/>
    </row>
    <row r="243" spans="2:19" ht="15">
      <c r="B243" s="5"/>
      <c r="C243" s="810" t="s">
        <v>72</v>
      </c>
      <c r="D243" s="811"/>
      <c r="E243" s="811"/>
      <c r="F243" s="811"/>
      <c r="G243" s="811"/>
      <c r="H243" s="811"/>
      <c r="I243" s="811"/>
      <c r="J243" s="101"/>
      <c r="K243" s="102"/>
      <c r="L243" s="71" t="s">
        <v>73</v>
      </c>
      <c r="M243" s="812" t="s">
        <v>74</v>
      </c>
      <c r="N243" s="813"/>
      <c r="O243" s="72"/>
      <c r="P243" s="20"/>
    </row>
    <row r="244" spans="2:19" ht="14.25">
      <c r="B244" s="5"/>
      <c r="C244" s="795" t="s">
        <v>75</v>
      </c>
      <c r="D244" s="796"/>
      <c r="E244" s="796"/>
      <c r="F244" s="796"/>
      <c r="G244" s="796"/>
      <c r="H244" s="796"/>
      <c r="I244" s="796"/>
      <c r="J244" s="74"/>
      <c r="K244" s="75"/>
      <c r="L244" s="76">
        <v>0.28999999999999998</v>
      </c>
      <c r="M244" s="777">
        <f>+O239</f>
        <v>113133</v>
      </c>
      <c r="N244" s="778"/>
      <c r="O244" s="189">
        <f>+M244*L244</f>
        <v>32808.57</v>
      </c>
      <c r="P244" s="23"/>
    </row>
    <row r="245" spans="2:19" ht="14.25">
      <c r="B245" s="5"/>
      <c r="C245" s="61" t="s">
        <v>76</v>
      </c>
      <c r="D245" s="62"/>
      <c r="E245" s="62"/>
      <c r="F245" s="62"/>
      <c r="G245" s="62"/>
      <c r="H245" s="62"/>
      <c r="I245" s="62"/>
      <c r="J245" s="74"/>
      <c r="K245" s="75"/>
      <c r="L245" s="76">
        <v>0.01</v>
      </c>
      <c r="M245" s="777">
        <f>+O239</f>
        <v>113133</v>
      </c>
      <c r="N245" s="778"/>
      <c r="O245" s="189">
        <f>+M245*L245</f>
        <v>1131.33</v>
      </c>
      <c r="P245" s="23"/>
    </row>
    <row r="246" spans="2:19" ht="15" thickBot="1">
      <c r="B246" s="5"/>
      <c r="C246" s="49" t="s">
        <v>77</v>
      </c>
      <c r="D246" s="50"/>
      <c r="E246" s="50"/>
      <c r="F246" s="50"/>
      <c r="G246" s="50"/>
      <c r="H246" s="50"/>
      <c r="I246" s="50"/>
      <c r="J246" s="77"/>
      <c r="K246" s="78"/>
      <c r="L246" s="76">
        <v>0.05</v>
      </c>
      <c r="M246" s="892">
        <f>+O239</f>
        <v>113133</v>
      </c>
      <c r="N246" s="893"/>
      <c r="O246" s="189">
        <f>+M246*L246</f>
        <v>5656.6500000000005</v>
      </c>
      <c r="P246" s="23"/>
    </row>
    <row r="247" spans="2:19" ht="15.75" thickBot="1">
      <c r="B247" s="5"/>
      <c r="C247" s="779" t="s">
        <v>58</v>
      </c>
      <c r="D247" s="780"/>
      <c r="E247" s="780"/>
      <c r="F247" s="780"/>
      <c r="G247" s="780"/>
      <c r="H247" s="780"/>
      <c r="I247" s="780"/>
      <c r="J247" s="780"/>
      <c r="K247" s="780"/>
      <c r="L247" s="780"/>
      <c r="M247" s="780"/>
      <c r="N247" s="781"/>
      <c r="O247" s="190">
        <f>+SUM(O244:O246)</f>
        <v>39596.550000000003</v>
      </c>
      <c r="P247" s="24"/>
    </row>
    <row r="248" spans="2:19" ht="15" thickBot="1">
      <c r="B248" s="5"/>
      <c r="C248" s="55"/>
      <c r="D248" s="32"/>
      <c r="E248" s="32"/>
      <c r="F248" s="32"/>
      <c r="G248" s="32"/>
      <c r="H248" s="32"/>
      <c r="I248" s="32"/>
      <c r="J248" s="32"/>
      <c r="K248" s="32"/>
      <c r="L248" s="32"/>
      <c r="M248" s="32"/>
      <c r="N248" s="32"/>
      <c r="O248" s="56"/>
      <c r="P248" s="6"/>
    </row>
    <row r="249" spans="2:19" ht="15.75" thickBot="1">
      <c r="B249" s="5"/>
      <c r="C249" s="786" t="s">
        <v>78</v>
      </c>
      <c r="D249" s="787"/>
      <c r="E249" s="787"/>
      <c r="F249" s="787"/>
      <c r="G249" s="787"/>
      <c r="H249" s="787"/>
      <c r="I249" s="787"/>
      <c r="J249" s="787"/>
      <c r="K249" s="787"/>
      <c r="L249" s="787"/>
      <c r="M249" s="787"/>
      <c r="N249" s="788"/>
      <c r="O249" s="194">
        <f>ROUND(+O247+O239,0)</f>
        <v>152730</v>
      </c>
      <c r="P249" s="24"/>
      <c r="S249" s="186"/>
    </row>
    <row r="250" spans="2:19" ht="14.25">
      <c r="B250" s="5"/>
      <c r="C250" s="55"/>
      <c r="D250" s="32"/>
      <c r="E250" s="32"/>
      <c r="F250" s="32"/>
      <c r="G250" s="32"/>
      <c r="H250" s="32"/>
      <c r="I250" s="32"/>
      <c r="J250" s="32"/>
      <c r="K250" s="32"/>
      <c r="L250" s="32"/>
      <c r="M250" s="32"/>
      <c r="N250" s="32"/>
      <c r="O250" s="56"/>
      <c r="P250" s="6"/>
      <c r="S250" s="186"/>
    </row>
    <row r="251" spans="2:19" ht="14.25">
      <c r="B251" s="5"/>
      <c r="C251" s="55"/>
      <c r="D251" s="32"/>
      <c r="E251" s="32"/>
      <c r="F251" s="32"/>
      <c r="G251" s="32"/>
      <c r="H251" s="79" t="s">
        <v>79</v>
      </c>
      <c r="I251" s="79"/>
      <c r="J251" s="79"/>
      <c r="K251" s="79"/>
      <c r="L251" s="32"/>
      <c r="M251" s="32"/>
      <c r="N251" s="32"/>
      <c r="O251" s="56"/>
      <c r="P251" s="6"/>
    </row>
    <row r="252" spans="2:19" ht="15">
      <c r="B252" s="5"/>
      <c r="C252" s="55"/>
      <c r="D252" s="32"/>
      <c r="E252" s="32"/>
      <c r="F252" s="32"/>
      <c r="G252" s="32"/>
      <c r="H252" s="79" t="s">
        <v>80</v>
      </c>
      <c r="I252" s="32"/>
      <c r="J252" s="32"/>
      <c r="K252" s="32"/>
      <c r="L252" s="32"/>
      <c r="M252" s="32"/>
      <c r="N252" s="32"/>
      <c r="O252" s="56"/>
      <c r="P252" s="25"/>
    </row>
    <row r="253" spans="2:19" ht="15">
      <c r="B253" s="5"/>
      <c r="C253" s="55"/>
      <c r="D253" s="32"/>
      <c r="E253" s="32"/>
      <c r="F253" s="32"/>
      <c r="G253" s="32"/>
      <c r="H253" s="79" t="s">
        <v>81</v>
      </c>
      <c r="I253" s="32"/>
      <c r="J253" s="32"/>
      <c r="K253" s="32"/>
      <c r="L253" s="32"/>
      <c r="M253" s="32"/>
      <c r="N253" s="32"/>
      <c r="O253" s="56"/>
      <c r="P253" s="25"/>
    </row>
    <row r="254" spans="2:19" ht="14.25">
      <c r="B254" s="5"/>
      <c r="C254" s="41"/>
      <c r="D254" s="80"/>
      <c r="E254" s="80"/>
      <c r="F254" s="80"/>
      <c r="G254" s="80"/>
      <c r="H254" s="79" t="s">
        <v>82</v>
      </c>
      <c r="I254" s="80"/>
      <c r="J254" s="80"/>
      <c r="K254" s="80"/>
      <c r="L254" s="80"/>
      <c r="M254" s="80"/>
      <c r="N254" s="80"/>
      <c r="O254" s="81"/>
      <c r="P254" s="26"/>
    </row>
    <row r="255" spans="2:19" ht="14.25">
      <c r="B255" s="5"/>
      <c r="C255" s="55"/>
      <c r="D255" s="32"/>
      <c r="E255" s="32"/>
      <c r="F255" s="32"/>
      <c r="G255" s="32"/>
      <c r="H255" s="32" t="s">
        <v>83</v>
      </c>
      <c r="I255" s="32"/>
      <c r="J255" s="32"/>
      <c r="K255" s="32"/>
      <c r="L255" s="32"/>
      <c r="M255" s="32"/>
      <c r="N255" s="32"/>
      <c r="O255" s="56"/>
      <c r="P255" s="6"/>
    </row>
    <row r="256" spans="2:19" ht="15">
      <c r="B256" s="5"/>
      <c r="C256" s="82" t="s">
        <v>84</v>
      </c>
      <c r="D256" s="83"/>
      <c r="E256" s="83"/>
      <c r="F256" s="83"/>
      <c r="G256" s="83"/>
      <c r="H256" s="83"/>
      <c r="I256" s="83"/>
      <c r="J256" s="83"/>
      <c r="K256" s="83"/>
      <c r="L256" s="83"/>
      <c r="M256" s="83"/>
      <c r="N256" s="83"/>
      <c r="O256" s="84"/>
      <c r="P256" s="6"/>
    </row>
    <row r="257" spans="2:16" ht="14.25">
      <c r="B257" s="5"/>
      <c r="C257" s="789"/>
      <c r="D257" s="790"/>
      <c r="E257" s="790"/>
      <c r="F257" s="790"/>
      <c r="G257" s="790"/>
      <c r="H257" s="790"/>
      <c r="I257" s="790"/>
      <c r="J257" s="790"/>
      <c r="K257" s="790"/>
      <c r="L257" s="790"/>
      <c r="M257" s="790"/>
      <c r="N257" s="790"/>
      <c r="O257" s="791"/>
      <c r="P257" s="26"/>
    </row>
    <row r="258" spans="2:16" ht="14.25">
      <c r="B258" s="5"/>
      <c r="C258" s="789"/>
      <c r="D258" s="790"/>
      <c r="E258" s="790"/>
      <c r="F258" s="790"/>
      <c r="G258" s="790"/>
      <c r="H258" s="790"/>
      <c r="I258" s="790"/>
      <c r="J258" s="790"/>
      <c r="K258" s="790"/>
      <c r="L258" s="790"/>
      <c r="M258" s="790"/>
      <c r="N258" s="790"/>
      <c r="O258" s="791"/>
      <c r="P258" s="26"/>
    </row>
    <row r="259" spans="2:16" ht="14.25">
      <c r="B259" s="5"/>
      <c r="C259" s="41"/>
      <c r="D259" s="80"/>
      <c r="E259" s="80"/>
      <c r="F259" s="80"/>
      <c r="G259" s="80"/>
      <c r="H259" s="80"/>
      <c r="I259" s="80"/>
      <c r="J259" s="80"/>
      <c r="K259" s="80"/>
      <c r="L259" s="80"/>
      <c r="M259" s="80"/>
      <c r="N259" s="80"/>
      <c r="O259" s="81"/>
      <c r="P259" s="26"/>
    </row>
    <row r="260" spans="2:16" ht="15">
      <c r="B260" s="5"/>
      <c r="C260" s="85" t="s">
        <v>85</v>
      </c>
      <c r="D260" s="80"/>
      <c r="E260" s="80"/>
      <c r="F260" s="80"/>
      <c r="G260" s="80"/>
      <c r="H260" s="80"/>
      <c r="I260" s="80"/>
      <c r="J260" s="80"/>
      <c r="K260" s="80"/>
      <c r="L260" s="80"/>
      <c r="M260" s="80"/>
      <c r="N260" s="80"/>
      <c r="O260" s="81"/>
      <c r="P260" s="26"/>
    </row>
    <row r="261" spans="2:16">
      <c r="B261" s="5"/>
      <c r="C261" s="792" t="s">
        <v>86</v>
      </c>
      <c r="D261" s="793"/>
      <c r="E261" s="793"/>
      <c r="F261" s="793"/>
      <c r="G261" s="793"/>
      <c r="H261" s="793"/>
      <c r="I261" s="793"/>
      <c r="J261" s="793"/>
      <c r="K261" s="793"/>
      <c r="L261" s="793"/>
      <c r="M261" s="793"/>
      <c r="N261" s="793"/>
      <c r="O261" s="794"/>
      <c r="P261" s="27"/>
    </row>
    <row r="262" spans="2:16">
      <c r="B262" s="5"/>
      <c r="C262" s="792"/>
      <c r="D262" s="793"/>
      <c r="E262" s="793"/>
      <c r="F262" s="793"/>
      <c r="G262" s="793"/>
      <c r="H262" s="793"/>
      <c r="I262" s="793"/>
      <c r="J262" s="793"/>
      <c r="K262" s="793"/>
      <c r="L262" s="793"/>
      <c r="M262" s="793"/>
      <c r="N262" s="793"/>
      <c r="O262" s="794"/>
      <c r="P262" s="27"/>
    </row>
    <row r="263" spans="2:16">
      <c r="B263" s="5"/>
      <c r="C263" s="792" t="s">
        <v>87</v>
      </c>
      <c r="D263" s="793"/>
      <c r="E263" s="793"/>
      <c r="F263" s="793"/>
      <c r="G263" s="793"/>
      <c r="H263" s="793"/>
      <c r="I263" s="793"/>
      <c r="J263" s="793"/>
      <c r="K263" s="793"/>
      <c r="L263" s="793"/>
      <c r="M263" s="793"/>
      <c r="N263" s="793"/>
      <c r="O263" s="794"/>
      <c r="P263" s="27"/>
    </row>
    <row r="264" spans="2:16">
      <c r="B264" s="5"/>
      <c r="C264" s="792"/>
      <c r="D264" s="793"/>
      <c r="E264" s="793"/>
      <c r="F264" s="793"/>
      <c r="G264" s="793"/>
      <c r="H264" s="793"/>
      <c r="I264" s="793"/>
      <c r="J264" s="793"/>
      <c r="K264" s="793"/>
      <c r="L264" s="793"/>
      <c r="M264" s="793"/>
      <c r="N264" s="793"/>
      <c r="O264" s="794"/>
      <c r="P264" s="27"/>
    </row>
    <row r="265" spans="2:16" ht="14.25">
      <c r="B265" s="5"/>
      <c r="C265" s="41"/>
      <c r="D265" s="80"/>
      <c r="E265" s="80"/>
      <c r="F265" s="80"/>
      <c r="G265" s="80"/>
      <c r="H265" s="80"/>
      <c r="I265" s="80"/>
      <c r="J265" s="80"/>
      <c r="K265" s="80"/>
      <c r="L265" s="80"/>
      <c r="M265" s="80"/>
      <c r="N265" s="80"/>
      <c r="O265" s="81"/>
      <c r="P265" s="26"/>
    </row>
    <row r="266" spans="2:16" ht="14.25">
      <c r="B266" s="5"/>
      <c r="C266" s="55"/>
      <c r="D266" s="32"/>
      <c r="E266" s="32"/>
      <c r="F266" s="32"/>
      <c r="G266" s="32"/>
      <c r="H266" s="79" t="s">
        <v>79</v>
      </c>
      <c r="I266" s="32"/>
      <c r="J266" s="32"/>
      <c r="K266" s="32"/>
      <c r="L266" s="32"/>
      <c r="M266" s="32"/>
      <c r="N266" s="32"/>
      <c r="O266" s="56"/>
      <c r="P266" s="6"/>
    </row>
    <row r="267" spans="2:16" ht="14.25">
      <c r="B267" s="5"/>
      <c r="C267" s="55"/>
      <c r="D267" s="32"/>
      <c r="E267" s="32"/>
      <c r="F267" s="32"/>
      <c r="G267" s="32"/>
      <c r="H267" s="32" t="s">
        <v>80</v>
      </c>
      <c r="I267" s="62"/>
      <c r="J267" s="62"/>
      <c r="K267" s="62"/>
      <c r="L267" s="32"/>
      <c r="M267" s="32"/>
      <c r="N267" s="32"/>
      <c r="O267" s="56"/>
      <c r="P267" s="6"/>
    </row>
    <row r="268" spans="2:16" ht="14.25">
      <c r="B268" s="5"/>
      <c r="C268" s="55"/>
      <c r="D268" s="32"/>
      <c r="E268" s="32"/>
      <c r="F268" s="32"/>
      <c r="G268" s="32"/>
      <c r="H268" s="32" t="s">
        <v>88</v>
      </c>
      <c r="I268" s="86"/>
      <c r="J268" s="86"/>
      <c r="K268" s="86"/>
      <c r="L268" s="32"/>
      <c r="M268" s="32"/>
      <c r="N268" s="32"/>
      <c r="O268" s="56"/>
      <c r="P268" s="6"/>
    </row>
    <row r="269" spans="2:16" ht="14.25">
      <c r="B269" s="5"/>
      <c r="C269" s="87"/>
      <c r="D269" s="80"/>
      <c r="E269" s="80"/>
      <c r="F269" s="80"/>
      <c r="G269" s="80"/>
      <c r="H269" s="32" t="s">
        <v>89</v>
      </c>
      <c r="I269" s="32"/>
      <c r="J269" s="32"/>
      <c r="K269" s="32"/>
      <c r="L269" s="80"/>
      <c r="M269" s="80"/>
      <c r="N269" s="80"/>
      <c r="O269" s="81"/>
      <c r="P269" s="26"/>
    </row>
    <row r="270" spans="2:16" ht="16.5" thickBot="1">
      <c r="B270" s="5"/>
      <c r="C270" s="773"/>
      <c r="D270" s="774"/>
      <c r="E270" s="774"/>
      <c r="F270" s="69"/>
      <c r="G270" s="69"/>
      <c r="H270" s="69"/>
      <c r="I270" s="69"/>
      <c r="J270" s="69"/>
      <c r="K270" s="775"/>
      <c r="L270" s="775"/>
      <c r="M270" s="775"/>
      <c r="N270" s="775"/>
      <c r="O270" s="776"/>
      <c r="P270" s="28"/>
    </row>
    <row r="271" spans="2:16" ht="13.5" thickBot="1">
      <c r="B271" s="29"/>
      <c r="C271" s="30"/>
      <c r="D271" s="30"/>
      <c r="E271" s="30"/>
      <c r="F271" s="30"/>
      <c r="G271" s="30"/>
      <c r="H271" s="30"/>
      <c r="I271" s="30"/>
      <c r="J271" s="30"/>
      <c r="K271" s="30"/>
      <c r="L271" s="30"/>
      <c r="M271" s="30"/>
      <c r="N271" s="30"/>
      <c r="O271" s="30"/>
      <c r="P271" s="31"/>
    </row>
    <row r="272" spans="2:16" ht="13.5" thickTop="1"/>
    <row r="273" spans="2:16" ht="13.5" thickBot="1"/>
    <row r="274" spans="2:16" ht="13.5" thickTop="1">
      <c r="B274" s="3"/>
      <c r="C274" s="4"/>
      <c r="D274" s="4"/>
      <c r="E274" s="4"/>
      <c r="F274" s="4"/>
      <c r="G274" s="4"/>
      <c r="H274" s="4"/>
      <c r="I274" s="4"/>
      <c r="J274" s="4"/>
      <c r="K274" s="4"/>
      <c r="L274" s="4"/>
      <c r="M274" s="4"/>
      <c r="N274" s="4"/>
      <c r="O274" s="4"/>
      <c r="P274" s="106"/>
    </row>
    <row r="275" spans="2:16" ht="13.5">
      <c r="B275" s="5"/>
      <c r="C275" s="869" t="s">
        <v>38</v>
      </c>
      <c r="D275" s="870"/>
      <c r="E275" s="870"/>
      <c r="F275" s="870"/>
      <c r="P275" s="6"/>
    </row>
    <row r="276" spans="2:16">
      <c r="B276" s="5"/>
      <c r="C276" s="94"/>
      <c r="D276" s="107" t="s">
        <v>39</v>
      </c>
      <c r="E276" s="94"/>
      <c r="F276" s="95"/>
      <c r="P276" s="6"/>
    </row>
    <row r="277" spans="2:16">
      <c r="B277" s="5"/>
      <c r="C277" s="88"/>
      <c r="D277" s="89"/>
      <c r="E277" s="88"/>
      <c r="F277" s="89"/>
      <c r="P277" s="6"/>
    </row>
    <row r="278" spans="2:16" ht="15.75">
      <c r="B278" s="5"/>
      <c r="C278" s="871" t="s">
        <v>40</v>
      </c>
      <c r="D278" s="871"/>
      <c r="E278" s="871"/>
      <c r="F278" s="871"/>
      <c r="G278" s="871"/>
      <c r="H278" s="871"/>
      <c r="I278" s="871"/>
      <c r="J278" s="871"/>
      <c r="K278" s="871"/>
      <c r="L278" s="871"/>
      <c r="M278" s="871"/>
      <c r="N278" s="871"/>
      <c r="O278" s="871"/>
      <c r="P278" s="7"/>
    </row>
    <row r="279" spans="2:16" ht="15" thickBot="1">
      <c r="B279" s="5"/>
      <c r="C279" s="32"/>
      <c r="D279" s="32"/>
      <c r="E279" s="32"/>
      <c r="F279" s="32"/>
      <c r="G279" s="32"/>
      <c r="H279" s="32"/>
      <c r="I279" s="32"/>
      <c r="J279" s="32"/>
      <c r="K279" s="32"/>
      <c r="L279" s="32"/>
      <c r="M279" s="32"/>
      <c r="N279" s="32"/>
      <c r="O279" s="32"/>
      <c r="P279" s="6"/>
    </row>
    <row r="280" spans="2:16" ht="15">
      <c r="B280" s="5"/>
      <c r="C280" s="872"/>
      <c r="D280" s="874"/>
      <c r="E280" s="875"/>
      <c r="F280" s="875"/>
      <c r="G280" s="875"/>
      <c r="H280" s="875"/>
      <c r="I280" s="875"/>
      <c r="J280" s="875"/>
      <c r="K280" s="876"/>
      <c r="L280" s="877"/>
      <c r="M280" s="878"/>
      <c r="N280" s="878"/>
      <c r="O280" s="879"/>
      <c r="P280" s="8"/>
    </row>
    <row r="281" spans="2:16" ht="15">
      <c r="B281" s="5"/>
      <c r="C281" s="873"/>
      <c r="D281" s="856" t="s">
        <v>468</v>
      </c>
      <c r="E281" s="857"/>
      <c r="F281" s="857"/>
      <c r="G281" s="857"/>
      <c r="H281" s="857"/>
      <c r="I281" s="857"/>
      <c r="J281" s="857"/>
      <c r="K281" s="858"/>
      <c r="L281" s="880"/>
      <c r="M281" s="881"/>
      <c r="N281" s="881"/>
      <c r="O281" s="882"/>
      <c r="P281" s="8"/>
    </row>
    <row r="282" spans="2:16" ht="15">
      <c r="B282" s="5"/>
      <c r="C282" s="873"/>
      <c r="D282" s="856"/>
      <c r="E282" s="857"/>
      <c r="F282" s="857"/>
      <c r="G282" s="857"/>
      <c r="H282" s="857"/>
      <c r="I282" s="857"/>
      <c r="J282" s="857"/>
      <c r="K282" s="858"/>
      <c r="L282" s="883" t="s">
        <v>41</v>
      </c>
      <c r="M282" s="885"/>
      <c r="N282" s="886"/>
      <c r="O282" s="887"/>
      <c r="P282" s="8"/>
    </row>
    <row r="283" spans="2:16" ht="13.5">
      <c r="B283" s="5"/>
      <c r="C283" s="873"/>
      <c r="D283" s="866" t="s">
        <v>467</v>
      </c>
      <c r="E283" s="867"/>
      <c r="F283" s="867"/>
      <c r="G283" s="867"/>
      <c r="H283" s="867"/>
      <c r="I283" s="867"/>
      <c r="J283" s="867"/>
      <c r="K283" s="868"/>
      <c r="L283" s="884"/>
      <c r="M283" s="888"/>
      <c r="N283" s="889"/>
      <c r="O283" s="890"/>
      <c r="P283" s="9"/>
    </row>
    <row r="284" spans="2:16" ht="13.9" customHeight="1">
      <c r="B284" s="5"/>
      <c r="C284" s="873"/>
      <c r="D284" s="866"/>
      <c r="E284" s="867"/>
      <c r="F284" s="867"/>
      <c r="G284" s="867"/>
      <c r="H284" s="867"/>
      <c r="I284" s="867"/>
      <c r="J284" s="867"/>
      <c r="K284" s="868"/>
      <c r="L284" s="883" t="s">
        <v>42</v>
      </c>
      <c r="M284" s="883"/>
      <c r="N284" s="883" t="s">
        <v>43</v>
      </c>
      <c r="O284" s="854"/>
      <c r="P284" s="8"/>
    </row>
    <row r="285" spans="2:16" ht="13.9" customHeight="1">
      <c r="B285" s="5"/>
      <c r="C285" s="873"/>
      <c r="D285" s="866"/>
      <c r="E285" s="867"/>
      <c r="F285" s="867"/>
      <c r="G285" s="867"/>
      <c r="H285" s="867"/>
      <c r="I285" s="867"/>
      <c r="J285" s="867"/>
      <c r="K285" s="868"/>
      <c r="L285" s="891"/>
      <c r="M285" s="891"/>
      <c r="N285" s="891"/>
      <c r="O285" s="855"/>
      <c r="P285" s="8"/>
    </row>
    <row r="286" spans="2:16" ht="15">
      <c r="B286" s="5"/>
      <c r="C286" s="873"/>
      <c r="D286" s="856" t="s">
        <v>44</v>
      </c>
      <c r="E286" s="857"/>
      <c r="F286" s="857"/>
      <c r="G286" s="857"/>
      <c r="H286" s="857"/>
      <c r="I286" s="857"/>
      <c r="J286" s="857"/>
      <c r="K286" s="858"/>
      <c r="L286" s="891"/>
      <c r="M286" s="891"/>
      <c r="N286" s="891"/>
      <c r="O286" s="855"/>
      <c r="P286" s="8"/>
    </row>
    <row r="287" spans="2:16" ht="15.75" thickBot="1">
      <c r="B287" s="5"/>
      <c r="C287" s="33"/>
      <c r="D287" s="34"/>
      <c r="E287" s="34"/>
      <c r="F287" s="34"/>
      <c r="G287" s="34"/>
      <c r="H287" s="34"/>
      <c r="I287" s="34"/>
      <c r="J287" s="34"/>
      <c r="K287" s="34"/>
      <c r="L287" s="34"/>
      <c r="M287" s="35"/>
      <c r="N287" s="35"/>
      <c r="O287" s="36"/>
      <c r="P287" s="10"/>
    </row>
    <row r="288" spans="2:16" ht="15">
      <c r="B288" s="5"/>
      <c r="C288" s="37"/>
      <c r="D288" s="100"/>
      <c r="E288" s="100"/>
      <c r="F288" s="100"/>
      <c r="G288" s="100"/>
      <c r="H288" s="100"/>
      <c r="I288" s="100"/>
      <c r="J288" s="100"/>
      <c r="K288" s="100"/>
      <c r="L288" s="38" t="s">
        <v>45</v>
      </c>
      <c r="M288" s="39" t="s">
        <v>46</v>
      </c>
      <c r="N288" s="39" t="s">
        <v>47</v>
      </c>
      <c r="O288" s="40" t="s">
        <v>48</v>
      </c>
      <c r="P288" s="9"/>
    </row>
    <row r="289" spans="2:16" ht="15">
      <c r="B289" s="5"/>
      <c r="C289" s="41"/>
      <c r="D289" s="99"/>
      <c r="E289" s="99"/>
      <c r="F289" s="99"/>
      <c r="G289" s="99"/>
      <c r="H289" s="99"/>
      <c r="I289" s="99"/>
      <c r="J289" s="99"/>
      <c r="K289" s="99"/>
      <c r="L289" s="42"/>
      <c r="M289" s="43"/>
      <c r="N289" s="43"/>
      <c r="O289" s="44"/>
      <c r="P289" s="11"/>
    </row>
    <row r="290" spans="2:16" ht="15">
      <c r="B290" s="5"/>
      <c r="C290" s="923" t="s">
        <v>49</v>
      </c>
      <c r="D290" s="924"/>
      <c r="E290" s="924"/>
      <c r="F290" s="924"/>
      <c r="G290" s="99"/>
      <c r="H290" s="99"/>
      <c r="I290" s="99" t="s">
        <v>50</v>
      </c>
      <c r="J290" s="32"/>
      <c r="K290" s="99"/>
      <c r="L290" s="42"/>
      <c r="M290" s="32"/>
      <c r="N290" s="32"/>
      <c r="O290" s="45"/>
      <c r="P290" s="11"/>
    </row>
    <row r="291" spans="2:16" ht="15">
      <c r="B291" s="5"/>
      <c r="C291" s="46"/>
      <c r="D291" s="47"/>
      <c r="E291" s="47"/>
      <c r="F291" s="47"/>
      <c r="G291" s="47"/>
      <c r="H291" s="47"/>
      <c r="I291" s="47"/>
      <c r="J291" s="47"/>
      <c r="K291" s="47"/>
      <c r="L291" s="47"/>
      <c r="M291" s="47"/>
      <c r="N291" s="47"/>
      <c r="O291" s="48"/>
      <c r="P291" s="12"/>
    </row>
    <row r="292" spans="2:16" ht="15" thickBot="1">
      <c r="B292" s="5"/>
      <c r="C292" s="49"/>
      <c r="D292" s="50"/>
      <c r="E292" s="50"/>
      <c r="F292" s="50"/>
      <c r="G292" s="50"/>
      <c r="H292" s="50"/>
      <c r="I292" s="50"/>
      <c r="J292" s="50"/>
      <c r="K292" s="50"/>
      <c r="L292" s="50"/>
      <c r="M292" s="50"/>
      <c r="N292" s="50"/>
      <c r="O292" s="51"/>
      <c r="P292" s="6"/>
    </row>
    <row r="293" spans="2:16" ht="15" thickBot="1">
      <c r="B293" s="5"/>
      <c r="C293" s="52"/>
      <c r="D293" s="53"/>
      <c r="E293" s="53"/>
      <c r="F293" s="53"/>
      <c r="G293" s="53"/>
      <c r="H293" s="53"/>
      <c r="I293" s="32"/>
      <c r="J293" s="32"/>
      <c r="K293" s="53"/>
      <c r="L293" s="53"/>
      <c r="M293" s="53"/>
      <c r="N293" s="53"/>
      <c r="O293" s="54"/>
      <c r="P293" s="6"/>
    </row>
    <row r="294" spans="2:16" ht="15">
      <c r="B294" s="5"/>
      <c r="C294" s="859" t="s">
        <v>51</v>
      </c>
      <c r="D294" s="860"/>
      <c r="E294" s="860"/>
      <c r="F294" s="860"/>
      <c r="G294" s="860"/>
      <c r="H294" s="860"/>
      <c r="I294" s="860"/>
      <c r="J294" s="860"/>
      <c r="K294" s="860"/>
      <c r="L294" s="860"/>
      <c r="M294" s="860"/>
      <c r="N294" s="860"/>
      <c r="O294" s="861"/>
      <c r="P294" s="13"/>
    </row>
    <row r="295" spans="2:16" ht="15" thickBot="1">
      <c r="B295" s="5"/>
      <c r="C295" s="55"/>
      <c r="D295" s="32"/>
      <c r="E295" s="32"/>
      <c r="F295" s="32"/>
      <c r="G295" s="32"/>
      <c r="H295" s="32"/>
      <c r="I295" s="32"/>
      <c r="J295" s="32"/>
      <c r="K295" s="32"/>
      <c r="L295" s="32"/>
      <c r="M295" s="32"/>
      <c r="N295" s="32"/>
      <c r="O295" s="56"/>
      <c r="P295" s="6"/>
    </row>
    <row r="296" spans="2:16" ht="15">
      <c r="B296" s="5"/>
      <c r="C296" s="57" t="s">
        <v>52</v>
      </c>
      <c r="D296" s="862" t="s">
        <v>6</v>
      </c>
      <c r="E296" s="863"/>
      <c r="F296" s="863"/>
      <c r="G296" s="863"/>
      <c r="H296" s="863"/>
      <c r="I296" s="863"/>
      <c r="J296" s="863"/>
      <c r="K296" s="863"/>
      <c r="L296" s="864"/>
      <c r="M296" s="827" t="s">
        <v>53</v>
      </c>
      <c r="N296" s="865"/>
      <c r="O296" s="57" t="s">
        <v>8</v>
      </c>
      <c r="P296" s="14"/>
    </row>
    <row r="297" spans="2:16" ht="15.75" thickBot="1">
      <c r="B297" s="5"/>
      <c r="C297" s="181">
        <v>2.04</v>
      </c>
      <c r="D297" s="849" t="s">
        <v>470</v>
      </c>
      <c r="E297" s="904"/>
      <c r="F297" s="904"/>
      <c r="G297" s="904"/>
      <c r="H297" s="904"/>
      <c r="I297" s="904"/>
      <c r="J297" s="904"/>
      <c r="K297" s="904"/>
      <c r="L297" s="850"/>
      <c r="M297" s="849" t="s">
        <v>103</v>
      </c>
      <c r="N297" s="850"/>
      <c r="O297" s="193">
        <f>+O343</f>
        <v>85982</v>
      </c>
      <c r="P297" s="15"/>
    </row>
    <row r="298" spans="2:16">
      <c r="B298" s="5"/>
      <c r="C298" s="801" t="s">
        <v>54</v>
      </c>
      <c r="D298" s="802"/>
      <c r="E298" s="802"/>
      <c r="F298" s="802"/>
      <c r="G298" s="802"/>
      <c r="H298" s="802"/>
      <c r="I298" s="802"/>
      <c r="J298" s="802"/>
      <c r="K298" s="802"/>
      <c r="L298" s="802"/>
      <c r="M298" s="802"/>
      <c r="N298" s="802"/>
      <c r="O298" s="803"/>
      <c r="P298" s="16"/>
    </row>
    <row r="299" spans="2:16">
      <c r="B299" s="5"/>
      <c r="C299" s="804"/>
      <c r="D299" s="805"/>
      <c r="E299" s="805"/>
      <c r="F299" s="805"/>
      <c r="G299" s="805"/>
      <c r="H299" s="805"/>
      <c r="I299" s="805"/>
      <c r="J299" s="805"/>
      <c r="K299" s="805"/>
      <c r="L299" s="805"/>
      <c r="M299" s="805"/>
      <c r="N299" s="805"/>
      <c r="O299" s="806"/>
      <c r="P299" s="16"/>
    </row>
    <row r="300" spans="2:16" ht="13.5" thickBot="1">
      <c r="B300" s="5"/>
      <c r="C300" s="807"/>
      <c r="D300" s="808"/>
      <c r="E300" s="808"/>
      <c r="F300" s="808"/>
      <c r="G300" s="808"/>
      <c r="H300" s="808"/>
      <c r="I300" s="808"/>
      <c r="J300" s="808"/>
      <c r="K300" s="808"/>
      <c r="L300" s="808"/>
      <c r="M300" s="808"/>
      <c r="N300" s="808"/>
      <c r="O300" s="809"/>
      <c r="P300" s="16"/>
    </row>
    <row r="301" spans="2:16" ht="15">
      <c r="B301" s="5"/>
      <c r="C301" s="851" t="s">
        <v>6</v>
      </c>
      <c r="D301" s="852"/>
      <c r="E301" s="852"/>
      <c r="F301" s="852"/>
      <c r="G301" s="852"/>
      <c r="H301" s="852"/>
      <c r="I301" s="853"/>
      <c r="J301" s="837" t="s">
        <v>53</v>
      </c>
      <c r="K301" s="838"/>
      <c r="L301" s="58" t="s">
        <v>55</v>
      </c>
      <c r="M301" s="837" t="s">
        <v>56</v>
      </c>
      <c r="N301" s="838"/>
      <c r="O301" s="59" t="s">
        <v>57</v>
      </c>
      <c r="P301" s="17"/>
    </row>
    <row r="302" spans="2:16" ht="14.25">
      <c r="B302" s="5"/>
      <c r="C302" s="908" t="s">
        <v>92</v>
      </c>
      <c r="D302" s="909"/>
      <c r="E302" s="909"/>
      <c r="F302" s="909"/>
      <c r="G302" s="909"/>
      <c r="H302" s="909"/>
      <c r="I302" s="910"/>
      <c r="J302" s="831" t="s">
        <v>171</v>
      </c>
      <c r="K302" s="832"/>
      <c r="L302" s="182">
        <f>+O331</f>
        <v>15583.055568</v>
      </c>
      <c r="M302" s="842">
        <f>+$T$28</f>
        <v>0.1</v>
      </c>
      <c r="N302" s="832"/>
      <c r="O302" s="189">
        <f>+L302*M302</f>
        <v>1558.3055568</v>
      </c>
      <c r="P302" s="18"/>
    </row>
    <row r="303" spans="2:16" ht="14.25">
      <c r="B303" s="5"/>
      <c r="C303" s="814" t="s">
        <v>169</v>
      </c>
      <c r="D303" s="815"/>
      <c r="E303" s="815"/>
      <c r="F303" s="815"/>
      <c r="G303" s="815"/>
      <c r="H303" s="815"/>
      <c r="I303" s="816"/>
      <c r="J303" s="831" t="s">
        <v>172</v>
      </c>
      <c r="K303" s="832"/>
      <c r="L303" s="182">
        <v>90000</v>
      </c>
      <c r="M303" s="831">
        <v>9.5000000000000001E-2</v>
      </c>
      <c r="N303" s="832"/>
      <c r="O303" s="189">
        <f>+M303*L303</f>
        <v>8550</v>
      </c>
      <c r="P303" s="18"/>
    </row>
    <row r="304" spans="2:16" s="240" customFormat="1" ht="14.25">
      <c r="B304" s="238"/>
      <c r="C304" s="911" t="s">
        <v>174</v>
      </c>
      <c r="D304" s="912"/>
      <c r="E304" s="912"/>
      <c r="F304" s="912"/>
      <c r="G304" s="912"/>
      <c r="H304" s="912"/>
      <c r="I304" s="913"/>
      <c r="J304" s="917" t="s">
        <v>172</v>
      </c>
      <c r="K304" s="918"/>
      <c r="L304" s="235">
        <v>250000</v>
      </c>
      <c r="M304" s="917">
        <f>+M303</f>
        <v>9.5000000000000001E-2</v>
      </c>
      <c r="N304" s="918"/>
      <c r="O304" s="241">
        <f>+M304*L304</f>
        <v>23750</v>
      </c>
      <c r="P304" s="239"/>
    </row>
    <row r="305" spans="2:20" ht="15" thickBot="1">
      <c r="B305" s="5"/>
      <c r="C305" s="839" t="s">
        <v>170</v>
      </c>
      <c r="D305" s="840"/>
      <c r="E305" s="840"/>
      <c r="F305" s="840"/>
      <c r="G305" s="840"/>
      <c r="H305" s="840"/>
      <c r="I305" s="841"/>
      <c r="J305" s="821" t="s">
        <v>172</v>
      </c>
      <c r="K305" s="822"/>
      <c r="L305" s="183">
        <v>150000</v>
      </c>
      <c r="M305" s="821">
        <f>+M304</f>
        <v>9.5000000000000001E-2</v>
      </c>
      <c r="N305" s="822"/>
      <c r="O305" s="189">
        <f>+M305*L305</f>
        <v>14250</v>
      </c>
      <c r="P305" s="18"/>
    </row>
    <row r="306" spans="2:20" ht="15.75" thickBot="1">
      <c r="B306" s="5"/>
      <c r="C306" s="779" t="s">
        <v>58</v>
      </c>
      <c r="D306" s="780"/>
      <c r="E306" s="780"/>
      <c r="F306" s="780"/>
      <c r="G306" s="780"/>
      <c r="H306" s="780"/>
      <c r="I306" s="780"/>
      <c r="J306" s="780"/>
      <c r="K306" s="780"/>
      <c r="L306" s="780"/>
      <c r="M306" s="780"/>
      <c r="N306" s="781"/>
      <c r="O306" s="190">
        <f>+SUM(O302:O305)</f>
        <v>48108.305556799998</v>
      </c>
      <c r="P306" s="19"/>
    </row>
    <row r="307" spans="2:20">
      <c r="B307" s="5"/>
      <c r="C307" s="801" t="s">
        <v>59</v>
      </c>
      <c r="D307" s="802"/>
      <c r="E307" s="802"/>
      <c r="F307" s="802"/>
      <c r="G307" s="802"/>
      <c r="H307" s="802"/>
      <c r="I307" s="802"/>
      <c r="J307" s="802"/>
      <c r="K307" s="802"/>
      <c r="L307" s="802"/>
      <c r="M307" s="802"/>
      <c r="N307" s="802"/>
      <c r="O307" s="803"/>
      <c r="P307" s="16"/>
    </row>
    <row r="308" spans="2:20">
      <c r="B308" s="5"/>
      <c r="C308" s="804"/>
      <c r="D308" s="805"/>
      <c r="E308" s="805"/>
      <c r="F308" s="805"/>
      <c r="G308" s="805"/>
      <c r="H308" s="805"/>
      <c r="I308" s="805"/>
      <c r="J308" s="805"/>
      <c r="K308" s="805"/>
      <c r="L308" s="805"/>
      <c r="M308" s="805"/>
      <c r="N308" s="805"/>
      <c r="O308" s="806"/>
      <c r="P308" s="16"/>
    </row>
    <row r="309" spans="2:20" ht="13.5" thickBot="1">
      <c r="B309" s="5"/>
      <c r="C309" s="807"/>
      <c r="D309" s="808"/>
      <c r="E309" s="808"/>
      <c r="F309" s="808"/>
      <c r="G309" s="808"/>
      <c r="H309" s="808"/>
      <c r="I309" s="808"/>
      <c r="J309" s="808"/>
      <c r="K309" s="808"/>
      <c r="L309" s="808"/>
      <c r="M309" s="808"/>
      <c r="N309" s="808"/>
      <c r="O309" s="809"/>
      <c r="P309" s="16"/>
    </row>
    <row r="310" spans="2:20" ht="15">
      <c r="B310" s="5"/>
      <c r="C310" s="197" t="s">
        <v>6</v>
      </c>
      <c r="D310" s="198"/>
      <c r="E310" s="198"/>
      <c r="F310" s="198"/>
      <c r="G310" s="198"/>
      <c r="H310" s="198"/>
      <c r="I310" s="198"/>
      <c r="J310" s="58" t="s">
        <v>53</v>
      </c>
      <c r="K310" s="58" t="s">
        <v>8</v>
      </c>
      <c r="L310" s="58" t="s">
        <v>108</v>
      </c>
      <c r="M310" s="837" t="s">
        <v>60</v>
      </c>
      <c r="N310" s="838"/>
      <c r="O310" s="59" t="s">
        <v>57</v>
      </c>
      <c r="P310" s="17"/>
      <c r="S310" s="187"/>
      <c r="T310" s="186"/>
    </row>
    <row r="311" spans="2:20" ht="14.25">
      <c r="B311" s="5"/>
      <c r="C311" s="180"/>
      <c r="D311" s="83"/>
      <c r="E311" s="83"/>
      <c r="F311" s="83"/>
      <c r="G311" s="83"/>
      <c r="H311" s="83"/>
      <c r="I311" s="83"/>
      <c r="J311" s="200"/>
      <c r="K311" s="63"/>
      <c r="L311" s="203"/>
      <c r="M311" s="777"/>
      <c r="N311" s="778"/>
      <c r="O311" s="189">
        <f>(M311*K311)+(M311*K311*L311)</f>
        <v>0</v>
      </c>
      <c r="P311" s="18"/>
      <c r="S311" s="187"/>
      <c r="T311" s="186"/>
    </row>
    <row r="312" spans="2:20" ht="14.25">
      <c r="B312" s="5"/>
      <c r="C312" s="180"/>
      <c r="D312" s="83"/>
      <c r="E312" s="83"/>
      <c r="F312" s="83"/>
      <c r="G312" s="83"/>
      <c r="H312" s="83"/>
      <c r="I312" s="83"/>
      <c r="J312" s="201"/>
      <c r="K312" s="185"/>
      <c r="L312" s="204"/>
      <c r="M312" s="777"/>
      <c r="N312" s="778"/>
      <c r="O312" s="189">
        <f t="shared" ref="O312:O314" si="3">(M312*K312)+(M312*K312*L312)</f>
        <v>0</v>
      </c>
      <c r="P312" s="18"/>
      <c r="S312" s="187"/>
      <c r="T312" s="186"/>
    </row>
    <row r="313" spans="2:20" ht="14.25">
      <c r="B313" s="5"/>
      <c r="C313" s="180"/>
      <c r="D313" s="83"/>
      <c r="E313" s="83"/>
      <c r="F313" s="83"/>
      <c r="G313" s="83"/>
      <c r="H313" s="83"/>
      <c r="I313" s="83"/>
      <c r="J313" s="201"/>
      <c r="K313" s="185"/>
      <c r="L313" s="204"/>
      <c r="M313" s="777"/>
      <c r="N313" s="778"/>
      <c r="O313" s="189">
        <f t="shared" si="3"/>
        <v>0</v>
      </c>
      <c r="P313" s="18"/>
      <c r="S313" s="187"/>
      <c r="T313" s="186"/>
    </row>
    <row r="314" spans="2:20" ht="15" thickBot="1">
      <c r="B314" s="5"/>
      <c r="C314" s="180"/>
      <c r="D314" s="83"/>
      <c r="E314" s="83"/>
      <c r="F314" s="83"/>
      <c r="G314" s="83"/>
      <c r="H314" s="83"/>
      <c r="I314" s="83"/>
      <c r="J314" s="202"/>
      <c r="K314" s="64"/>
      <c r="L314" s="202"/>
      <c r="M314" s="835"/>
      <c r="N314" s="836"/>
      <c r="O314" s="189">
        <f t="shared" si="3"/>
        <v>0</v>
      </c>
      <c r="P314" s="18"/>
      <c r="T314" s="186"/>
    </row>
    <row r="315" spans="2:20" ht="15.75" thickBot="1">
      <c r="B315" s="5"/>
      <c r="C315" s="779" t="s">
        <v>58</v>
      </c>
      <c r="D315" s="780"/>
      <c r="E315" s="780"/>
      <c r="F315" s="780"/>
      <c r="G315" s="780"/>
      <c r="H315" s="780"/>
      <c r="I315" s="780"/>
      <c r="J315" s="780"/>
      <c r="K315" s="780"/>
      <c r="L315" s="780"/>
      <c r="M315" s="780"/>
      <c r="N315" s="781"/>
      <c r="O315" s="189">
        <f>+SUM(O311:O314)</f>
        <v>0</v>
      </c>
      <c r="P315" s="18"/>
    </row>
    <row r="316" spans="2:20" ht="13.15" customHeight="1">
      <c r="B316" s="5"/>
      <c r="C316" s="801" t="s">
        <v>61</v>
      </c>
      <c r="D316" s="802"/>
      <c r="E316" s="802"/>
      <c r="F316" s="802"/>
      <c r="G316" s="802"/>
      <c r="H316" s="802"/>
      <c r="I316" s="802"/>
      <c r="J316" s="802"/>
      <c r="K316" s="802"/>
      <c r="L316" s="802"/>
      <c r="M316" s="802"/>
      <c r="N316" s="802"/>
      <c r="O316" s="803"/>
      <c r="P316" s="16"/>
    </row>
    <row r="317" spans="2:20" ht="13.15" customHeight="1">
      <c r="B317" s="5"/>
      <c r="C317" s="804"/>
      <c r="D317" s="805"/>
      <c r="E317" s="805"/>
      <c r="F317" s="805"/>
      <c r="G317" s="805"/>
      <c r="H317" s="805"/>
      <c r="I317" s="805"/>
      <c r="J317" s="805"/>
      <c r="K317" s="805"/>
      <c r="L317" s="805"/>
      <c r="M317" s="805"/>
      <c r="N317" s="805"/>
      <c r="O317" s="806"/>
      <c r="P317" s="16"/>
    </row>
    <row r="318" spans="2:20" ht="13.5" customHeight="1" thickBot="1">
      <c r="B318" s="5"/>
      <c r="C318" s="807"/>
      <c r="D318" s="808"/>
      <c r="E318" s="808"/>
      <c r="F318" s="808"/>
      <c r="G318" s="808"/>
      <c r="H318" s="808"/>
      <c r="I318" s="808"/>
      <c r="J318" s="808"/>
      <c r="K318" s="808"/>
      <c r="L318" s="808"/>
      <c r="M318" s="808"/>
      <c r="N318" s="808"/>
      <c r="O318" s="809"/>
      <c r="P318" s="16"/>
    </row>
    <row r="319" spans="2:20" ht="17.25">
      <c r="B319" s="5"/>
      <c r="C319" s="810" t="s">
        <v>62</v>
      </c>
      <c r="D319" s="811"/>
      <c r="E319" s="811"/>
      <c r="F319" s="811"/>
      <c r="G319" s="811"/>
      <c r="H319" s="811"/>
      <c r="I319" s="811"/>
      <c r="J319" s="58" t="s">
        <v>63</v>
      </c>
      <c r="K319" s="101" t="s">
        <v>64</v>
      </c>
      <c r="L319" s="65" t="s">
        <v>65</v>
      </c>
      <c r="M319" s="837" t="s">
        <v>66</v>
      </c>
      <c r="N319" s="838"/>
      <c r="O319" s="59" t="s">
        <v>57</v>
      </c>
      <c r="P319" s="17"/>
    </row>
    <row r="320" spans="2:20" ht="14.25">
      <c r="B320" s="5"/>
      <c r="C320" s="795"/>
      <c r="D320" s="796"/>
      <c r="E320" s="796"/>
      <c r="F320" s="796"/>
      <c r="G320" s="796"/>
      <c r="H320" s="796"/>
      <c r="I320" s="796"/>
      <c r="J320" s="66"/>
      <c r="K320" s="67"/>
      <c r="L320" s="66"/>
      <c r="M320" s="819"/>
      <c r="N320" s="820"/>
      <c r="O320" s="189">
        <f>+M320*K320*J320</f>
        <v>0</v>
      </c>
      <c r="P320" s="18"/>
    </row>
    <row r="321" spans="2:16" ht="15" thickBot="1">
      <c r="B321" s="5"/>
      <c r="C321" s="833"/>
      <c r="D321" s="834"/>
      <c r="E321" s="834"/>
      <c r="F321" s="834"/>
      <c r="G321" s="834"/>
      <c r="H321" s="834"/>
      <c r="I321" s="834"/>
      <c r="J321" s="68"/>
      <c r="K321" s="69"/>
      <c r="L321" s="68"/>
      <c r="M321" s="821"/>
      <c r="N321" s="822"/>
      <c r="O321" s="192">
        <v>0</v>
      </c>
      <c r="P321" s="18"/>
    </row>
    <row r="322" spans="2:16" ht="15.75" thickBot="1">
      <c r="B322" s="5"/>
      <c r="C322" s="779" t="s">
        <v>58</v>
      </c>
      <c r="D322" s="780"/>
      <c r="E322" s="780"/>
      <c r="F322" s="780"/>
      <c r="G322" s="780"/>
      <c r="H322" s="780"/>
      <c r="I322" s="780"/>
      <c r="J322" s="780"/>
      <c r="K322" s="780"/>
      <c r="L322" s="780"/>
      <c r="M322" s="780"/>
      <c r="N322" s="781"/>
      <c r="O322" s="190">
        <f>SUM(O320:O321)</f>
        <v>0</v>
      </c>
      <c r="P322" s="19"/>
    </row>
    <row r="323" spans="2:16" ht="13.15" customHeight="1">
      <c r="B323" s="5"/>
      <c r="C323" s="801" t="s">
        <v>67</v>
      </c>
      <c r="D323" s="802"/>
      <c r="E323" s="802"/>
      <c r="F323" s="802"/>
      <c r="G323" s="802"/>
      <c r="H323" s="802"/>
      <c r="I323" s="802"/>
      <c r="J323" s="802"/>
      <c r="K323" s="802"/>
      <c r="L323" s="802"/>
      <c r="M323" s="802"/>
      <c r="N323" s="802"/>
      <c r="O323" s="803"/>
      <c r="P323" s="16"/>
    </row>
    <row r="324" spans="2:16" ht="13.15" customHeight="1">
      <c r="B324" s="5"/>
      <c r="C324" s="804"/>
      <c r="D324" s="805"/>
      <c r="E324" s="805"/>
      <c r="F324" s="805"/>
      <c r="G324" s="805"/>
      <c r="H324" s="805"/>
      <c r="I324" s="805"/>
      <c r="J324" s="805"/>
      <c r="K324" s="805"/>
      <c r="L324" s="805"/>
      <c r="M324" s="805"/>
      <c r="N324" s="805"/>
      <c r="O324" s="806"/>
      <c r="P324" s="16"/>
    </row>
    <row r="325" spans="2:16" ht="13.5" customHeight="1" thickBot="1">
      <c r="B325" s="5"/>
      <c r="C325" s="807"/>
      <c r="D325" s="808"/>
      <c r="E325" s="808"/>
      <c r="F325" s="808"/>
      <c r="G325" s="808"/>
      <c r="H325" s="808"/>
      <c r="I325" s="808"/>
      <c r="J325" s="808"/>
      <c r="K325" s="808"/>
      <c r="L325" s="808"/>
      <c r="M325" s="808"/>
      <c r="N325" s="808"/>
      <c r="O325" s="809"/>
      <c r="P325" s="16"/>
    </row>
    <row r="326" spans="2:16" s="225" customFormat="1" ht="30">
      <c r="B326" s="220"/>
      <c r="C326" s="827" t="s">
        <v>68</v>
      </c>
      <c r="D326" s="828"/>
      <c r="E326" s="828"/>
      <c r="F326" s="828"/>
      <c r="G326" s="828"/>
      <c r="H326" s="828"/>
      <c r="I326" s="828"/>
      <c r="J326" s="782" t="s">
        <v>53</v>
      </c>
      <c r="K326" s="783"/>
      <c r="L326" s="222" t="s">
        <v>69</v>
      </c>
      <c r="M326" s="829" t="s">
        <v>56</v>
      </c>
      <c r="N326" s="830"/>
      <c r="O326" s="223" t="s">
        <v>57</v>
      </c>
      <c r="P326" s="224"/>
    </row>
    <row r="327" spans="2:16" ht="14.25">
      <c r="B327" s="5"/>
      <c r="C327" s="814" t="s">
        <v>308</v>
      </c>
      <c r="D327" s="815"/>
      <c r="E327" s="815"/>
      <c r="F327" s="815"/>
      <c r="G327" s="815"/>
      <c r="H327" s="815"/>
      <c r="I327" s="816"/>
      <c r="J327" s="784" t="s">
        <v>94</v>
      </c>
      <c r="K327" s="785"/>
      <c r="L327" s="184">
        <f>+L233</f>
        <v>311661.11135999998</v>
      </c>
      <c r="M327" s="831">
        <v>0.05</v>
      </c>
      <c r="N327" s="832"/>
      <c r="O327" s="191">
        <f>+L327*M327</f>
        <v>15583.055568</v>
      </c>
      <c r="P327" s="21"/>
    </row>
    <row r="328" spans="2:16" ht="14.25">
      <c r="B328" s="5"/>
      <c r="C328" s="814"/>
      <c r="D328" s="815"/>
      <c r="E328" s="815"/>
      <c r="F328" s="815"/>
      <c r="G328" s="815"/>
      <c r="H328" s="815"/>
      <c r="I328" s="816"/>
      <c r="J328" s="784"/>
      <c r="K328" s="785"/>
      <c r="L328" s="184"/>
      <c r="M328" s="817"/>
      <c r="N328" s="818"/>
      <c r="O328" s="191">
        <f>+M328*L328</f>
        <v>0</v>
      </c>
      <c r="P328" s="21"/>
    </row>
    <row r="329" spans="2:16" ht="14.25">
      <c r="B329" s="5"/>
      <c r="C329" s="814"/>
      <c r="D329" s="815"/>
      <c r="E329" s="815"/>
      <c r="F329" s="815"/>
      <c r="G329" s="815"/>
      <c r="H329" s="815"/>
      <c r="I329" s="816"/>
      <c r="J329" s="784"/>
      <c r="K329" s="785"/>
      <c r="L329" s="184"/>
      <c r="M329" s="819"/>
      <c r="N329" s="820"/>
      <c r="O329" s="191">
        <f>+M329*L329</f>
        <v>0</v>
      </c>
      <c r="P329" s="21"/>
    </row>
    <row r="330" spans="2:16" ht="15" thickBot="1">
      <c r="B330" s="5"/>
      <c r="C330" s="814"/>
      <c r="D330" s="815"/>
      <c r="E330" s="815"/>
      <c r="F330" s="815"/>
      <c r="G330" s="815"/>
      <c r="H330" s="815"/>
      <c r="I330" s="816"/>
      <c r="J330" s="821"/>
      <c r="K330" s="822"/>
      <c r="L330" s="183"/>
      <c r="M330" s="821"/>
      <c r="N330" s="822"/>
      <c r="O330" s="191">
        <f>+M330*L330</f>
        <v>0</v>
      </c>
      <c r="P330" s="18"/>
    </row>
    <row r="331" spans="2:16" ht="15.75" thickBot="1">
      <c r="B331" s="5"/>
      <c r="C331" s="779" t="s">
        <v>58</v>
      </c>
      <c r="D331" s="780"/>
      <c r="E331" s="780"/>
      <c r="F331" s="780"/>
      <c r="G331" s="780"/>
      <c r="H331" s="780"/>
      <c r="I331" s="780"/>
      <c r="J331" s="780"/>
      <c r="K331" s="780"/>
      <c r="L331" s="780"/>
      <c r="M331" s="780"/>
      <c r="N331" s="781"/>
      <c r="O331" s="190">
        <f>+SUM(O327:O330)</f>
        <v>15583.055568</v>
      </c>
      <c r="P331" s="18"/>
    </row>
    <row r="332" spans="2:16" ht="15" thickBot="1">
      <c r="B332" s="5"/>
      <c r="C332" s="55"/>
      <c r="D332" s="32"/>
      <c r="E332" s="32"/>
      <c r="F332" s="32"/>
      <c r="G332" s="32"/>
      <c r="H332" s="32"/>
      <c r="I332" s="32"/>
      <c r="J332" s="32"/>
      <c r="K332" s="32"/>
      <c r="L332" s="32"/>
      <c r="M332" s="32"/>
      <c r="N332" s="32"/>
      <c r="O332" s="56"/>
      <c r="P332" s="6"/>
    </row>
    <row r="333" spans="2:16" ht="15.75" thickBot="1">
      <c r="B333" s="5"/>
      <c r="C333" s="786" t="s">
        <v>70</v>
      </c>
      <c r="D333" s="787"/>
      <c r="E333" s="787"/>
      <c r="F333" s="787"/>
      <c r="G333" s="787"/>
      <c r="H333" s="787"/>
      <c r="I333" s="787"/>
      <c r="J333" s="787"/>
      <c r="K333" s="787"/>
      <c r="L333" s="787"/>
      <c r="M333" s="787"/>
      <c r="N333" s="788"/>
      <c r="O333" s="195">
        <f>+ROUND(O306+O315+O322+O331,0)</f>
        <v>63691</v>
      </c>
      <c r="P333" s="22"/>
    </row>
    <row r="334" spans="2:16" ht="13.15" customHeight="1">
      <c r="B334" s="5"/>
      <c r="C334" s="801" t="s">
        <v>71</v>
      </c>
      <c r="D334" s="802"/>
      <c r="E334" s="802"/>
      <c r="F334" s="802"/>
      <c r="G334" s="802"/>
      <c r="H334" s="802"/>
      <c r="I334" s="802"/>
      <c r="J334" s="802"/>
      <c r="K334" s="802"/>
      <c r="L334" s="802"/>
      <c r="M334" s="802"/>
      <c r="N334" s="802"/>
      <c r="O334" s="803"/>
      <c r="P334" s="16"/>
    </row>
    <row r="335" spans="2:16" ht="13.15" customHeight="1">
      <c r="B335" s="5"/>
      <c r="C335" s="804"/>
      <c r="D335" s="805"/>
      <c r="E335" s="805"/>
      <c r="F335" s="805"/>
      <c r="G335" s="805"/>
      <c r="H335" s="805"/>
      <c r="I335" s="805"/>
      <c r="J335" s="805"/>
      <c r="K335" s="805"/>
      <c r="L335" s="805"/>
      <c r="M335" s="805"/>
      <c r="N335" s="805"/>
      <c r="O335" s="806"/>
      <c r="P335" s="16"/>
    </row>
    <row r="336" spans="2:16" ht="13.5" customHeight="1" thickBot="1">
      <c r="B336" s="5"/>
      <c r="C336" s="807"/>
      <c r="D336" s="808"/>
      <c r="E336" s="808"/>
      <c r="F336" s="808"/>
      <c r="G336" s="808"/>
      <c r="H336" s="808"/>
      <c r="I336" s="808"/>
      <c r="J336" s="808"/>
      <c r="K336" s="808"/>
      <c r="L336" s="808"/>
      <c r="M336" s="808"/>
      <c r="N336" s="808"/>
      <c r="O336" s="809"/>
      <c r="P336" s="16"/>
    </row>
    <row r="337" spans="2:19" ht="15">
      <c r="B337" s="5"/>
      <c r="C337" s="810" t="s">
        <v>72</v>
      </c>
      <c r="D337" s="811"/>
      <c r="E337" s="811"/>
      <c r="F337" s="811"/>
      <c r="G337" s="811"/>
      <c r="H337" s="811"/>
      <c r="I337" s="811"/>
      <c r="J337" s="101"/>
      <c r="K337" s="102"/>
      <c r="L337" s="71" t="s">
        <v>73</v>
      </c>
      <c r="M337" s="812" t="s">
        <v>74</v>
      </c>
      <c r="N337" s="813"/>
      <c r="O337" s="72"/>
      <c r="P337" s="20"/>
    </row>
    <row r="338" spans="2:19" ht="14.25">
      <c r="B338" s="5"/>
      <c r="C338" s="795" t="s">
        <v>75</v>
      </c>
      <c r="D338" s="796"/>
      <c r="E338" s="796"/>
      <c r="F338" s="796"/>
      <c r="G338" s="796"/>
      <c r="H338" s="796"/>
      <c r="I338" s="796"/>
      <c r="J338" s="74"/>
      <c r="K338" s="75"/>
      <c r="L338" s="76">
        <v>0.28999999999999998</v>
      </c>
      <c r="M338" s="797">
        <f>+O333</f>
        <v>63691</v>
      </c>
      <c r="N338" s="798"/>
      <c r="O338" s="189">
        <f>+M338*L338</f>
        <v>18470.39</v>
      </c>
      <c r="P338" s="23"/>
    </row>
    <row r="339" spans="2:19" ht="14.25">
      <c r="B339" s="5"/>
      <c r="C339" s="61" t="s">
        <v>76</v>
      </c>
      <c r="D339" s="62"/>
      <c r="E339" s="62"/>
      <c r="F339" s="62"/>
      <c r="G339" s="62"/>
      <c r="H339" s="62"/>
      <c r="I339" s="62"/>
      <c r="J339" s="74"/>
      <c r="K339" s="75"/>
      <c r="L339" s="76">
        <v>0.01</v>
      </c>
      <c r="M339" s="797">
        <f>+O333</f>
        <v>63691</v>
      </c>
      <c r="N339" s="798"/>
      <c r="O339" s="189">
        <f>+M339*L339</f>
        <v>636.91</v>
      </c>
      <c r="P339" s="23"/>
    </row>
    <row r="340" spans="2:19" ht="15" thickBot="1">
      <c r="B340" s="5"/>
      <c r="C340" s="49" t="s">
        <v>77</v>
      </c>
      <c r="D340" s="50"/>
      <c r="E340" s="50"/>
      <c r="F340" s="50"/>
      <c r="G340" s="50"/>
      <c r="H340" s="50"/>
      <c r="I340" s="50"/>
      <c r="J340" s="77"/>
      <c r="K340" s="78"/>
      <c r="L340" s="76">
        <v>0.05</v>
      </c>
      <c r="M340" s="799">
        <f>+O333</f>
        <v>63691</v>
      </c>
      <c r="N340" s="800"/>
      <c r="O340" s="189">
        <f>+M340*L340</f>
        <v>3184.55</v>
      </c>
      <c r="P340" s="23"/>
    </row>
    <row r="341" spans="2:19" ht="15.75" thickBot="1">
      <c r="B341" s="5"/>
      <c r="C341" s="779" t="s">
        <v>58</v>
      </c>
      <c r="D341" s="780"/>
      <c r="E341" s="780"/>
      <c r="F341" s="780"/>
      <c r="G341" s="780"/>
      <c r="H341" s="780"/>
      <c r="I341" s="780"/>
      <c r="J341" s="780"/>
      <c r="K341" s="780"/>
      <c r="L341" s="780"/>
      <c r="M341" s="780"/>
      <c r="N341" s="781"/>
      <c r="O341" s="190">
        <f>+SUM(O338:O340)</f>
        <v>22291.85</v>
      </c>
      <c r="P341" s="24"/>
    </row>
    <row r="342" spans="2:19" ht="15" thickBot="1">
      <c r="B342" s="5"/>
      <c r="C342" s="55"/>
      <c r="D342" s="32"/>
      <c r="E342" s="32"/>
      <c r="F342" s="32"/>
      <c r="G342" s="32"/>
      <c r="H342" s="32"/>
      <c r="I342" s="32"/>
      <c r="J342" s="32"/>
      <c r="K342" s="32"/>
      <c r="L342" s="32"/>
      <c r="M342" s="32"/>
      <c r="N342" s="32"/>
      <c r="O342" s="196"/>
      <c r="P342" s="6"/>
    </row>
    <row r="343" spans="2:19" ht="15.75" thickBot="1">
      <c r="B343" s="5"/>
      <c r="C343" s="786" t="s">
        <v>78</v>
      </c>
      <c r="D343" s="787"/>
      <c r="E343" s="787"/>
      <c r="F343" s="787"/>
      <c r="G343" s="787"/>
      <c r="H343" s="787"/>
      <c r="I343" s="787"/>
      <c r="J343" s="787"/>
      <c r="K343" s="787"/>
      <c r="L343" s="787"/>
      <c r="M343" s="787"/>
      <c r="N343" s="788"/>
      <c r="O343" s="194">
        <f>ROUNDDOWN(+O341+O333,0)</f>
        <v>85982</v>
      </c>
      <c r="P343" s="24"/>
      <c r="S343" s="186"/>
    </row>
    <row r="344" spans="2:19" ht="14.25">
      <c r="B344" s="5"/>
      <c r="C344" s="55"/>
      <c r="D344" s="32"/>
      <c r="E344" s="32"/>
      <c r="F344" s="32"/>
      <c r="G344" s="32"/>
      <c r="H344" s="32"/>
      <c r="I344" s="32"/>
      <c r="J344" s="32"/>
      <c r="K344" s="32"/>
      <c r="L344" s="32"/>
      <c r="M344" s="32"/>
      <c r="N344" s="32"/>
      <c r="O344" s="56"/>
      <c r="P344" s="6"/>
      <c r="S344" s="186"/>
    </row>
    <row r="345" spans="2:19" ht="14.25">
      <c r="B345" s="5"/>
      <c r="C345" s="55"/>
      <c r="D345" s="32"/>
      <c r="E345" s="32"/>
      <c r="F345" s="32"/>
      <c r="G345" s="32"/>
      <c r="H345" s="79" t="s">
        <v>79</v>
      </c>
      <c r="I345" s="79"/>
      <c r="J345" s="79"/>
      <c r="K345" s="79"/>
      <c r="L345" s="32"/>
      <c r="M345" s="32"/>
      <c r="N345" s="32"/>
      <c r="O345" s="56"/>
      <c r="P345" s="6"/>
    </row>
    <row r="346" spans="2:19" ht="15">
      <c r="B346" s="5"/>
      <c r="C346" s="55"/>
      <c r="D346" s="32"/>
      <c r="E346" s="32"/>
      <c r="F346" s="32"/>
      <c r="G346" s="32"/>
      <c r="H346" s="79" t="s">
        <v>80</v>
      </c>
      <c r="I346" s="32"/>
      <c r="J346" s="32"/>
      <c r="K346" s="32"/>
      <c r="L346" s="32"/>
      <c r="M346" s="32"/>
      <c r="N346" s="32"/>
      <c r="O346" s="56"/>
      <c r="P346" s="25"/>
    </row>
    <row r="347" spans="2:19" ht="15">
      <c r="B347" s="5"/>
      <c r="C347" s="55"/>
      <c r="D347" s="32"/>
      <c r="E347" s="32"/>
      <c r="F347" s="32"/>
      <c r="G347" s="32"/>
      <c r="H347" s="79" t="s">
        <v>81</v>
      </c>
      <c r="I347" s="32"/>
      <c r="J347" s="32"/>
      <c r="K347" s="32"/>
      <c r="L347" s="32"/>
      <c r="M347" s="32"/>
      <c r="N347" s="32"/>
      <c r="O347" s="56"/>
      <c r="P347" s="25"/>
    </row>
    <row r="348" spans="2:19" ht="14.25">
      <c r="B348" s="5"/>
      <c r="C348" s="41"/>
      <c r="D348" s="80"/>
      <c r="E348" s="80"/>
      <c r="F348" s="80"/>
      <c r="G348" s="80"/>
      <c r="H348" s="79" t="s">
        <v>82</v>
      </c>
      <c r="I348" s="80"/>
      <c r="J348" s="80"/>
      <c r="K348" s="80"/>
      <c r="L348" s="80"/>
      <c r="M348" s="80"/>
      <c r="N348" s="80"/>
      <c r="O348" s="81"/>
      <c r="P348" s="26"/>
      <c r="R348" s="205"/>
      <c r="S348" s="186"/>
    </row>
    <row r="349" spans="2:19" ht="14.25">
      <c r="B349" s="5"/>
      <c r="C349" s="55"/>
      <c r="D349" s="32"/>
      <c r="E349" s="32"/>
      <c r="F349" s="32"/>
      <c r="G349" s="32"/>
      <c r="H349" s="32" t="s">
        <v>83</v>
      </c>
      <c r="I349" s="32"/>
      <c r="J349" s="32"/>
      <c r="K349" s="32"/>
      <c r="L349" s="32"/>
      <c r="M349" s="32"/>
      <c r="N349" s="32"/>
      <c r="O349" s="56"/>
      <c r="P349" s="6"/>
      <c r="S349" s="186"/>
    </row>
    <row r="350" spans="2:19" ht="15">
      <c r="B350" s="5"/>
      <c r="C350" s="82" t="s">
        <v>84</v>
      </c>
      <c r="D350" s="83"/>
      <c r="E350" s="83"/>
      <c r="F350" s="83"/>
      <c r="G350" s="83"/>
      <c r="H350" s="83"/>
      <c r="I350" s="83"/>
      <c r="J350" s="83"/>
      <c r="K350" s="83"/>
      <c r="L350" s="83"/>
      <c r="M350" s="83"/>
      <c r="N350" s="83"/>
      <c r="O350" s="84"/>
      <c r="P350" s="6"/>
    </row>
    <row r="351" spans="2:19" ht="14.25">
      <c r="B351" s="5"/>
      <c r="C351" s="789"/>
      <c r="D351" s="790"/>
      <c r="E351" s="790"/>
      <c r="F351" s="790"/>
      <c r="G351" s="790"/>
      <c r="H351" s="790"/>
      <c r="I351" s="790"/>
      <c r="J351" s="790"/>
      <c r="K351" s="790"/>
      <c r="L351" s="790"/>
      <c r="M351" s="790"/>
      <c r="N351" s="790"/>
      <c r="O351" s="791"/>
      <c r="P351" s="26"/>
    </row>
    <row r="352" spans="2:19" ht="14.25">
      <c r="B352" s="5"/>
      <c r="C352" s="789"/>
      <c r="D352" s="790"/>
      <c r="E352" s="790"/>
      <c r="F352" s="790"/>
      <c r="G352" s="790"/>
      <c r="H352" s="790"/>
      <c r="I352" s="790"/>
      <c r="J352" s="790"/>
      <c r="K352" s="790"/>
      <c r="L352" s="790"/>
      <c r="M352" s="790"/>
      <c r="N352" s="790"/>
      <c r="O352" s="791"/>
      <c r="P352" s="26"/>
    </row>
    <row r="353" spans="2:16" ht="14.25">
      <c r="B353" s="5"/>
      <c r="C353" s="41"/>
      <c r="D353" s="80"/>
      <c r="E353" s="80"/>
      <c r="F353" s="80"/>
      <c r="G353" s="80"/>
      <c r="H353" s="80"/>
      <c r="I353" s="80"/>
      <c r="J353" s="80"/>
      <c r="K353" s="80"/>
      <c r="L353" s="80"/>
      <c r="M353" s="80"/>
      <c r="N353" s="80"/>
      <c r="O353" s="81"/>
      <c r="P353" s="26"/>
    </row>
    <row r="354" spans="2:16" ht="15">
      <c r="B354" s="5"/>
      <c r="C354" s="85" t="s">
        <v>85</v>
      </c>
      <c r="D354" s="80"/>
      <c r="E354" s="80"/>
      <c r="F354" s="80"/>
      <c r="G354" s="80"/>
      <c r="H354" s="80"/>
      <c r="I354" s="80"/>
      <c r="J354" s="80"/>
      <c r="K354" s="80"/>
      <c r="L354" s="80"/>
      <c r="M354" s="80"/>
      <c r="N354" s="80"/>
      <c r="O354" s="81"/>
      <c r="P354" s="26"/>
    </row>
    <row r="355" spans="2:16" ht="13.15" customHeight="1">
      <c r="B355" s="5"/>
      <c r="C355" s="792" t="s">
        <v>86</v>
      </c>
      <c r="D355" s="793"/>
      <c r="E355" s="793"/>
      <c r="F355" s="793"/>
      <c r="G355" s="793"/>
      <c r="H355" s="793"/>
      <c r="I355" s="793"/>
      <c r="J355" s="793"/>
      <c r="K355" s="793"/>
      <c r="L355" s="793"/>
      <c r="M355" s="793"/>
      <c r="N355" s="793"/>
      <c r="O355" s="794"/>
      <c r="P355" s="27"/>
    </row>
    <row r="356" spans="2:16" ht="13.15" customHeight="1">
      <c r="B356" s="5"/>
      <c r="C356" s="792"/>
      <c r="D356" s="793"/>
      <c r="E356" s="793"/>
      <c r="F356" s="793"/>
      <c r="G356" s="793"/>
      <c r="H356" s="793"/>
      <c r="I356" s="793"/>
      <c r="J356" s="793"/>
      <c r="K356" s="793"/>
      <c r="L356" s="793"/>
      <c r="M356" s="793"/>
      <c r="N356" s="793"/>
      <c r="O356" s="794"/>
      <c r="P356" s="27"/>
    </row>
    <row r="357" spans="2:16" ht="13.15" customHeight="1">
      <c r="B357" s="5"/>
      <c r="C357" s="792" t="s">
        <v>87</v>
      </c>
      <c r="D357" s="793"/>
      <c r="E357" s="793"/>
      <c r="F357" s="793"/>
      <c r="G357" s="793"/>
      <c r="H357" s="793"/>
      <c r="I357" s="793"/>
      <c r="J357" s="793"/>
      <c r="K357" s="793"/>
      <c r="L357" s="793"/>
      <c r="M357" s="793"/>
      <c r="N357" s="793"/>
      <c r="O357" s="794"/>
      <c r="P357" s="27"/>
    </row>
    <row r="358" spans="2:16" ht="13.15" customHeight="1">
      <c r="B358" s="5"/>
      <c r="C358" s="792"/>
      <c r="D358" s="793"/>
      <c r="E358" s="793"/>
      <c r="F358" s="793"/>
      <c r="G358" s="793"/>
      <c r="H358" s="793"/>
      <c r="I358" s="793"/>
      <c r="J358" s="793"/>
      <c r="K358" s="793"/>
      <c r="L358" s="793"/>
      <c r="M358" s="793"/>
      <c r="N358" s="793"/>
      <c r="O358" s="794"/>
      <c r="P358" s="27"/>
    </row>
    <row r="359" spans="2:16" ht="14.25">
      <c r="B359" s="5"/>
      <c r="C359" s="41"/>
      <c r="D359" s="80"/>
      <c r="E359" s="80"/>
      <c r="F359" s="80"/>
      <c r="G359" s="80"/>
      <c r="H359" s="80"/>
      <c r="I359" s="80"/>
      <c r="J359" s="80"/>
      <c r="K359" s="80"/>
      <c r="L359" s="80"/>
      <c r="M359" s="80"/>
      <c r="N359" s="80"/>
      <c r="O359" s="81"/>
      <c r="P359" s="26"/>
    </row>
    <row r="360" spans="2:16" ht="14.25">
      <c r="B360" s="5"/>
      <c r="C360" s="55"/>
      <c r="D360" s="32"/>
      <c r="E360" s="32"/>
      <c r="F360" s="32"/>
      <c r="G360" s="32"/>
      <c r="H360" s="79" t="s">
        <v>79</v>
      </c>
      <c r="I360" s="32"/>
      <c r="J360" s="32"/>
      <c r="K360" s="32"/>
      <c r="L360" s="32"/>
      <c r="M360" s="32"/>
      <c r="N360" s="32"/>
      <c r="O360" s="56"/>
      <c r="P360" s="6"/>
    </row>
    <row r="361" spans="2:16" ht="14.25">
      <c r="B361" s="5"/>
      <c r="C361" s="55"/>
      <c r="D361" s="32"/>
      <c r="E361" s="32"/>
      <c r="F361" s="32"/>
      <c r="G361" s="32"/>
      <c r="H361" s="32" t="s">
        <v>80</v>
      </c>
      <c r="I361" s="62"/>
      <c r="J361" s="62"/>
      <c r="K361" s="62"/>
      <c r="L361" s="32"/>
      <c r="M361" s="32"/>
      <c r="N361" s="32"/>
      <c r="O361" s="56"/>
      <c r="P361" s="6"/>
    </row>
    <row r="362" spans="2:16" ht="14.25">
      <c r="B362" s="5"/>
      <c r="C362" s="55"/>
      <c r="D362" s="32"/>
      <c r="E362" s="32"/>
      <c r="F362" s="32"/>
      <c r="G362" s="32"/>
      <c r="H362" s="32" t="s">
        <v>88</v>
      </c>
      <c r="I362" s="86"/>
      <c r="J362" s="86"/>
      <c r="K362" s="86"/>
      <c r="L362" s="32"/>
      <c r="M362" s="32"/>
      <c r="N362" s="32"/>
      <c r="O362" s="56"/>
      <c r="P362" s="6"/>
    </row>
    <row r="363" spans="2:16" ht="14.25">
      <c r="B363" s="5"/>
      <c r="C363" s="87"/>
      <c r="D363" s="80"/>
      <c r="E363" s="80"/>
      <c r="F363" s="80"/>
      <c r="G363" s="80"/>
      <c r="H363" s="32" t="s">
        <v>89</v>
      </c>
      <c r="I363" s="32"/>
      <c r="J363" s="32"/>
      <c r="K363" s="32"/>
      <c r="L363" s="80"/>
      <c r="M363" s="80"/>
      <c r="N363" s="80"/>
      <c r="O363" s="81"/>
      <c r="P363" s="26"/>
    </row>
    <row r="364" spans="2:16" ht="16.5" thickBot="1">
      <c r="B364" s="5"/>
      <c r="C364" s="773"/>
      <c r="D364" s="774"/>
      <c r="E364" s="774"/>
      <c r="F364" s="69"/>
      <c r="G364" s="69"/>
      <c r="H364" s="69"/>
      <c r="I364" s="69"/>
      <c r="J364" s="69"/>
      <c r="K364" s="775"/>
      <c r="L364" s="775"/>
      <c r="M364" s="775"/>
      <c r="N364" s="775"/>
      <c r="O364" s="776"/>
      <c r="P364" s="28"/>
    </row>
    <row r="365" spans="2:16" ht="13.5" thickBot="1">
      <c r="B365" s="29"/>
      <c r="C365" s="30"/>
      <c r="D365" s="30"/>
      <c r="E365" s="30"/>
      <c r="F365" s="30"/>
      <c r="G365" s="30"/>
      <c r="H365" s="30"/>
      <c r="I365" s="30"/>
      <c r="J365" s="30"/>
      <c r="K365" s="30"/>
      <c r="L365" s="30"/>
      <c r="M365" s="30"/>
      <c r="N365" s="30"/>
      <c r="O365" s="30"/>
      <c r="P365" s="31"/>
    </row>
    <row r="366" spans="2:16" ht="13.5" thickTop="1"/>
    <row r="367" spans="2:16" ht="13.5" thickBot="1"/>
    <row r="368" spans="2:16" ht="13.5" thickTop="1">
      <c r="B368" s="3"/>
      <c r="C368" s="4"/>
      <c r="D368" s="4"/>
      <c r="E368" s="4"/>
      <c r="F368" s="4"/>
      <c r="G368" s="4"/>
      <c r="H368" s="4"/>
      <c r="I368" s="4"/>
      <c r="J368" s="4"/>
      <c r="K368" s="4"/>
      <c r="L368" s="4"/>
      <c r="M368" s="4"/>
      <c r="N368" s="4"/>
      <c r="O368" s="4"/>
      <c r="P368" s="106"/>
    </row>
    <row r="369" spans="2:16" ht="13.5">
      <c r="B369" s="5"/>
      <c r="C369" s="869" t="s">
        <v>38</v>
      </c>
      <c r="D369" s="870"/>
      <c r="E369" s="870"/>
      <c r="F369" s="870"/>
      <c r="P369" s="6"/>
    </row>
    <row r="370" spans="2:16">
      <c r="B370" s="5"/>
      <c r="C370" s="94"/>
      <c r="D370" s="107" t="s">
        <v>39</v>
      </c>
      <c r="E370" s="94"/>
      <c r="F370" s="95"/>
      <c r="P370" s="6"/>
    </row>
    <row r="371" spans="2:16">
      <c r="B371" s="5"/>
      <c r="C371" s="88"/>
      <c r="D371" s="89"/>
      <c r="E371" s="88"/>
      <c r="F371" s="89"/>
      <c r="P371" s="6"/>
    </row>
    <row r="372" spans="2:16" ht="15.75">
      <c r="B372" s="5"/>
      <c r="C372" s="871" t="s">
        <v>40</v>
      </c>
      <c r="D372" s="871"/>
      <c r="E372" s="871"/>
      <c r="F372" s="871"/>
      <c r="G372" s="871"/>
      <c r="H372" s="871"/>
      <c r="I372" s="871"/>
      <c r="J372" s="871"/>
      <c r="K372" s="871"/>
      <c r="L372" s="871"/>
      <c r="M372" s="871"/>
      <c r="N372" s="871"/>
      <c r="O372" s="871"/>
      <c r="P372" s="7"/>
    </row>
    <row r="373" spans="2:16" ht="15" thickBot="1">
      <c r="B373" s="5"/>
      <c r="C373" s="32"/>
      <c r="D373" s="32"/>
      <c r="E373" s="32"/>
      <c r="F373" s="32"/>
      <c r="G373" s="32"/>
      <c r="H373" s="32"/>
      <c r="I373" s="32"/>
      <c r="J373" s="32"/>
      <c r="K373" s="32"/>
      <c r="L373" s="32"/>
      <c r="M373" s="32"/>
      <c r="N373" s="32"/>
      <c r="O373" s="32"/>
      <c r="P373" s="6"/>
    </row>
    <row r="374" spans="2:16" ht="15">
      <c r="B374" s="5"/>
      <c r="C374" s="872"/>
      <c r="D374" s="874"/>
      <c r="E374" s="875"/>
      <c r="F374" s="875"/>
      <c r="G374" s="875"/>
      <c r="H374" s="875"/>
      <c r="I374" s="875"/>
      <c r="J374" s="875"/>
      <c r="K374" s="876"/>
      <c r="L374" s="877"/>
      <c r="M374" s="878"/>
      <c r="N374" s="878"/>
      <c r="O374" s="879"/>
      <c r="P374" s="8"/>
    </row>
    <row r="375" spans="2:16" ht="15">
      <c r="B375" s="5"/>
      <c r="C375" s="873"/>
      <c r="D375" s="856" t="s">
        <v>468</v>
      </c>
      <c r="E375" s="857"/>
      <c r="F375" s="857"/>
      <c r="G375" s="857"/>
      <c r="H375" s="857"/>
      <c r="I375" s="857"/>
      <c r="J375" s="857"/>
      <c r="K375" s="858"/>
      <c r="L375" s="880"/>
      <c r="M375" s="881"/>
      <c r="N375" s="881"/>
      <c r="O375" s="882"/>
      <c r="P375" s="8"/>
    </row>
    <row r="376" spans="2:16" ht="15">
      <c r="B376" s="5"/>
      <c r="C376" s="873"/>
      <c r="D376" s="856"/>
      <c r="E376" s="857"/>
      <c r="F376" s="857"/>
      <c r="G376" s="857"/>
      <c r="H376" s="857"/>
      <c r="I376" s="857"/>
      <c r="J376" s="857"/>
      <c r="K376" s="858"/>
      <c r="L376" s="883" t="s">
        <v>41</v>
      </c>
      <c r="M376" s="885"/>
      <c r="N376" s="886"/>
      <c r="O376" s="887"/>
      <c r="P376" s="8"/>
    </row>
    <row r="377" spans="2:16" ht="13.5">
      <c r="B377" s="5"/>
      <c r="C377" s="873"/>
      <c r="D377" s="866" t="s">
        <v>467</v>
      </c>
      <c r="E377" s="867"/>
      <c r="F377" s="867"/>
      <c r="G377" s="867"/>
      <c r="H377" s="867"/>
      <c r="I377" s="867"/>
      <c r="J377" s="867"/>
      <c r="K377" s="868"/>
      <c r="L377" s="884"/>
      <c r="M377" s="888"/>
      <c r="N377" s="889"/>
      <c r="O377" s="890"/>
      <c r="P377" s="9"/>
    </row>
    <row r="378" spans="2:16" ht="13.9" customHeight="1">
      <c r="B378" s="5"/>
      <c r="C378" s="873"/>
      <c r="D378" s="866"/>
      <c r="E378" s="867"/>
      <c r="F378" s="867"/>
      <c r="G378" s="867"/>
      <c r="H378" s="867"/>
      <c r="I378" s="867"/>
      <c r="J378" s="867"/>
      <c r="K378" s="868"/>
      <c r="L378" s="883" t="s">
        <v>42</v>
      </c>
      <c r="M378" s="883"/>
      <c r="N378" s="883" t="s">
        <v>43</v>
      </c>
      <c r="O378" s="854"/>
      <c r="P378" s="8"/>
    </row>
    <row r="379" spans="2:16" ht="13.9" customHeight="1">
      <c r="B379" s="5"/>
      <c r="C379" s="873"/>
      <c r="D379" s="866"/>
      <c r="E379" s="867"/>
      <c r="F379" s="867"/>
      <c r="G379" s="867"/>
      <c r="H379" s="867"/>
      <c r="I379" s="867"/>
      <c r="J379" s="867"/>
      <c r="K379" s="868"/>
      <c r="L379" s="891"/>
      <c r="M379" s="891"/>
      <c r="N379" s="891"/>
      <c r="O379" s="855"/>
      <c r="P379" s="8"/>
    </row>
    <row r="380" spans="2:16" ht="15">
      <c r="B380" s="5"/>
      <c r="C380" s="873"/>
      <c r="D380" s="856" t="s">
        <v>44</v>
      </c>
      <c r="E380" s="857"/>
      <c r="F380" s="857"/>
      <c r="G380" s="857"/>
      <c r="H380" s="857"/>
      <c r="I380" s="857"/>
      <c r="J380" s="857"/>
      <c r="K380" s="858"/>
      <c r="L380" s="891"/>
      <c r="M380" s="891"/>
      <c r="N380" s="891"/>
      <c r="O380" s="855"/>
      <c r="P380" s="8"/>
    </row>
    <row r="381" spans="2:16" ht="15.75" thickBot="1">
      <c r="B381" s="5"/>
      <c r="C381" s="33"/>
      <c r="D381" s="34"/>
      <c r="E381" s="34"/>
      <c r="F381" s="34"/>
      <c r="G381" s="34"/>
      <c r="H381" s="34"/>
      <c r="I381" s="34"/>
      <c r="J381" s="34"/>
      <c r="K381" s="34"/>
      <c r="L381" s="34"/>
      <c r="M381" s="35"/>
      <c r="N381" s="35"/>
      <c r="O381" s="36"/>
      <c r="P381" s="10"/>
    </row>
    <row r="382" spans="2:16" ht="15">
      <c r="B382" s="5"/>
      <c r="C382" s="37"/>
      <c r="D382" s="100"/>
      <c r="E382" s="100"/>
      <c r="F382" s="100"/>
      <c r="G382" s="100"/>
      <c r="H382" s="100"/>
      <c r="I382" s="100"/>
      <c r="J382" s="100"/>
      <c r="K382" s="100"/>
      <c r="L382" s="38" t="s">
        <v>45</v>
      </c>
      <c r="M382" s="39" t="s">
        <v>46</v>
      </c>
      <c r="N382" s="39" t="s">
        <v>47</v>
      </c>
      <c r="O382" s="40" t="s">
        <v>48</v>
      </c>
      <c r="P382" s="9"/>
    </row>
    <row r="383" spans="2:16" ht="15">
      <c r="B383" s="5"/>
      <c r="C383" s="41"/>
      <c r="D383" s="99"/>
      <c r="E383" s="99"/>
      <c r="F383" s="99"/>
      <c r="G383" s="99"/>
      <c r="H383" s="99"/>
      <c r="I383" s="99"/>
      <c r="J383" s="99"/>
      <c r="K383" s="99"/>
      <c r="L383" s="42"/>
      <c r="M383" s="43">
        <v>1</v>
      </c>
      <c r="N383" s="43">
        <v>9</v>
      </c>
      <c r="O383" s="44">
        <v>2026</v>
      </c>
      <c r="P383" s="11"/>
    </row>
    <row r="384" spans="2:16" ht="15">
      <c r="B384" s="5"/>
      <c r="C384" s="46"/>
      <c r="D384" s="47"/>
      <c r="E384" s="47"/>
      <c r="F384" s="47"/>
      <c r="G384" s="47"/>
      <c r="H384" s="47"/>
      <c r="I384" s="47"/>
      <c r="J384" s="47"/>
      <c r="K384" s="47"/>
      <c r="L384" s="47"/>
      <c r="M384" s="47"/>
      <c r="N384" s="47"/>
      <c r="O384" s="48"/>
      <c r="P384" s="12"/>
    </row>
    <row r="385" spans="1:17" ht="15" thickBot="1">
      <c r="B385" s="5"/>
      <c r="C385" s="49"/>
      <c r="D385" s="50"/>
      <c r="E385" s="50"/>
      <c r="F385" s="50"/>
      <c r="G385" s="50"/>
      <c r="H385" s="50"/>
      <c r="I385" s="50"/>
      <c r="J385" s="50"/>
      <c r="K385" s="50"/>
      <c r="L385" s="50"/>
      <c r="M385" s="50"/>
      <c r="N385" s="50"/>
      <c r="O385" s="51"/>
      <c r="P385" s="6"/>
    </row>
    <row r="386" spans="1:17" ht="15" thickBot="1">
      <c r="B386" s="5"/>
      <c r="C386" s="52"/>
      <c r="D386" s="53"/>
      <c r="E386" s="53"/>
      <c r="F386" s="53"/>
      <c r="G386" s="53"/>
      <c r="H386" s="53"/>
      <c r="I386" s="32"/>
      <c r="J386" s="32"/>
      <c r="K386" s="53"/>
      <c r="L386" s="53"/>
      <c r="M386" s="53"/>
      <c r="N386" s="53"/>
      <c r="O386" s="54"/>
      <c r="P386" s="6"/>
    </row>
    <row r="387" spans="1:17" ht="15">
      <c r="B387" s="5"/>
      <c r="C387" s="859" t="s">
        <v>51</v>
      </c>
      <c r="D387" s="860"/>
      <c r="E387" s="860"/>
      <c r="F387" s="860"/>
      <c r="G387" s="860"/>
      <c r="H387" s="860"/>
      <c r="I387" s="860"/>
      <c r="J387" s="860"/>
      <c r="K387" s="860"/>
      <c r="L387" s="860"/>
      <c r="M387" s="860"/>
      <c r="N387" s="860"/>
      <c r="O387" s="861"/>
      <c r="P387" s="13"/>
    </row>
    <row r="388" spans="1:17" ht="15" thickBot="1">
      <c r="B388" s="5"/>
      <c r="C388" s="55"/>
      <c r="D388" s="32"/>
      <c r="E388" s="32"/>
      <c r="F388" s="32"/>
      <c r="G388" s="32"/>
      <c r="H388" s="32"/>
      <c r="I388" s="32"/>
      <c r="J388" s="32"/>
      <c r="K388" s="32"/>
      <c r="L388" s="32"/>
      <c r="M388" s="32"/>
      <c r="N388" s="32"/>
      <c r="O388" s="56"/>
      <c r="P388" s="6"/>
    </row>
    <row r="389" spans="1:17" ht="15">
      <c r="B389" s="5"/>
      <c r="C389" s="57" t="s">
        <v>52</v>
      </c>
      <c r="D389" s="862" t="s">
        <v>6</v>
      </c>
      <c r="E389" s="863"/>
      <c r="F389" s="863"/>
      <c r="G389" s="863"/>
      <c r="H389" s="863"/>
      <c r="I389" s="863"/>
      <c r="J389" s="863"/>
      <c r="K389" s="863"/>
      <c r="L389" s="864"/>
      <c r="M389" s="827" t="s">
        <v>53</v>
      </c>
      <c r="N389" s="865"/>
      <c r="O389" s="57" t="s">
        <v>8</v>
      </c>
      <c r="P389" s="14"/>
    </row>
    <row r="390" spans="1:17" ht="47.65" customHeight="1" thickBot="1">
      <c r="B390" s="5"/>
      <c r="C390" s="181">
        <v>2.0499999999999998</v>
      </c>
      <c r="D390" s="846" t="s">
        <v>175</v>
      </c>
      <c r="E390" s="904"/>
      <c r="F390" s="904"/>
      <c r="G390" s="904"/>
      <c r="H390" s="904"/>
      <c r="I390" s="904"/>
      <c r="J390" s="904"/>
      <c r="K390" s="904"/>
      <c r="L390" s="850"/>
      <c r="M390" s="849" t="s">
        <v>123</v>
      </c>
      <c r="N390" s="850"/>
      <c r="O390" s="193">
        <f>+O436</f>
        <v>2430</v>
      </c>
      <c r="P390" s="15"/>
    </row>
    <row r="391" spans="1:17">
      <c r="B391" s="5"/>
      <c r="C391" s="801" t="s">
        <v>54</v>
      </c>
      <c r="D391" s="802"/>
      <c r="E391" s="802"/>
      <c r="F391" s="802"/>
      <c r="G391" s="802"/>
      <c r="H391" s="802"/>
      <c r="I391" s="802"/>
      <c r="J391" s="802"/>
      <c r="K391" s="802"/>
      <c r="L391" s="802"/>
      <c r="M391" s="802"/>
      <c r="N391" s="802"/>
      <c r="O391" s="803"/>
      <c r="P391" s="16"/>
    </row>
    <row r="392" spans="1:17">
      <c r="B392" s="5"/>
      <c r="C392" s="804"/>
      <c r="D392" s="805"/>
      <c r="E392" s="805"/>
      <c r="F392" s="805"/>
      <c r="G392" s="805"/>
      <c r="H392" s="805"/>
      <c r="I392" s="805"/>
      <c r="J392" s="805"/>
      <c r="K392" s="805"/>
      <c r="L392" s="805"/>
      <c r="M392" s="805"/>
      <c r="N392" s="805"/>
      <c r="O392" s="806"/>
      <c r="P392" s="16"/>
    </row>
    <row r="393" spans="1:17" ht="13.5" thickBot="1">
      <c r="B393" s="5"/>
      <c r="C393" s="807"/>
      <c r="D393" s="808"/>
      <c r="E393" s="808"/>
      <c r="F393" s="808"/>
      <c r="G393" s="808"/>
      <c r="H393" s="808"/>
      <c r="I393" s="808"/>
      <c r="J393" s="808"/>
      <c r="K393" s="808"/>
      <c r="L393" s="808"/>
      <c r="M393" s="808"/>
      <c r="N393" s="808"/>
      <c r="O393" s="809"/>
      <c r="P393" s="16"/>
    </row>
    <row r="394" spans="1:17" ht="15">
      <c r="B394" s="5"/>
      <c r="C394" s="851" t="s">
        <v>6</v>
      </c>
      <c r="D394" s="852"/>
      <c r="E394" s="852"/>
      <c r="F394" s="852"/>
      <c r="G394" s="852"/>
      <c r="H394" s="852"/>
      <c r="I394" s="853"/>
      <c r="J394" s="837" t="s">
        <v>53</v>
      </c>
      <c r="K394" s="838"/>
      <c r="L394" s="58" t="s">
        <v>55</v>
      </c>
      <c r="M394" s="837" t="s">
        <v>56</v>
      </c>
      <c r="N394" s="838"/>
      <c r="O394" s="59" t="s">
        <v>57</v>
      </c>
      <c r="P394" s="17"/>
    </row>
    <row r="395" spans="1:17" ht="14.25">
      <c r="B395" s="5"/>
      <c r="C395" s="919"/>
      <c r="D395" s="915"/>
      <c r="E395" s="915"/>
      <c r="F395" s="915"/>
      <c r="G395" s="915"/>
      <c r="H395" s="915"/>
      <c r="I395" s="916"/>
      <c r="J395" s="831"/>
      <c r="K395" s="832"/>
      <c r="L395" s="182"/>
      <c r="M395" s="842"/>
      <c r="N395" s="832"/>
      <c r="O395" s="189">
        <f>+L395*M395</f>
        <v>0</v>
      </c>
      <c r="P395" s="18"/>
    </row>
    <row r="396" spans="1:17" ht="14.25">
      <c r="B396" s="5"/>
      <c r="C396" s="789"/>
      <c r="D396" s="790"/>
      <c r="E396" s="790"/>
      <c r="F396" s="790"/>
      <c r="G396" s="790"/>
      <c r="H396" s="790"/>
      <c r="I396" s="832"/>
      <c r="J396" s="831"/>
      <c r="K396" s="832"/>
      <c r="L396" s="182"/>
      <c r="M396" s="831"/>
      <c r="N396" s="832"/>
      <c r="O396" s="189">
        <f>+M396*L396</f>
        <v>0</v>
      </c>
      <c r="P396" s="18"/>
    </row>
    <row r="397" spans="1:17" ht="14.25">
      <c r="A397" s="240"/>
      <c r="B397" s="238"/>
      <c r="C397" s="920"/>
      <c r="D397" s="921"/>
      <c r="E397" s="921"/>
      <c r="F397" s="921"/>
      <c r="G397" s="921"/>
      <c r="H397" s="921"/>
      <c r="I397" s="922"/>
      <c r="J397" s="917"/>
      <c r="K397" s="918"/>
      <c r="L397" s="235"/>
      <c r="M397" s="917"/>
      <c r="N397" s="918"/>
      <c r="O397" s="241">
        <f>+M397*L397</f>
        <v>0</v>
      </c>
      <c r="P397" s="239"/>
      <c r="Q397" s="240"/>
    </row>
    <row r="398" spans="1:17" ht="15" thickBot="1">
      <c r="B398" s="5"/>
      <c r="C398" s="899"/>
      <c r="D398" s="898"/>
      <c r="E398" s="898"/>
      <c r="F398" s="898"/>
      <c r="G398" s="898"/>
      <c r="H398" s="898"/>
      <c r="I398" s="822"/>
      <c r="J398" s="821"/>
      <c r="K398" s="822"/>
      <c r="L398" s="183"/>
      <c r="M398" s="821"/>
      <c r="N398" s="822"/>
      <c r="O398" s="189">
        <f>+M398*L398</f>
        <v>0</v>
      </c>
      <c r="P398" s="18"/>
    </row>
    <row r="399" spans="1:17" ht="15.75" thickBot="1">
      <c r="B399" s="5"/>
      <c r="C399" s="779" t="s">
        <v>58</v>
      </c>
      <c r="D399" s="780"/>
      <c r="E399" s="780"/>
      <c r="F399" s="780"/>
      <c r="G399" s="780"/>
      <c r="H399" s="780"/>
      <c r="I399" s="780"/>
      <c r="J399" s="780"/>
      <c r="K399" s="780"/>
      <c r="L399" s="780"/>
      <c r="M399" s="780"/>
      <c r="N399" s="781"/>
      <c r="O399" s="190">
        <f>+SUM(O395:O398)</f>
        <v>0</v>
      </c>
      <c r="P399" s="19"/>
    </row>
    <row r="400" spans="1:17">
      <c r="B400" s="5"/>
      <c r="C400" s="801" t="s">
        <v>59</v>
      </c>
      <c r="D400" s="802"/>
      <c r="E400" s="802"/>
      <c r="F400" s="802"/>
      <c r="G400" s="802"/>
      <c r="H400" s="802"/>
      <c r="I400" s="802"/>
      <c r="J400" s="802"/>
      <c r="K400" s="802"/>
      <c r="L400" s="802"/>
      <c r="M400" s="802"/>
      <c r="N400" s="802"/>
      <c r="O400" s="803"/>
      <c r="P400" s="16"/>
    </row>
    <row r="401" spans="2:16">
      <c r="B401" s="5"/>
      <c r="C401" s="804"/>
      <c r="D401" s="805"/>
      <c r="E401" s="805"/>
      <c r="F401" s="805"/>
      <c r="G401" s="805"/>
      <c r="H401" s="805"/>
      <c r="I401" s="805"/>
      <c r="J401" s="805"/>
      <c r="K401" s="805"/>
      <c r="L401" s="805"/>
      <c r="M401" s="805"/>
      <c r="N401" s="805"/>
      <c r="O401" s="806"/>
      <c r="P401" s="16"/>
    </row>
    <row r="402" spans="2:16" ht="13.5" thickBot="1">
      <c r="B402" s="5"/>
      <c r="C402" s="807"/>
      <c r="D402" s="808"/>
      <c r="E402" s="808"/>
      <c r="F402" s="808"/>
      <c r="G402" s="808"/>
      <c r="H402" s="808"/>
      <c r="I402" s="808"/>
      <c r="J402" s="808"/>
      <c r="K402" s="808"/>
      <c r="L402" s="808"/>
      <c r="M402" s="808"/>
      <c r="N402" s="808"/>
      <c r="O402" s="809"/>
      <c r="P402" s="16"/>
    </row>
    <row r="403" spans="2:16" ht="15">
      <c r="B403" s="5"/>
      <c r="C403" s="197" t="s">
        <v>6</v>
      </c>
      <c r="D403" s="198"/>
      <c r="E403" s="198"/>
      <c r="F403" s="198"/>
      <c r="G403" s="198"/>
      <c r="H403" s="198"/>
      <c r="I403" s="198"/>
      <c r="J403" s="58" t="s">
        <v>53</v>
      </c>
      <c r="K403" s="58" t="s">
        <v>8</v>
      </c>
      <c r="L403" s="58" t="s">
        <v>108</v>
      </c>
      <c r="M403" s="837" t="s">
        <v>60</v>
      </c>
      <c r="N403" s="838"/>
      <c r="O403" s="59" t="s">
        <v>57</v>
      </c>
      <c r="P403" s="17"/>
    </row>
    <row r="404" spans="2:16" ht="14.25">
      <c r="B404" s="5"/>
      <c r="C404" s="180"/>
      <c r="D404" s="83"/>
      <c r="E404" s="83"/>
      <c r="F404" s="83"/>
      <c r="G404" s="83"/>
      <c r="H404" s="83"/>
      <c r="I404" s="83"/>
      <c r="J404" s="200"/>
      <c r="K404" s="63"/>
      <c r="L404" s="203"/>
      <c r="M404" s="777"/>
      <c r="N404" s="778"/>
      <c r="O404" s="189">
        <f>(M404*K404)+(M404*K404*L404)</f>
        <v>0</v>
      </c>
      <c r="P404" s="18"/>
    </row>
    <row r="405" spans="2:16" ht="14.25">
      <c r="B405" s="5"/>
      <c r="C405" s="180"/>
      <c r="D405" s="83"/>
      <c r="E405" s="83"/>
      <c r="F405" s="83"/>
      <c r="G405" s="83"/>
      <c r="H405" s="83"/>
      <c r="I405" s="83"/>
      <c r="J405" s="201"/>
      <c r="K405" s="185"/>
      <c r="L405" s="204"/>
      <c r="M405" s="777"/>
      <c r="N405" s="778"/>
      <c r="O405" s="189">
        <f t="shared" ref="O405:O407" si="4">(M405*K405)+(M405*K405*L405)</f>
        <v>0</v>
      </c>
      <c r="P405" s="18"/>
    </row>
    <row r="406" spans="2:16" ht="14.25">
      <c r="B406" s="5"/>
      <c r="C406" s="180"/>
      <c r="D406" s="83"/>
      <c r="E406" s="83"/>
      <c r="F406" s="83"/>
      <c r="G406" s="83"/>
      <c r="H406" s="83"/>
      <c r="I406" s="83"/>
      <c r="J406" s="201"/>
      <c r="K406" s="185"/>
      <c r="L406" s="204"/>
      <c r="M406" s="777"/>
      <c r="N406" s="778"/>
      <c r="O406" s="189">
        <f t="shared" si="4"/>
        <v>0</v>
      </c>
      <c r="P406" s="18"/>
    </row>
    <row r="407" spans="2:16" ht="15" thickBot="1">
      <c r="B407" s="5"/>
      <c r="C407" s="180"/>
      <c r="D407" s="83"/>
      <c r="E407" s="83"/>
      <c r="F407" s="83"/>
      <c r="G407" s="83"/>
      <c r="H407" s="83"/>
      <c r="I407" s="83"/>
      <c r="J407" s="202"/>
      <c r="K407" s="64"/>
      <c r="L407" s="202"/>
      <c r="M407" s="835"/>
      <c r="N407" s="836"/>
      <c r="O407" s="189">
        <f t="shared" si="4"/>
        <v>0</v>
      </c>
      <c r="P407" s="18"/>
    </row>
    <row r="408" spans="2:16" ht="15.75" thickBot="1">
      <c r="B408" s="5"/>
      <c r="C408" s="779" t="s">
        <v>58</v>
      </c>
      <c r="D408" s="780"/>
      <c r="E408" s="780"/>
      <c r="F408" s="780"/>
      <c r="G408" s="780"/>
      <c r="H408" s="780"/>
      <c r="I408" s="780"/>
      <c r="J408" s="780"/>
      <c r="K408" s="780"/>
      <c r="L408" s="780"/>
      <c r="M408" s="780"/>
      <c r="N408" s="781"/>
      <c r="O408" s="189">
        <f>+SUM(O404:O407)</f>
        <v>0</v>
      </c>
      <c r="P408" s="18"/>
    </row>
    <row r="409" spans="2:16">
      <c r="B409" s="5"/>
      <c r="C409" s="801" t="s">
        <v>61</v>
      </c>
      <c r="D409" s="802"/>
      <c r="E409" s="802"/>
      <c r="F409" s="802"/>
      <c r="G409" s="802"/>
      <c r="H409" s="802"/>
      <c r="I409" s="802"/>
      <c r="J409" s="802"/>
      <c r="K409" s="802"/>
      <c r="L409" s="802"/>
      <c r="M409" s="802"/>
      <c r="N409" s="802"/>
      <c r="O409" s="803"/>
      <c r="P409" s="16"/>
    </row>
    <row r="410" spans="2:16">
      <c r="B410" s="5"/>
      <c r="C410" s="804"/>
      <c r="D410" s="805"/>
      <c r="E410" s="805"/>
      <c r="F410" s="805"/>
      <c r="G410" s="805"/>
      <c r="H410" s="805"/>
      <c r="I410" s="805"/>
      <c r="J410" s="805"/>
      <c r="K410" s="805"/>
      <c r="L410" s="805"/>
      <c r="M410" s="805"/>
      <c r="N410" s="805"/>
      <c r="O410" s="806"/>
      <c r="P410" s="16"/>
    </row>
    <row r="411" spans="2:16" ht="13.5" thickBot="1">
      <c r="B411" s="5"/>
      <c r="C411" s="807"/>
      <c r="D411" s="808"/>
      <c r="E411" s="808"/>
      <c r="F411" s="808"/>
      <c r="G411" s="808"/>
      <c r="H411" s="808"/>
      <c r="I411" s="808"/>
      <c r="J411" s="808"/>
      <c r="K411" s="808"/>
      <c r="L411" s="808"/>
      <c r="M411" s="808"/>
      <c r="N411" s="808"/>
      <c r="O411" s="809"/>
      <c r="P411" s="16"/>
    </row>
    <row r="412" spans="2:16" ht="17.25">
      <c r="B412" s="5"/>
      <c r="C412" s="810" t="s">
        <v>62</v>
      </c>
      <c r="D412" s="811"/>
      <c r="E412" s="811"/>
      <c r="F412" s="811"/>
      <c r="G412" s="811"/>
      <c r="H412" s="811"/>
      <c r="I412" s="811"/>
      <c r="J412" s="58" t="s">
        <v>56</v>
      </c>
      <c r="K412" s="101" t="s">
        <v>64</v>
      </c>
      <c r="L412" s="65" t="s">
        <v>65</v>
      </c>
      <c r="M412" s="837" t="s">
        <v>66</v>
      </c>
      <c r="N412" s="838"/>
      <c r="O412" s="59" t="s">
        <v>57</v>
      </c>
      <c r="P412" s="17"/>
    </row>
    <row r="413" spans="2:16" ht="14.25">
      <c r="B413" s="5"/>
      <c r="C413" s="795" t="s">
        <v>309</v>
      </c>
      <c r="D413" s="796"/>
      <c r="E413" s="796"/>
      <c r="F413" s="796"/>
      <c r="G413" s="796"/>
      <c r="H413" s="796"/>
      <c r="I413" s="796"/>
      <c r="J413" s="66">
        <v>1.4999999999999999E-2</v>
      </c>
      <c r="K413" s="67">
        <v>1</v>
      </c>
      <c r="L413" s="66"/>
      <c r="M413" s="777">
        <v>120000</v>
      </c>
      <c r="N413" s="778"/>
      <c r="O413" s="189">
        <f>+M413*K413*J413</f>
        <v>1800</v>
      </c>
      <c r="P413" s="18"/>
    </row>
    <row r="414" spans="2:16" ht="15" thickBot="1">
      <c r="B414" s="5"/>
      <c r="C414" s="833"/>
      <c r="D414" s="834"/>
      <c r="E414" s="834"/>
      <c r="F414" s="834"/>
      <c r="G414" s="834"/>
      <c r="H414" s="834"/>
      <c r="I414" s="834"/>
      <c r="J414" s="68"/>
      <c r="K414" s="69"/>
      <c r="L414" s="68"/>
      <c r="M414" s="821"/>
      <c r="N414" s="822"/>
      <c r="O414" s="192">
        <v>0</v>
      </c>
      <c r="P414" s="18"/>
    </row>
    <row r="415" spans="2:16" ht="15.75" thickBot="1">
      <c r="B415" s="5"/>
      <c r="C415" s="779" t="s">
        <v>58</v>
      </c>
      <c r="D415" s="780"/>
      <c r="E415" s="780"/>
      <c r="F415" s="780"/>
      <c r="G415" s="780"/>
      <c r="H415" s="780"/>
      <c r="I415" s="780"/>
      <c r="J415" s="780"/>
      <c r="K415" s="780"/>
      <c r="L415" s="780"/>
      <c r="M415" s="780"/>
      <c r="N415" s="781"/>
      <c r="O415" s="190">
        <f>SUM(O413:O414)</f>
        <v>1800</v>
      </c>
      <c r="P415" s="19"/>
    </row>
    <row r="416" spans="2:16">
      <c r="B416" s="5"/>
      <c r="C416" s="801" t="s">
        <v>67</v>
      </c>
      <c r="D416" s="802"/>
      <c r="E416" s="802"/>
      <c r="F416" s="802"/>
      <c r="G416" s="802"/>
      <c r="H416" s="802"/>
      <c r="I416" s="802"/>
      <c r="J416" s="802"/>
      <c r="K416" s="802"/>
      <c r="L416" s="802"/>
      <c r="M416" s="802"/>
      <c r="N416" s="802"/>
      <c r="O416" s="803"/>
      <c r="P416" s="16"/>
    </row>
    <row r="417" spans="1:17">
      <c r="B417" s="5"/>
      <c r="C417" s="804"/>
      <c r="D417" s="805"/>
      <c r="E417" s="805"/>
      <c r="F417" s="805"/>
      <c r="G417" s="805"/>
      <c r="H417" s="805"/>
      <c r="I417" s="805"/>
      <c r="J417" s="805"/>
      <c r="K417" s="805"/>
      <c r="L417" s="805"/>
      <c r="M417" s="805"/>
      <c r="N417" s="805"/>
      <c r="O417" s="806"/>
      <c r="P417" s="16"/>
    </row>
    <row r="418" spans="1:17" ht="13.5" thickBot="1">
      <c r="B418" s="5"/>
      <c r="C418" s="807"/>
      <c r="D418" s="808"/>
      <c r="E418" s="808"/>
      <c r="F418" s="808"/>
      <c r="G418" s="808"/>
      <c r="H418" s="808"/>
      <c r="I418" s="808"/>
      <c r="J418" s="808"/>
      <c r="K418" s="808"/>
      <c r="L418" s="808"/>
      <c r="M418" s="808"/>
      <c r="N418" s="808"/>
      <c r="O418" s="809"/>
      <c r="P418" s="16"/>
    </row>
    <row r="419" spans="1:17" ht="30">
      <c r="A419" s="225"/>
      <c r="B419" s="220"/>
      <c r="C419" s="827" t="s">
        <v>68</v>
      </c>
      <c r="D419" s="828"/>
      <c r="E419" s="828"/>
      <c r="F419" s="828"/>
      <c r="G419" s="828"/>
      <c r="H419" s="828"/>
      <c r="I419" s="828"/>
      <c r="J419" s="782" t="s">
        <v>53</v>
      </c>
      <c r="K419" s="783"/>
      <c r="L419" s="222" t="s">
        <v>69</v>
      </c>
      <c r="M419" s="829" t="s">
        <v>56</v>
      </c>
      <c r="N419" s="830"/>
      <c r="O419" s="223" t="s">
        <v>57</v>
      </c>
      <c r="P419" s="224"/>
      <c r="Q419" s="225"/>
    </row>
    <row r="420" spans="1:17" ht="14.25">
      <c r="B420" s="5"/>
      <c r="C420" s="814"/>
      <c r="D420" s="815"/>
      <c r="E420" s="815"/>
      <c r="F420" s="815"/>
      <c r="G420" s="815"/>
      <c r="H420" s="815"/>
      <c r="I420" s="816"/>
      <c r="J420" s="784"/>
      <c r="K420" s="785"/>
      <c r="L420" s="184"/>
      <c r="M420" s="831"/>
      <c r="N420" s="832"/>
      <c r="O420" s="191">
        <f>+L420*M420</f>
        <v>0</v>
      </c>
      <c r="P420" s="21"/>
    </row>
    <row r="421" spans="1:17" ht="14.25">
      <c r="B421" s="5"/>
      <c r="C421" s="814"/>
      <c r="D421" s="815"/>
      <c r="E421" s="815"/>
      <c r="F421" s="815"/>
      <c r="G421" s="815"/>
      <c r="H421" s="815"/>
      <c r="I421" s="816"/>
      <c r="J421" s="784"/>
      <c r="K421" s="785"/>
      <c r="L421" s="184"/>
      <c r="M421" s="817"/>
      <c r="N421" s="818"/>
      <c r="O421" s="191">
        <f>+M421*L421</f>
        <v>0</v>
      </c>
      <c r="P421" s="21"/>
    </row>
    <row r="422" spans="1:17" ht="14.25">
      <c r="B422" s="5"/>
      <c r="C422" s="814"/>
      <c r="D422" s="815"/>
      <c r="E422" s="815"/>
      <c r="F422" s="815"/>
      <c r="G422" s="815"/>
      <c r="H422" s="815"/>
      <c r="I422" s="816"/>
      <c r="J422" s="784"/>
      <c r="K422" s="785"/>
      <c r="L422" s="184"/>
      <c r="M422" s="819"/>
      <c r="N422" s="820"/>
      <c r="O422" s="191">
        <f>+M422*L422</f>
        <v>0</v>
      </c>
      <c r="P422" s="21"/>
    </row>
    <row r="423" spans="1:17" ht="15" thickBot="1">
      <c r="B423" s="5"/>
      <c r="C423" s="814"/>
      <c r="D423" s="815"/>
      <c r="E423" s="815"/>
      <c r="F423" s="815"/>
      <c r="G423" s="815"/>
      <c r="H423" s="815"/>
      <c r="I423" s="816"/>
      <c r="J423" s="821"/>
      <c r="K423" s="822"/>
      <c r="L423" s="183"/>
      <c r="M423" s="821"/>
      <c r="N423" s="822"/>
      <c r="O423" s="191">
        <f>+M423*L423</f>
        <v>0</v>
      </c>
      <c r="P423" s="18"/>
    </row>
    <row r="424" spans="1:17" ht="15.75" thickBot="1">
      <c r="B424" s="5"/>
      <c r="C424" s="779" t="s">
        <v>58</v>
      </c>
      <c r="D424" s="780"/>
      <c r="E424" s="780"/>
      <c r="F424" s="780"/>
      <c r="G424" s="780"/>
      <c r="H424" s="780"/>
      <c r="I424" s="780"/>
      <c r="J424" s="780"/>
      <c r="K424" s="780"/>
      <c r="L424" s="780"/>
      <c r="M424" s="780"/>
      <c r="N424" s="781"/>
      <c r="O424" s="190">
        <f>+SUM(O420:O423)</f>
        <v>0</v>
      </c>
      <c r="P424" s="18"/>
    </row>
    <row r="425" spans="1:17" ht="15" thickBot="1">
      <c r="B425" s="5"/>
      <c r="C425" s="55"/>
      <c r="D425" s="32"/>
      <c r="E425" s="32"/>
      <c r="F425" s="32"/>
      <c r="G425" s="32"/>
      <c r="H425" s="32"/>
      <c r="I425" s="32"/>
      <c r="J425" s="32"/>
      <c r="K425" s="32"/>
      <c r="L425" s="32"/>
      <c r="M425" s="32"/>
      <c r="N425" s="32"/>
      <c r="O425" s="56"/>
      <c r="P425" s="6"/>
    </row>
    <row r="426" spans="1:17" ht="15.75" thickBot="1">
      <c r="B426" s="5"/>
      <c r="C426" s="786" t="s">
        <v>70</v>
      </c>
      <c r="D426" s="787"/>
      <c r="E426" s="787"/>
      <c r="F426" s="787"/>
      <c r="G426" s="787"/>
      <c r="H426" s="787"/>
      <c r="I426" s="787"/>
      <c r="J426" s="787"/>
      <c r="K426" s="787"/>
      <c r="L426" s="787"/>
      <c r="M426" s="787"/>
      <c r="N426" s="788"/>
      <c r="O426" s="195">
        <f>+O399+O408+O415+O424</f>
        <v>1800</v>
      </c>
      <c r="P426" s="22"/>
    </row>
    <row r="427" spans="1:17">
      <c r="B427" s="5"/>
      <c r="C427" s="801" t="s">
        <v>71</v>
      </c>
      <c r="D427" s="802"/>
      <c r="E427" s="802"/>
      <c r="F427" s="802"/>
      <c r="G427" s="802"/>
      <c r="H427" s="802"/>
      <c r="I427" s="802"/>
      <c r="J427" s="802"/>
      <c r="K427" s="802"/>
      <c r="L427" s="802"/>
      <c r="M427" s="802"/>
      <c r="N427" s="802"/>
      <c r="O427" s="803"/>
      <c r="P427" s="16"/>
    </row>
    <row r="428" spans="1:17">
      <c r="B428" s="5"/>
      <c r="C428" s="804"/>
      <c r="D428" s="805"/>
      <c r="E428" s="805"/>
      <c r="F428" s="805"/>
      <c r="G428" s="805"/>
      <c r="H428" s="805"/>
      <c r="I428" s="805"/>
      <c r="J428" s="805"/>
      <c r="K428" s="805"/>
      <c r="L428" s="805"/>
      <c r="M428" s="805"/>
      <c r="N428" s="805"/>
      <c r="O428" s="806"/>
      <c r="P428" s="16"/>
    </row>
    <row r="429" spans="1:17" ht="13.5" thickBot="1">
      <c r="B429" s="5"/>
      <c r="C429" s="807"/>
      <c r="D429" s="808"/>
      <c r="E429" s="808"/>
      <c r="F429" s="808"/>
      <c r="G429" s="808"/>
      <c r="H429" s="808"/>
      <c r="I429" s="808"/>
      <c r="J429" s="808"/>
      <c r="K429" s="808"/>
      <c r="L429" s="808"/>
      <c r="M429" s="808"/>
      <c r="N429" s="808"/>
      <c r="O429" s="809"/>
      <c r="P429" s="16"/>
    </row>
    <row r="430" spans="1:17" ht="15">
      <c r="B430" s="5"/>
      <c r="C430" s="810" t="s">
        <v>72</v>
      </c>
      <c r="D430" s="811"/>
      <c r="E430" s="811"/>
      <c r="F430" s="811"/>
      <c r="G430" s="811"/>
      <c r="H430" s="811"/>
      <c r="I430" s="811"/>
      <c r="J430" s="101"/>
      <c r="K430" s="102"/>
      <c r="L430" s="71" t="s">
        <v>73</v>
      </c>
      <c r="M430" s="812" t="s">
        <v>74</v>
      </c>
      <c r="N430" s="813"/>
      <c r="O430" s="72"/>
      <c r="P430" s="20"/>
    </row>
    <row r="431" spans="1:17" ht="14.25">
      <c r="B431" s="5"/>
      <c r="C431" s="795" t="s">
        <v>75</v>
      </c>
      <c r="D431" s="796"/>
      <c r="E431" s="796"/>
      <c r="F431" s="796"/>
      <c r="G431" s="796"/>
      <c r="H431" s="796"/>
      <c r="I431" s="796"/>
      <c r="J431" s="74"/>
      <c r="K431" s="75"/>
      <c r="L431" s="76">
        <v>0.28999999999999998</v>
      </c>
      <c r="M431" s="797">
        <f>+O426</f>
        <v>1800</v>
      </c>
      <c r="N431" s="798"/>
      <c r="O431" s="189">
        <f>+M431*L431</f>
        <v>522</v>
      </c>
      <c r="P431" s="23"/>
    </row>
    <row r="432" spans="1:17" ht="14.25">
      <c r="B432" s="5"/>
      <c r="C432" s="61" t="s">
        <v>76</v>
      </c>
      <c r="D432" s="62"/>
      <c r="E432" s="62"/>
      <c r="F432" s="62"/>
      <c r="G432" s="62"/>
      <c r="H432" s="62"/>
      <c r="I432" s="62"/>
      <c r="J432" s="74"/>
      <c r="K432" s="75"/>
      <c r="L432" s="76">
        <v>0.01</v>
      </c>
      <c r="M432" s="797">
        <f>+O426</f>
        <v>1800</v>
      </c>
      <c r="N432" s="798"/>
      <c r="O432" s="189">
        <f>+M432*L432</f>
        <v>18</v>
      </c>
      <c r="P432" s="23"/>
    </row>
    <row r="433" spans="2:16" ht="15" thickBot="1">
      <c r="B433" s="5"/>
      <c r="C433" s="49" t="s">
        <v>77</v>
      </c>
      <c r="D433" s="50"/>
      <c r="E433" s="50"/>
      <c r="F433" s="50"/>
      <c r="G433" s="50"/>
      <c r="H433" s="50"/>
      <c r="I433" s="50"/>
      <c r="J433" s="77"/>
      <c r="K433" s="78"/>
      <c r="L433" s="76">
        <v>0.05</v>
      </c>
      <c r="M433" s="799">
        <f>+O426</f>
        <v>1800</v>
      </c>
      <c r="N433" s="800"/>
      <c r="O433" s="189">
        <f>+M433*L433</f>
        <v>90</v>
      </c>
      <c r="P433" s="23"/>
    </row>
    <row r="434" spans="2:16" ht="15.75" thickBot="1">
      <c r="B434" s="5"/>
      <c r="C434" s="779" t="s">
        <v>58</v>
      </c>
      <c r="D434" s="780"/>
      <c r="E434" s="780"/>
      <c r="F434" s="780"/>
      <c r="G434" s="780"/>
      <c r="H434" s="780"/>
      <c r="I434" s="780"/>
      <c r="J434" s="780"/>
      <c r="K434" s="780"/>
      <c r="L434" s="780"/>
      <c r="M434" s="780"/>
      <c r="N434" s="781"/>
      <c r="O434" s="190">
        <f>+SUM(O431:O433)</f>
        <v>630</v>
      </c>
      <c r="P434" s="24"/>
    </row>
    <row r="435" spans="2:16" ht="15" thickBot="1">
      <c r="B435" s="5"/>
      <c r="C435" s="55"/>
      <c r="D435" s="32"/>
      <c r="E435" s="32"/>
      <c r="F435" s="32"/>
      <c r="G435" s="32"/>
      <c r="H435" s="32"/>
      <c r="I435" s="32"/>
      <c r="J435" s="32"/>
      <c r="K435" s="32"/>
      <c r="L435" s="32"/>
      <c r="M435" s="32"/>
      <c r="N435" s="32"/>
      <c r="O435" s="196"/>
      <c r="P435" s="6"/>
    </row>
    <row r="436" spans="2:16" ht="15.75" thickBot="1">
      <c r="B436" s="5"/>
      <c r="C436" s="786" t="s">
        <v>78</v>
      </c>
      <c r="D436" s="787"/>
      <c r="E436" s="787"/>
      <c r="F436" s="787"/>
      <c r="G436" s="787"/>
      <c r="H436" s="787"/>
      <c r="I436" s="787"/>
      <c r="J436" s="787"/>
      <c r="K436" s="787"/>
      <c r="L436" s="787"/>
      <c r="M436" s="787"/>
      <c r="N436" s="788"/>
      <c r="O436" s="194">
        <f>ROUND(+O434+O426,0)</f>
        <v>2430</v>
      </c>
      <c r="P436" s="24"/>
    </row>
    <row r="437" spans="2:16" ht="14.25">
      <c r="B437" s="5"/>
      <c r="C437" s="55"/>
      <c r="D437" s="32"/>
      <c r="E437" s="32"/>
      <c r="F437" s="32"/>
      <c r="G437" s="32"/>
      <c r="H437" s="32"/>
      <c r="I437" s="32"/>
      <c r="J437" s="32"/>
      <c r="K437" s="32"/>
      <c r="L437" s="32"/>
      <c r="M437" s="32"/>
      <c r="N437" s="32"/>
      <c r="O437" s="56"/>
      <c r="P437" s="6"/>
    </row>
    <row r="438" spans="2:16" ht="14.25">
      <c r="B438" s="5"/>
      <c r="C438" s="55"/>
      <c r="D438" s="32"/>
      <c r="E438" s="32"/>
      <c r="F438" s="32"/>
      <c r="G438" s="32"/>
      <c r="H438" s="79" t="s">
        <v>79</v>
      </c>
      <c r="I438" s="79"/>
      <c r="J438" s="79"/>
      <c r="K438" s="79"/>
      <c r="L438" s="32"/>
      <c r="M438" s="32"/>
      <c r="N438" s="32"/>
      <c r="O438" s="56"/>
      <c r="P438" s="6"/>
    </row>
    <row r="439" spans="2:16" ht="15">
      <c r="B439" s="5"/>
      <c r="C439" s="55"/>
      <c r="D439" s="32"/>
      <c r="E439" s="32"/>
      <c r="F439" s="32"/>
      <c r="G439" s="32"/>
      <c r="H439" s="79" t="s">
        <v>80</v>
      </c>
      <c r="I439" s="32"/>
      <c r="J439" s="32"/>
      <c r="K439" s="32"/>
      <c r="L439" s="32"/>
      <c r="M439" s="32"/>
      <c r="N439" s="32"/>
      <c r="O439" s="56"/>
      <c r="P439" s="25"/>
    </row>
    <row r="440" spans="2:16" ht="15">
      <c r="B440" s="5"/>
      <c r="C440" s="55"/>
      <c r="D440" s="32"/>
      <c r="E440" s="32"/>
      <c r="F440" s="32"/>
      <c r="G440" s="32"/>
      <c r="H440" s="79" t="s">
        <v>81</v>
      </c>
      <c r="I440" s="32"/>
      <c r="J440" s="32"/>
      <c r="K440" s="32"/>
      <c r="L440" s="32"/>
      <c r="M440" s="32"/>
      <c r="N440" s="32"/>
      <c r="O440" s="56"/>
      <c r="P440" s="25"/>
    </row>
    <row r="441" spans="2:16" ht="14.25">
      <c r="B441" s="5"/>
      <c r="C441" s="41"/>
      <c r="D441" s="80"/>
      <c r="E441" s="80"/>
      <c r="F441" s="80"/>
      <c r="G441" s="80"/>
      <c r="H441" s="79" t="s">
        <v>82</v>
      </c>
      <c r="I441" s="80"/>
      <c r="J441" s="80"/>
      <c r="K441" s="80"/>
      <c r="L441" s="80"/>
      <c r="M441" s="80"/>
      <c r="N441" s="80"/>
      <c r="O441" s="81"/>
      <c r="P441" s="26"/>
    </row>
    <row r="442" spans="2:16" ht="14.25">
      <c r="B442" s="5"/>
      <c r="C442" s="55"/>
      <c r="D442" s="32"/>
      <c r="E442" s="32"/>
      <c r="F442" s="32"/>
      <c r="G442" s="32"/>
      <c r="H442" s="32" t="s">
        <v>83</v>
      </c>
      <c r="I442" s="32"/>
      <c r="J442" s="32"/>
      <c r="K442" s="32"/>
      <c r="L442" s="32"/>
      <c r="M442" s="32"/>
      <c r="N442" s="32"/>
      <c r="O442" s="56"/>
      <c r="P442" s="6"/>
    </row>
    <row r="443" spans="2:16" ht="15">
      <c r="B443" s="5"/>
      <c r="C443" s="82" t="s">
        <v>84</v>
      </c>
      <c r="D443" s="83"/>
      <c r="E443" s="83"/>
      <c r="F443" s="83"/>
      <c r="G443" s="83"/>
      <c r="H443" s="83"/>
      <c r="I443" s="83"/>
      <c r="J443" s="83"/>
      <c r="K443" s="83"/>
      <c r="L443" s="83"/>
      <c r="M443" s="83"/>
      <c r="N443" s="83"/>
      <c r="O443" s="84"/>
      <c r="P443" s="6"/>
    </row>
    <row r="444" spans="2:16" ht="14.25">
      <c r="B444" s="5"/>
      <c r="C444" s="789"/>
      <c r="D444" s="790"/>
      <c r="E444" s="790"/>
      <c r="F444" s="790"/>
      <c r="G444" s="790"/>
      <c r="H444" s="790"/>
      <c r="I444" s="790"/>
      <c r="J444" s="790"/>
      <c r="K444" s="790"/>
      <c r="L444" s="790"/>
      <c r="M444" s="790"/>
      <c r="N444" s="790"/>
      <c r="O444" s="791"/>
      <c r="P444" s="26"/>
    </row>
    <row r="445" spans="2:16" ht="14.25">
      <c r="B445" s="5"/>
      <c r="C445" s="789"/>
      <c r="D445" s="790"/>
      <c r="E445" s="790"/>
      <c r="F445" s="790"/>
      <c r="G445" s="790"/>
      <c r="H445" s="790"/>
      <c r="I445" s="790"/>
      <c r="J445" s="790"/>
      <c r="K445" s="790"/>
      <c r="L445" s="790"/>
      <c r="M445" s="790"/>
      <c r="N445" s="790"/>
      <c r="O445" s="791"/>
      <c r="P445" s="26"/>
    </row>
    <row r="446" spans="2:16" ht="14.25">
      <c r="B446" s="5"/>
      <c r="C446" s="41"/>
      <c r="D446" s="80"/>
      <c r="E446" s="80"/>
      <c r="F446" s="80"/>
      <c r="G446" s="80"/>
      <c r="H446" s="80"/>
      <c r="I446" s="80"/>
      <c r="J446" s="80"/>
      <c r="K446" s="80"/>
      <c r="L446" s="80"/>
      <c r="M446" s="80"/>
      <c r="N446" s="80"/>
      <c r="O446" s="81"/>
      <c r="P446" s="26"/>
    </row>
    <row r="447" spans="2:16" ht="15">
      <c r="B447" s="5"/>
      <c r="C447" s="85" t="s">
        <v>85</v>
      </c>
      <c r="D447" s="80"/>
      <c r="E447" s="80"/>
      <c r="F447" s="80"/>
      <c r="G447" s="80"/>
      <c r="H447" s="80"/>
      <c r="I447" s="80"/>
      <c r="J447" s="80"/>
      <c r="K447" s="80"/>
      <c r="L447" s="80"/>
      <c r="M447" s="80"/>
      <c r="N447" s="80"/>
      <c r="O447" s="81"/>
      <c r="P447" s="26"/>
    </row>
    <row r="448" spans="2:16">
      <c r="B448" s="5"/>
      <c r="C448" s="792" t="s">
        <v>86</v>
      </c>
      <c r="D448" s="793"/>
      <c r="E448" s="793"/>
      <c r="F448" s="793"/>
      <c r="G448" s="793"/>
      <c r="H448" s="793"/>
      <c r="I448" s="793"/>
      <c r="J448" s="793"/>
      <c r="K448" s="793"/>
      <c r="L448" s="793"/>
      <c r="M448" s="793"/>
      <c r="N448" s="793"/>
      <c r="O448" s="794"/>
      <c r="P448" s="27"/>
    </row>
    <row r="449" spans="2:16">
      <c r="B449" s="5"/>
      <c r="C449" s="792"/>
      <c r="D449" s="793"/>
      <c r="E449" s="793"/>
      <c r="F449" s="793"/>
      <c r="G449" s="793"/>
      <c r="H449" s="793"/>
      <c r="I449" s="793"/>
      <c r="J449" s="793"/>
      <c r="K449" s="793"/>
      <c r="L449" s="793"/>
      <c r="M449" s="793"/>
      <c r="N449" s="793"/>
      <c r="O449" s="794"/>
      <c r="P449" s="27"/>
    </row>
    <row r="450" spans="2:16">
      <c r="B450" s="5"/>
      <c r="C450" s="792" t="s">
        <v>87</v>
      </c>
      <c r="D450" s="793"/>
      <c r="E450" s="793"/>
      <c r="F450" s="793"/>
      <c r="G450" s="793"/>
      <c r="H450" s="793"/>
      <c r="I450" s="793"/>
      <c r="J450" s="793"/>
      <c r="K450" s="793"/>
      <c r="L450" s="793"/>
      <c r="M450" s="793"/>
      <c r="N450" s="793"/>
      <c r="O450" s="794"/>
      <c r="P450" s="27"/>
    </row>
    <row r="451" spans="2:16">
      <c r="B451" s="5"/>
      <c r="C451" s="792"/>
      <c r="D451" s="793"/>
      <c r="E451" s="793"/>
      <c r="F451" s="793"/>
      <c r="G451" s="793"/>
      <c r="H451" s="793"/>
      <c r="I451" s="793"/>
      <c r="J451" s="793"/>
      <c r="K451" s="793"/>
      <c r="L451" s="793"/>
      <c r="M451" s="793"/>
      <c r="N451" s="793"/>
      <c r="O451" s="794"/>
      <c r="P451" s="27"/>
    </row>
    <row r="452" spans="2:16" ht="14.25">
      <c r="B452" s="5"/>
      <c r="C452" s="41"/>
      <c r="D452" s="80"/>
      <c r="E452" s="80"/>
      <c r="F452" s="80"/>
      <c r="G452" s="80"/>
      <c r="H452" s="80"/>
      <c r="I452" s="80"/>
      <c r="J452" s="80"/>
      <c r="K452" s="80"/>
      <c r="L452" s="80"/>
      <c r="M452" s="80"/>
      <c r="N452" s="80"/>
      <c r="O452" s="81"/>
      <c r="P452" s="26"/>
    </row>
    <row r="453" spans="2:16" ht="14.25">
      <c r="B453" s="5"/>
      <c r="C453" s="55"/>
      <c r="D453" s="32"/>
      <c r="E453" s="32"/>
      <c r="F453" s="32"/>
      <c r="G453" s="32"/>
      <c r="H453" s="79" t="s">
        <v>79</v>
      </c>
      <c r="I453" s="32"/>
      <c r="J453" s="32"/>
      <c r="K453" s="32"/>
      <c r="L453" s="32"/>
      <c r="M453" s="32"/>
      <c r="N453" s="32"/>
      <c r="O453" s="56"/>
      <c r="P453" s="6"/>
    </row>
    <row r="454" spans="2:16" ht="14.25">
      <c r="B454" s="5"/>
      <c r="C454" s="55"/>
      <c r="D454" s="32"/>
      <c r="E454" s="32"/>
      <c r="F454" s="32"/>
      <c r="G454" s="32"/>
      <c r="H454" s="32" t="s">
        <v>80</v>
      </c>
      <c r="I454" s="62"/>
      <c r="J454" s="62"/>
      <c r="K454" s="62"/>
      <c r="L454" s="32"/>
      <c r="M454" s="32"/>
      <c r="N454" s="32"/>
      <c r="O454" s="56"/>
      <c r="P454" s="6"/>
    </row>
    <row r="455" spans="2:16" ht="14.25">
      <c r="B455" s="5"/>
      <c r="C455" s="55"/>
      <c r="D455" s="32"/>
      <c r="E455" s="32"/>
      <c r="F455" s="32"/>
      <c r="G455" s="32"/>
      <c r="H455" s="32" t="s">
        <v>88</v>
      </c>
      <c r="I455" s="86"/>
      <c r="J455" s="86"/>
      <c r="K455" s="86"/>
      <c r="L455" s="32"/>
      <c r="M455" s="32"/>
      <c r="N455" s="32"/>
      <c r="O455" s="56"/>
      <c r="P455" s="6"/>
    </row>
    <row r="456" spans="2:16" ht="14.25">
      <c r="B456" s="5"/>
      <c r="C456" s="87"/>
      <c r="D456" s="80"/>
      <c r="E456" s="80"/>
      <c r="F456" s="80"/>
      <c r="G456" s="80"/>
      <c r="H456" s="32" t="s">
        <v>89</v>
      </c>
      <c r="I456" s="32"/>
      <c r="J456" s="32"/>
      <c r="K456" s="32"/>
      <c r="L456" s="80"/>
      <c r="M456" s="80"/>
      <c r="N456" s="80"/>
      <c r="O456" s="81"/>
      <c r="P456" s="26"/>
    </row>
    <row r="457" spans="2:16" ht="16.5" thickBot="1">
      <c r="B457" s="5"/>
      <c r="C457" s="773"/>
      <c r="D457" s="774"/>
      <c r="E457" s="774"/>
      <c r="F457" s="69"/>
      <c r="G457" s="69"/>
      <c r="H457" s="69"/>
      <c r="I457" s="69"/>
      <c r="J457" s="69"/>
      <c r="K457" s="775"/>
      <c r="L457" s="775"/>
      <c r="M457" s="775"/>
      <c r="N457" s="775"/>
      <c r="O457" s="776"/>
      <c r="P457" s="28"/>
    </row>
    <row r="458" spans="2:16" ht="13.5" thickBot="1">
      <c r="B458" s="29"/>
      <c r="C458" s="30"/>
      <c r="D458" s="30"/>
      <c r="E458" s="30"/>
      <c r="F458" s="30"/>
      <c r="G458" s="30"/>
      <c r="H458" s="30"/>
      <c r="I458" s="30"/>
      <c r="J458" s="30"/>
      <c r="K458" s="30"/>
      <c r="L458" s="30"/>
      <c r="M458" s="30"/>
      <c r="N458" s="30"/>
      <c r="O458" s="30"/>
      <c r="P458" s="31"/>
    </row>
    <row r="459" spans="2:16" ht="13.5" thickTop="1"/>
  </sheetData>
  <mergeCells count="431">
    <mergeCell ref="C3:F3"/>
    <mergeCell ref="C6:O6"/>
    <mergeCell ref="C8:C14"/>
    <mergeCell ref="D8:K8"/>
    <mergeCell ref="L8:O9"/>
    <mergeCell ref="D9:K9"/>
    <mergeCell ref="D10:K10"/>
    <mergeCell ref="L10:L11"/>
    <mergeCell ref="M10:O11"/>
    <mergeCell ref="C21:O21"/>
    <mergeCell ref="D23:L23"/>
    <mergeCell ref="M23:N23"/>
    <mergeCell ref="D24:L24"/>
    <mergeCell ref="M24:N24"/>
    <mergeCell ref="L12:L14"/>
    <mergeCell ref="M12:M14"/>
    <mergeCell ref="N12:N14"/>
    <mergeCell ref="O12:O14"/>
    <mergeCell ref="D14:K14"/>
    <mergeCell ref="D11:K13"/>
    <mergeCell ref="M30:N30"/>
    <mergeCell ref="J31:K31"/>
    <mergeCell ref="M31:N31"/>
    <mergeCell ref="J30:K30"/>
    <mergeCell ref="C25:O27"/>
    <mergeCell ref="J28:K28"/>
    <mergeCell ref="M28:N28"/>
    <mergeCell ref="J29:K29"/>
    <mergeCell ref="M29:N29"/>
    <mergeCell ref="M38:N38"/>
    <mergeCell ref="C39:N39"/>
    <mergeCell ref="C40:O42"/>
    <mergeCell ref="C43:I43"/>
    <mergeCell ref="M43:N43"/>
    <mergeCell ref="C32:N32"/>
    <mergeCell ref="C33:O35"/>
    <mergeCell ref="M36:N36"/>
    <mergeCell ref="M37:N37"/>
    <mergeCell ref="C50:I50"/>
    <mergeCell ref="M50:N50"/>
    <mergeCell ref="C51:I51"/>
    <mergeCell ref="M51:N51"/>
    <mergeCell ref="C52:I52"/>
    <mergeCell ref="M52:N52"/>
    <mergeCell ref="C44:I44"/>
    <mergeCell ref="M44:N44"/>
    <mergeCell ref="C45:I45"/>
    <mergeCell ref="M45:N45"/>
    <mergeCell ref="C46:N46"/>
    <mergeCell ref="C47:O49"/>
    <mergeCell ref="C58:O60"/>
    <mergeCell ref="C61:I61"/>
    <mergeCell ref="M61:N61"/>
    <mergeCell ref="C62:I62"/>
    <mergeCell ref="M62:N62"/>
    <mergeCell ref="M63:N63"/>
    <mergeCell ref="C53:I53"/>
    <mergeCell ref="M53:N53"/>
    <mergeCell ref="C54:I54"/>
    <mergeCell ref="M54:N54"/>
    <mergeCell ref="C55:N55"/>
    <mergeCell ref="C57:N57"/>
    <mergeCell ref="J53:K53"/>
    <mergeCell ref="J54:K54"/>
    <mergeCell ref="L98:O99"/>
    <mergeCell ref="D99:K99"/>
    <mergeCell ref="D100:K100"/>
    <mergeCell ref="M64:N64"/>
    <mergeCell ref="C65:N65"/>
    <mergeCell ref="C67:N67"/>
    <mergeCell ref="C75:O75"/>
    <mergeCell ref="C76:O76"/>
    <mergeCell ref="C79:O80"/>
    <mergeCell ref="M114:N114"/>
    <mergeCell ref="D115:L115"/>
    <mergeCell ref="M115:N115"/>
    <mergeCell ref="L100:L101"/>
    <mergeCell ref="M100:O101"/>
    <mergeCell ref="L102:L104"/>
    <mergeCell ref="M102:M104"/>
    <mergeCell ref="N102:N104"/>
    <mergeCell ref="O102:O104"/>
    <mergeCell ref="D104:K104"/>
    <mergeCell ref="D101:K103"/>
    <mergeCell ref="C136:I136"/>
    <mergeCell ref="M136:N136"/>
    <mergeCell ref="C137:I137"/>
    <mergeCell ref="M137:N137"/>
    <mergeCell ref="C138:N138"/>
    <mergeCell ref="C139:O141"/>
    <mergeCell ref="M130:N130"/>
    <mergeCell ref="C131:N131"/>
    <mergeCell ref="C132:O134"/>
    <mergeCell ref="C135:I135"/>
    <mergeCell ref="M135:N135"/>
    <mergeCell ref="C130:I130"/>
    <mergeCell ref="C145:I145"/>
    <mergeCell ref="M145:N145"/>
    <mergeCell ref="C146:I146"/>
    <mergeCell ref="M146:N146"/>
    <mergeCell ref="C147:N147"/>
    <mergeCell ref="C149:N149"/>
    <mergeCell ref="J145:K145"/>
    <mergeCell ref="J146:K146"/>
    <mergeCell ref="C142:I142"/>
    <mergeCell ref="M142:N142"/>
    <mergeCell ref="C143:I143"/>
    <mergeCell ref="M143:N143"/>
    <mergeCell ref="C144:I144"/>
    <mergeCell ref="M144:N144"/>
    <mergeCell ref="J143:K143"/>
    <mergeCell ref="J144:K144"/>
    <mergeCell ref="M156:N156"/>
    <mergeCell ref="C157:N157"/>
    <mergeCell ref="C159:N159"/>
    <mergeCell ref="C167:O167"/>
    <mergeCell ref="C168:O168"/>
    <mergeCell ref="C171:O172"/>
    <mergeCell ref="C150:O152"/>
    <mergeCell ref="C153:I153"/>
    <mergeCell ref="M153:N153"/>
    <mergeCell ref="C154:I154"/>
    <mergeCell ref="M154:N154"/>
    <mergeCell ref="M155:N155"/>
    <mergeCell ref="C173:O174"/>
    <mergeCell ref="C180:E180"/>
    <mergeCell ref="K180:O180"/>
    <mergeCell ref="C185:F185"/>
    <mergeCell ref="C188:O188"/>
    <mergeCell ref="C190:C196"/>
    <mergeCell ref="D190:K190"/>
    <mergeCell ref="L190:O191"/>
    <mergeCell ref="D191:K191"/>
    <mergeCell ref="D192:K192"/>
    <mergeCell ref="C203:O203"/>
    <mergeCell ref="D205:L205"/>
    <mergeCell ref="M205:N205"/>
    <mergeCell ref="D206:L206"/>
    <mergeCell ref="M206:N206"/>
    <mergeCell ref="L192:L193"/>
    <mergeCell ref="M192:O193"/>
    <mergeCell ref="L194:L196"/>
    <mergeCell ref="M194:M196"/>
    <mergeCell ref="N194:N196"/>
    <mergeCell ref="O194:O196"/>
    <mergeCell ref="D196:K196"/>
    <mergeCell ref="D193:K195"/>
    <mergeCell ref="C214:N214"/>
    <mergeCell ref="C215:O217"/>
    <mergeCell ref="M218:N218"/>
    <mergeCell ref="M219:N219"/>
    <mergeCell ref="M212:N212"/>
    <mergeCell ref="J213:K213"/>
    <mergeCell ref="M213:N213"/>
    <mergeCell ref="C207:O209"/>
    <mergeCell ref="J210:K210"/>
    <mergeCell ref="M210:N210"/>
    <mergeCell ref="J211:K211"/>
    <mergeCell ref="M211:N211"/>
    <mergeCell ref="J212:K212"/>
    <mergeCell ref="C210:I210"/>
    <mergeCell ref="C211:I211"/>
    <mergeCell ref="C212:I212"/>
    <mergeCell ref="C213:I213"/>
    <mergeCell ref="J218:K218"/>
    <mergeCell ref="J219:K219"/>
    <mergeCell ref="C218:I218"/>
    <mergeCell ref="C219:I219"/>
    <mergeCell ref="C226:I226"/>
    <mergeCell ref="M226:N226"/>
    <mergeCell ref="C227:I227"/>
    <mergeCell ref="M227:N227"/>
    <mergeCell ref="C228:N228"/>
    <mergeCell ref="C229:O231"/>
    <mergeCell ref="M220:N220"/>
    <mergeCell ref="C221:N221"/>
    <mergeCell ref="C222:O224"/>
    <mergeCell ref="C225:I225"/>
    <mergeCell ref="M225:N225"/>
    <mergeCell ref="J220:K220"/>
    <mergeCell ref="C235:I235"/>
    <mergeCell ref="M235:N235"/>
    <mergeCell ref="C236:I236"/>
    <mergeCell ref="M236:N236"/>
    <mergeCell ref="C237:N237"/>
    <mergeCell ref="C239:N239"/>
    <mergeCell ref="J235:K235"/>
    <mergeCell ref="J236:K236"/>
    <mergeCell ref="C232:I232"/>
    <mergeCell ref="M232:N232"/>
    <mergeCell ref="C233:I233"/>
    <mergeCell ref="M233:N233"/>
    <mergeCell ref="C234:I234"/>
    <mergeCell ref="M234:N234"/>
    <mergeCell ref="J232:K232"/>
    <mergeCell ref="J233:K233"/>
    <mergeCell ref="J234:K234"/>
    <mergeCell ref="M246:N246"/>
    <mergeCell ref="C247:N247"/>
    <mergeCell ref="C249:N249"/>
    <mergeCell ref="C257:O257"/>
    <mergeCell ref="C258:O258"/>
    <mergeCell ref="C261:O262"/>
    <mergeCell ref="C240:O242"/>
    <mergeCell ref="C243:I243"/>
    <mergeCell ref="M243:N243"/>
    <mergeCell ref="C244:I244"/>
    <mergeCell ref="M244:N244"/>
    <mergeCell ref="M245:N245"/>
    <mergeCell ref="C306:N306"/>
    <mergeCell ref="C307:O309"/>
    <mergeCell ref="M310:N310"/>
    <mergeCell ref="M311:N311"/>
    <mergeCell ref="M312:N312"/>
    <mergeCell ref="M313:N313"/>
    <mergeCell ref="M303:N303"/>
    <mergeCell ref="C298:O300"/>
    <mergeCell ref="J301:K301"/>
    <mergeCell ref="M301:N301"/>
    <mergeCell ref="J302:K302"/>
    <mergeCell ref="M302:N302"/>
    <mergeCell ref="M305:N305"/>
    <mergeCell ref="M304:N304"/>
    <mergeCell ref="J303:K303"/>
    <mergeCell ref="J304:K304"/>
    <mergeCell ref="C321:I321"/>
    <mergeCell ref="M321:N321"/>
    <mergeCell ref="C322:N322"/>
    <mergeCell ref="C323:O325"/>
    <mergeCell ref="C326:I326"/>
    <mergeCell ref="M326:N326"/>
    <mergeCell ref="J326:K326"/>
    <mergeCell ref="M314:N314"/>
    <mergeCell ref="C315:N315"/>
    <mergeCell ref="C316:O318"/>
    <mergeCell ref="C319:I319"/>
    <mergeCell ref="M319:N319"/>
    <mergeCell ref="C320:I320"/>
    <mergeCell ref="M320:N320"/>
    <mergeCell ref="C330:I330"/>
    <mergeCell ref="M330:N330"/>
    <mergeCell ref="C331:N331"/>
    <mergeCell ref="C333:N333"/>
    <mergeCell ref="C334:O336"/>
    <mergeCell ref="C337:I337"/>
    <mergeCell ref="M337:N337"/>
    <mergeCell ref="J330:K330"/>
    <mergeCell ref="C327:I327"/>
    <mergeCell ref="M327:N327"/>
    <mergeCell ref="C328:I328"/>
    <mergeCell ref="M328:N328"/>
    <mergeCell ref="C329:I329"/>
    <mergeCell ref="M329:N329"/>
    <mergeCell ref="J327:K327"/>
    <mergeCell ref="J328:K328"/>
    <mergeCell ref="J329:K329"/>
    <mergeCell ref="C357:O358"/>
    <mergeCell ref="C364:E364"/>
    <mergeCell ref="K364:O364"/>
    <mergeCell ref="C338:I338"/>
    <mergeCell ref="M338:N338"/>
    <mergeCell ref="M339:N339"/>
    <mergeCell ref="M340:N340"/>
    <mergeCell ref="C341:N341"/>
    <mergeCell ref="C343:N343"/>
    <mergeCell ref="M122:N122"/>
    <mergeCell ref="J142:K142"/>
    <mergeCell ref="J121:K121"/>
    <mergeCell ref="J122:K122"/>
    <mergeCell ref="J129:K129"/>
    <mergeCell ref="J130:K130"/>
    <mergeCell ref="J50:K50"/>
    <mergeCell ref="J51:K51"/>
    <mergeCell ref="J52:K52"/>
    <mergeCell ref="C124:N124"/>
    <mergeCell ref="C125:O127"/>
    <mergeCell ref="M128:N128"/>
    <mergeCell ref="M129:N129"/>
    <mergeCell ref="C129:I129"/>
    <mergeCell ref="M121:N121"/>
    <mergeCell ref="J123:K123"/>
    <mergeCell ref="M123:N123"/>
    <mergeCell ref="C116:O118"/>
    <mergeCell ref="J119:K119"/>
    <mergeCell ref="M119:N119"/>
    <mergeCell ref="J120:K120"/>
    <mergeCell ref="M120:N120"/>
    <mergeCell ref="C108:F108"/>
    <mergeCell ref="C112:O112"/>
    <mergeCell ref="C263:O264"/>
    <mergeCell ref="L378:L380"/>
    <mergeCell ref="M378:M380"/>
    <mergeCell ref="N378:N380"/>
    <mergeCell ref="O378:O380"/>
    <mergeCell ref="D380:K380"/>
    <mergeCell ref="C369:F369"/>
    <mergeCell ref="C372:O372"/>
    <mergeCell ref="C374:C380"/>
    <mergeCell ref="D374:K374"/>
    <mergeCell ref="L374:O375"/>
    <mergeCell ref="D375:K375"/>
    <mergeCell ref="D376:K376"/>
    <mergeCell ref="L376:L377"/>
    <mergeCell ref="M376:O377"/>
    <mergeCell ref="J305:K305"/>
    <mergeCell ref="C301:I301"/>
    <mergeCell ref="C302:I302"/>
    <mergeCell ref="C303:I303"/>
    <mergeCell ref="C304:I304"/>
    <mergeCell ref="C305:I305"/>
    <mergeCell ref="C290:F290"/>
    <mergeCell ref="C294:O294"/>
    <mergeCell ref="D296:L296"/>
    <mergeCell ref="M396:N396"/>
    <mergeCell ref="M397:N397"/>
    <mergeCell ref="C397:I397"/>
    <mergeCell ref="C391:O393"/>
    <mergeCell ref="M394:N394"/>
    <mergeCell ref="M395:N395"/>
    <mergeCell ref="C387:O387"/>
    <mergeCell ref="D389:L389"/>
    <mergeCell ref="M389:N389"/>
    <mergeCell ref="D390:L390"/>
    <mergeCell ref="M390:N390"/>
    <mergeCell ref="M404:N404"/>
    <mergeCell ref="M405:N405"/>
    <mergeCell ref="M406:N406"/>
    <mergeCell ref="M407:N407"/>
    <mergeCell ref="C408:N408"/>
    <mergeCell ref="C409:O411"/>
    <mergeCell ref="M398:N398"/>
    <mergeCell ref="C399:N399"/>
    <mergeCell ref="C400:O402"/>
    <mergeCell ref="M403:N403"/>
    <mergeCell ref="C398:I398"/>
    <mergeCell ref="C415:N415"/>
    <mergeCell ref="C416:O418"/>
    <mergeCell ref="C419:I419"/>
    <mergeCell ref="J419:K419"/>
    <mergeCell ref="M419:N419"/>
    <mergeCell ref="C420:I420"/>
    <mergeCell ref="J420:K420"/>
    <mergeCell ref="M420:N420"/>
    <mergeCell ref="C412:I412"/>
    <mergeCell ref="M412:N412"/>
    <mergeCell ref="C413:I413"/>
    <mergeCell ref="M413:N413"/>
    <mergeCell ref="C414:I414"/>
    <mergeCell ref="M414:N414"/>
    <mergeCell ref="M423:N423"/>
    <mergeCell ref="C424:N424"/>
    <mergeCell ref="C426:N426"/>
    <mergeCell ref="C427:O429"/>
    <mergeCell ref="C421:I421"/>
    <mergeCell ref="J421:K421"/>
    <mergeCell ref="M421:N421"/>
    <mergeCell ref="C422:I422"/>
    <mergeCell ref="J422:K422"/>
    <mergeCell ref="M422:N422"/>
    <mergeCell ref="C457:E457"/>
    <mergeCell ref="K457:O457"/>
    <mergeCell ref="J394:K394"/>
    <mergeCell ref="J395:K395"/>
    <mergeCell ref="J396:K396"/>
    <mergeCell ref="J397:K397"/>
    <mergeCell ref="J398:K398"/>
    <mergeCell ref="C394:I394"/>
    <mergeCell ref="C395:I395"/>
    <mergeCell ref="C396:I396"/>
    <mergeCell ref="C434:N434"/>
    <mergeCell ref="C436:N436"/>
    <mergeCell ref="C444:O444"/>
    <mergeCell ref="C445:O445"/>
    <mergeCell ref="C448:O449"/>
    <mergeCell ref="C450:O451"/>
    <mergeCell ref="C430:I430"/>
    <mergeCell ref="M430:N430"/>
    <mergeCell ref="C431:I431"/>
    <mergeCell ref="M431:N431"/>
    <mergeCell ref="M432:N432"/>
    <mergeCell ref="M433:N433"/>
    <mergeCell ref="C423:I423"/>
    <mergeCell ref="J423:K423"/>
    <mergeCell ref="C119:I119"/>
    <mergeCell ref="C120:I120"/>
    <mergeCell ref="C121:I121"/>
    <mergeCell ref="C122:I122"/>
    <mergeCell ref="C123:I123"/>
    <mergeCell ref="J128:K128"/>
    <mergeCell ref="C128:I128"/>
    <mergeCell ref="C28:I28"/>
    <mergeCell ref="C29:I29"/>
    <mergeCell ref="C30:I30"/>
    <mergeCell ref="C31:I31"/>
    <mergeCell ref="J36:K36"/>
    <mergeCell ref="J37:K37"/>
    <mergeCell ref="C36:I36"/>
    <mergeCell ref="C37:I37"/>
    <mergeCell ref="J38:K38"/>
    <mergeCell ref="D114:L114"/>
    <mergeCell ref="C81:O82"/>
    <mergeCell ref="C88:E88"/>
    <mergeCell ref="K88:O88"/>
    <mergeCell ref="C93:F93"/>
    <mergeCell ref="C96:O96"/>
    <mergeCell ref="C98:C104"/>
    <mergeCell ref="D98:K98"/>
    <mergeCell ref="D377:K379"/>
    <mergeCell ref="C270:E270"/>
    <mergeCell ref="K270:O270"/>
    <mergeCell ref="C275:F275"/>
    <mergeCell ref="C278:O278"/>
    <mergeCell ref="C280:C286"/>
    <mergeCell ref="D280:K280"/>
    <mergeCell ref="L280:O281"/>
    <mergeCell ref="D281:K281"/>
    <mergeCell ref="D282:K282"/>
    <mergeCell ref="D283:K285"/>
    <mergeCell ref="M296:N296"/>
    <mergeCell ref="D297:L297"/>
    <mergeCell ref="M297:N297"/>
    <mergeCell ref="L282:L283"/>
    <mergeCell ref="M282:O283"/>
    <mergeCell ref="L284:L286"/>
    <mergeCell ref="M284:M286"/>
    <mergeCell ref="N284:N286"/>
    <mergeCell ref="O284:O286"/>
    <mergeCell ref="D286:K286"/>
    <mergeCell ref="C351:O351"/>
    <mergeCell ref="C352:O352"/>
    <mergeCell ref="C355:O356"/>
  </mergeCells>
  <printOptions horizontalCentered="1" verticalCentered="1"/>
  <pageMargins left="0.11811023622047245" right="0.11811023622047245" top="0.15748031496062992" bottom="0.15748031496062992" header="0" footer="0"/>
  <pageSetup scale="53" orientation="portrait" r:id="rId1"/>
  <headerFooter alignWithMargins="0"/>
  <rowBreaks count="4" manualBreakCount="4">
    <brk id="90" max="15" man="1"/>
    <brk id="182" max="15" man="1"/>
    <brk id="272" max="15" man="1"/>
    <brk id="366" max="1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B770C-B414-4CE7-9A90-E662B6038DE4}">
  <dimension ref="A1:T1325"/>
  <sheetViews>
    <sheetView view="pageBreakPreview" topLeftCell="A703" zoomScale="55" zoomScaleNormal="100" zoomScaleSheetLayoutView="55" workbookViewId="0">
      <selection activeCell="O699" sqref="O699:O701"/>
    </sheetView>
  </sheetViews>
  <sheetFormatPr baseColWidth="10" defaultColWidth="11.42578125" defaultRowHeight="12.75"/>
  <cols>
    <col min="1" max="2" width="3.42578125" style="2" customWidth="1"/>
    <col min="3" max="3" width="24.7109375" style="2" customWidth="1"/>
    <col min="4" max="4" width="18" style="2" customWidth="1"/>
    <col min="5" max="9" width="11.42578125" style="2"/>
    <col min="10" max="10" width="15.85546875" style="2" customWidth="1"/>
    <col min="11" max="11" width="11.42578125" style="2"/>
    <col min="12" max="12" width="17.42578125" style="2" customWidth="1"/>
    <col min="13" max="14" width="11.42578125" style="2"/>
    <col min="15" max="15" width="20" style="2" customWidth="1"/>
    <col min="16" max="16" width="3.42578125" style="2" customWidth="1"/>
    <col min="17" max="17" width="15.85546875" style="2" customWidth="1"/>
    <col min="18" max="18" width="13.140625" style="2" customWidth="1"/>
    <col min="19" max="19" width="13.140625" style="2" bestFit="1" customWidth="1"/>
    <col min="20" max="16384" width="11.42578125" style="2"/>
  </cols>
  <sheetData>
    <row r="1" spans="2:16" ht="13.5" thickBot="1"/>
    <row r="2" spans="2:16" ht="13.5" thickTop="1">
      <c r="B2" s="3"/>
      <c r="C2" s="4"/>
      <c r="D2" s="4"/>
      <c r="E2" s="4"/>
      <c r="F2" s="4"/>
      <c r="G2" s="4"/>
      <c r="H2" s="4"/>
      <c r="I2" s="4"/>
      <c r="J2" s="4"/>
      <c r="K2" s="4"/>
      <c r="L2" s="4"/>
      <c r="M2" s="4"/>
      <c r="N2" s="4"/>
      <c r="O2" s="4"/>
      <c r="P2" s="106"/>
    </row>
    <row r="3" spans="2:16" ht="36.75" customHeight="1">
      <c r="B3" s="5"/>
      <c r="C3" s="869" t="s">
        <v>38</v>
      </c>
      <c r="D3" s="870"/>
      <c r="E3" s="870"/>
      <c r="F3" s="870"/>
      <c r="P3" s="6"/>
    </row>
    <row r="4" spans="2:16">
      <c r="B4" s="5"/>
      <c r="C4" s="94"/>
      <c r="D4" s="107" t="s">
        <v>39</v>
      </c>
      <c r="E4" s="94"/>
      <c r="F4" s="95"/>
      <c r="P4" s="6"/>
    </row>
    <row r="5" spans="2:16">
      <c r="B5" s="5"/>
      <c r="C5" s="88"/>
      <c r="D5" s="89"/>
      <c r="E5" s="88"/>
      <c r="F5" s="89"/>
      <c r="P5" s="6"/>
    </row>
    <row r="6" spans="2:16" ht="48" customHeight="1">
      <c r="B6" s="5"/>
      <c r="C6" s="871" t="s">
        <v>40</v>
      </c>
      <c r="D6" s="871"/>
      <c r="E6" s="871"/>
      <c r="F6" s="871"/>
      <c r="G6" s="871"/>
      <c r="H6" s="871"/>
      <c r="I6" s="871"/>
      <c r="J6" s="871"/>
      <c r="K6" s="871"/>
      <c r="L6" s="871"/>
      <c r="M6" s="871"/>
      <c r="N6" s="871"/>
      <c r="O6" s="871"/>
      <c r="P6" s="7"/>
    </row>
    <row r="7" spans="2:16" ht="15" thickBot="1">
      <c r="B7" s="5"/>
      <c r="C7" s="32"/>
      <c r="D7" s="32"/>
      <c r="E7" s="32"/>
      <c r="F7" s="32"/>
      <c r="G7" s="32"/>
      <c r="H7" s="32"/>
      <c r="I7" s="32"/>
      <c r="J7" s="32"/>
      <c r="K7" s="32"/>
      <c r="L7" s="32"/>
      <c r="M7" s="32"/>
      <c r="N7" s="32"/>
      <c r="O7" s="32"/>
      <c r="P7" s="6"/>
    </row>
    <row r="8" spans="2:16" ht="15">
      <c r="B8" s="5"/>
      <c r="C8" s="872"/>
      <c r="D8" s="874"/>
      <c r="E8" s="875"/>
      <c r="F8" s="875"/>
      <c r="G8" s="875"/>
      <c r="H8" s="875"/>
      <c r="I8" s="875"/>
      <c r="J8" s="875"/>
      <c r="K8" s="876"/>
      <c r="L8" s="877"/>
      <c r="M8" s="878"/>
      <c r="N8" s="878"/>
      <c r="O8" s="879"/>
      <c r="P8" s="8"/>
    </row>
    <row r="9" spans="2:16" ht="15">
      <c r="B9" s="5"/>
      <c r="C9" s="873"/>
      <c r="D9" s="856" t="s">
        <v>468</v>
      </c>
      <c r="E9" s="857"/>
      <c r="F9" s="857"/>
      <c r="G9" s="857"/>
      <c r="H9" s="857"/>
      <c r="I9" s="857"/>
      <c r="J9" s="857"/>
      <c r="K9" s="858"/>
      <c r="L9" s="880"/>
      <c r="M9" s="881"/>
      <c r="N9" s="881"/>
      <c r="O9" s="882"/>
      <c r="P9" s="8"/>
    </row>
    <row r="10" spans="2:16" ht="15">
      <c r="B10" s="5"/>
      <c r="C10" s="873"/>
      <c r="D10" s="856"/>
      <c r="E10" s="857"/>
      <c r="F10" s="857"/>
      <c r="G10" s="857"/>
      <c r="H10" s="857"/>
      <c r="I10" s="857"/>
      <c r="J10" s="857"/>
      <c r="K10" s="858"/>
      <c r="L10" s="883" t="s">
        <v>41</v>
      </c>
      <c r="M10" s="885"/>
      <c r="N10" s="886"/>
      <c r="O10" s="887"/>
      <c r="P10" s="8"/>
    </row>
    <row r="11" spans="2:16" ht="13.5">
      <c r="B11" s="5"/>
      <c r="C11" s="873"/>
      <c r="D11" s="866" t="s">
        <v>467</v>
      </c>
      <c r="E11" s="867"/>
      <c r="F11" s="867"/>
      <c r="G11" s="867"/>
      <c r="H11" s="867"/>
      <c r="I11" s="867"/>
      <c r="J11" s="867"/>
      <c r="K11" s="868"/>
      <c r="L11" s="884"/>
      <c r="M11" s="888"/>
      <c r="N11" s="889"/>
      <c r="O11" s="890"/>
      <c r="P11" s="9"/>
    </row>
    <row r="12" spans="2:16" ht="12.75" customHeight="1">
      <c r="B12" s="5"/>
      <c r="C12" s="873"/>
      <c r="D12" s="866"/>
      <c r="E12" s="867"/>
      <c r="F12" s="867"/>
      <c r="G12" s="867"/>
      <c r="H12" s="867"/>
      <c r="I12" s="867"/>
      <c r="J12" s="867"/>
      <c r="K12" s="868"/>
      <c r="L12" s="883" t="s">
        <v>42</v>
      </c>
      <c r="M12" s="883"/>
      <c r="N12" s="883" t="s">
        <v>43</v>
      </c>
      <c r="O12" s="854"/>
      <c r="P12" s="8"/>
    </row>
    <row r="13" spans="2:16" ht="13.9" customHeight="1">
      <c r="B13" s="5"/>
      <c r="C13" s="873"/>
      <c r="D13" s="866"/>
      <c r="E13" s="867"/>
      <c r="F13" s="867"/>
      <c r="G13" s="867"/>
      <c r="H13" s="867"/>
      <c r="I13" s="867"/>
      <c r="J13" s="867"/>
      <c r="K13" s="868"/>
      <c r="L13" s="891"/>
      <c r="M13" s="891"/>
      <c r="N13" s="891"/>
      <c r="O13" s="855"/>
      <c r="P13" s="8"/>
    </row>
    <row r="14" spans="2:16" ht="15">
      <c r="B14" s="5"/>
      <c r="C14" s="873"/>
      <c r="D14" s="856" t="s">
        <v>44</v>
      </c>
      <c r="E14" s="857"/>
      <c r="F14" s="857"/>
      <c r="G14" s="857"/>
      <c r="H14" s="857"/>
      <c r="I14" s="857"/>
      <c r="J14" s="857"/>
      <c r="K14" s="858"/>
      <c r="L14" s="891"/>
      <c r="M14" s="891"/>
      <c r="N14" s="891"/>
      <c r="O14" s="855"/>
      <c r="P14" s="8"/>
    </row>
    <row r="15" spans="2:16" ht="15.75" thickBot="1">
      <c r="B15" s="5"/>
      <c r="C15" s="33"/>
      <c r="D15" s="34"/>
      <c r="E15" s="34"/>
      <c r="F15" s="34"/>
      <c r="G15" s="34"/>
      <c r="H15" s="34"/>
      <c r="I15" s="34"/>
      <c r="J15" s="34"/>
      <c r="K15" s="34"/>
      <c r="L15" s="34"/>
      <c r="M15" s="35"/>
      <c r="N15" s="35"/>
      <c r="O15" s="36"/>
      <c r="P15" s="10"/>
    </row>
    <row r="16" spans="2:16" ht="15">
      <c r="B16" s="5"/>
      <c r="C16" s="37"/>
      <c r="D16" s="100"/>
      <c r="E16" s="100"/>
      <c r="F16" s="100"/>
      <c r="G16" s="100"/>
      <c r="H16" s="100"/>
      <c r="I16" s="100"/>
      <c r="J16" s="100"/>
      <c r="K16" s="100"/>
      <c r="L16" s="38" t="s">
        <v>45</v>
      </c>
      <c r="M16" s="39" t="s">
        <v>46</v>
      </c>
      <c r="N16" s="39" t="s">
        <v>47</v>
      </c>
      <c r="O16" s="40" t="s">
        <v>48</v>
      </c>
      <c r="P16" s="9"/>
    </row>
    <row r="17" spans="2:20" ht="15">
      <c r="B17" s="5"/>
      <c r="C17" s="41"/>
      <c r="D17" s="99"/>
      <c r="E17" s="99"/>
      <c r="F17" s="99"/>
      <c r="G17" s="99"/>
      <c r="H17" s="99"/>
      <c r="I17" s="99"/>
      <c r="J17" s="99"/>
      <c r="K17" s="99"/>
      <c r="L17" s="42"/>
      <c r="M17" s="43">
        <v>1</v>
      </c>
      <c r="N17" s="43">
        <v>9</v>
      </c>
      <c r="O17" s="44">
        <v>2026</v>
      </c>
      <c r="P17" s="11"/>
    </row>
    <row r="18" spans="2:20" ht="18" customHeight="1">
      <c r="B18" s="5"/>
      <c r="C18" s="46"/>
      <c r="D18" s="47"/>
      <c r="E18" s="47"/>
      <c r="F18" s="47"/>
      <c r="G18" s="47"/>
      <c r="H18" s="47"/>
      <c r="I18" s="47"/>
      <c r="J18" s="47"/>
      <c r="K18" s="47"/>
      <c r="L18" s="47"/>
      <c r="M18" s="47"/>
      <c r="N18" s="47"/>
      <c r="O18" s="48"/>
      <c r="P18" s="11"/>
    </row>
    <row r="19" spans="2:20" ht="15.75" thickBot="1">
      <c r="B19" s="5"/>
      <c r="C19" s="49"/>
      <c r="D19" s="50"/>
      <c r="E19" s="50"/>
      <c r="F19" s="50"/>
      <c r="G19" s="50"/>
      <c r="H19" s="50"/>
      <c r="I19" s="50"/>
      <c r="J19" s="50"/>
      <c r="K19" s="50"/>
      <c r="L19" s="50"/>
      <c r="M19" s="50"/>
      <c r="N19" s="50"/>
      <c r="O19" s="51"/>
      <c r="P19" s="12"/>
    </row>
    <row r="20" spans="2:20" ht="15" thickBot="1">
      <c r="B20" s="5"/>
      <c r="C20" s="49"/>
      <c r="D20" s="50"/>
      <c r="E20" s="50"/>
      <c r="F20" s="50"/>
      <c r="G20" s="50"/>
      <c r="H20" s="50"/>
      <c r="I20" s="50"/>
      <c r="J20" s="50"/>
      <c r="K20" s="50"/>
      <c r="L20" s="50"/>
      <c r="M20" s="50"/>
      <c r="N20" s="50"/>
      <c r="O20" s="51"/>
      <c r="P20" s="6"/>
      <c r="T20" s="388"/>
    </row>
    <row r="21" spans="2:20" ht="15" thickBot="1">
      <c r="B21" s="5"/>
      <c r="C21" s="52"/>
      <c r="D21" s="53"/>
      <c r="E21" s="53"/>
      <c r="F21" s="53"/>
      <c r="G21" s="53"/>
      <c r="H21" s="53"/>
      <c r="I21" s="32"/>
      <c r="J21" s="32"/>
      <c r="K21" s="53"/>
      <c r="L21" s="53"/>
      <c r="M21" s="53"/>
      <c r="N21" s="53"/>
      <c r="O21" s="54"/>
      <c r="P21" s="6"/>
      <c r="T21" s="388"/>
    </row>
    <row r="22" spans="2:20" ht="15">
      <c r="B22" s="5"/>
      <c r="C22" s="859" t="s">
        <v>51</v>
      </c>
      <c r="D22" s="860"/>
      <c r="E22" s="860"/>
      <c r="F22" s="860"/>
      <c r="G22" s="860"/>
      <c r="H22" s="860"/>
      <c r="I22" s="860"/>
      <c r="J22" s="860"/>
      <c r="K22" s="860"/>
      <c r="L22" s="860"/>
      <c r="M22" s="860"/>
      <c r="N22" s="860"/>
      <c r="O22" s="861"/>
      <c r="P22" s="13"/>
      <c r="T22" s="388"/>
    </row>
    <row r="23" spans="2:20" ht="15" thickBot="1">
      <c r="B23" s="5"/>
      <c r="C23" s="55"/>
      <c r="D23" s="32"/>
      <c r="E23" s="32"/>
      <c r="F23" s="32"/>
      <c r="G23" s="32"/>
      <c r="H23" s="32"/>
      <c r="I23" s="32"/>
      <c r="J23" s="32"/>
      <c r="K23" s="32"/>
      <c r="L23" s="32"/>
      <c r="M23" s="32"/>
      <c r="N23" s="32"/>
      <c r="O23" s="56"/>
      <c r="P23" s="6"/>
      <c r="T23" s="388"/>
    </row>
    <row r="24" spans="2:20" ht="15">
      <c r="B24" s="5"/>
      <c r="C24" s="57" t="s">
        <v>52</v>
      </c>
      <c r="D24" s="862" t="s">
        <v>6</v>
      </c>
      <c r="E24" s="863"/>
      <c r="F24" s="863"/>
      <c r="G24" s="863"/>
      <c r="H24" s="863"/>
      <c r="I24" s="863"/>
      <c r="J24" s="863"/>
      <c r="K24" s="863"/>
      <c r="L24" s="864"/>
      <c r="M24" s="827" t="s">
        <v>53</v>
      </c>
      <c r="N24" s="865"/>
      <c r="O24" s="57" t="s">
        <v>8</v>
      </c>
      <c r="P24" s="14"/>
      <c r="T24" s="388"/>
    </row>
    <row r="25" spans="2:20" ht="15.75" thickBot="1">
      <c r="B25" s="5"/>
      <c r="C25" s="181">
        <v>3.01</v>
      </c>
      <c r="D25" s="849" t="s">
        <v>176</v>
      </c>
      <c r="E25" s="904"/>
      <c r="F25" s="904"/>
      <c r="G25" s="904"/>
      <c r="H25" s="904"/>
      <c r="I25" s="904"/>
      <c r="J25" s="904"/>
      <c r="K25" s="904"/>
      <c r="L25" s="850"/>
      <c r="M25" s="849" t="s">
        <v>91</v>
      </c>
      <c r="N25" s="850"/>
      <c r="O25" s="193">
        <f>+O71</f>
        <v>190545</v>
      </c>
      <c r="P25" s="15"/>
      <c r="T25" s="388"/>
    </row>
    <row r="26" spans="2:20">
      <c r="B26" s="5"/>
      <c r="C26" s="801" t="s">
        <v>54</v>
      </c>
      <c r="D26" s="802"/>
      <c r="E26" s="802"/>
      <c r="F26" s="802"/>
      <c r="G26" s="802"/>
      <c r="H26" s="802"/>
      <c r="I26" s="802"/>
      <c r="J26" s="802"/>
      <c r="K26" s="802"/>
      <c r="L26" s="802"/>
      <c r="M26" s="802"/>
      <c r="N26" s="802"/>
      <c r="O26" s="803"/>
      <c r="P26" s="16"/>
      <c r="T26" s="388"/>
    </row>
    <row r="27" spans="2:20">
      <c r="B27" s="5"/>
      <c r="C27" s="804"/>
      <c r="D27" s="805"/>
      <c r="E27" s="805"/>
      <c r="F27" s="805"/>
      <c r="G27" s="805"/>
      <c r="H27" s="805"/>
      <c r="I27" s="805"/>
      <c r="J27" s="805"/>
      <c r="K27" s="805"/>
      <c r="L27" s="805"/>
      <c r="M27" s="805"/>
      <c r="N27" s="805"/>
      <c r="O27" s="806"/>
      <c r="P27" s="16"/>
      <c r="T27" s="388"/>
    </row>
    <row r="28" spans="2:20" ht="13.5" thickBot="1">
      <c r="B28" s="5"/>
      <c r="C28" s="807"/>
      <c r="D28" s="808"/>
      <c r="E28" s="808"/>
      <c r="F28" s="808"/>
      <c r="G28" s="808"/>
      <c r="H28" s="808"/>
      <c r="I28" s="808"/>
      <c r="J28" s="808"/>
      <c r="K28" s="808"/>
      <c r="L28" s="808"/>
      <c r="M28" s="808"/>
      <c r="N28" s="808"/>
      <c r="O28" s="809"/>
      <c r="P28" s="16"/>
      <c r="T28" s="389" t="s">
        <v>56</v>
      </c>
    </row>
    <row r="29" spans="2:20" ht="15">
      <c r="B29" s="5"/>
      <c r="C29" s="851" t="s">
        <v>6</v>
      </c>
      <c r="D29" s="852"/>
      <c r="E29" s="852"/>
      <c r="F29" s="852"/>
      <c r="G29" s="852"/>
      <c r="H29" s="852"/>
      <c r="I29" s="853"/>
      <c r="J29" s="837" t="s">
        <v>53</v>
      </c>
      <c r="K29" s="838"/>
      <c r="L29" s="58" t="s">
        <v>55</v>
      </c>
      <c r="M29" s="837" t="s">
        <v>56</v>
      </c>
      <c r="N29" s="838"/>
      <c r="O29" s="59" t="s">
        <v>57</v>
      </c>
      <c r="P29" s="17"/>
      <c r="T29" s="390">
        <v>0.1</v>
      </c>
    </row>
    <row r="30" spans="2:20" ht="14.25">
      <c r="B30" s="5"/>
      <c r="C30" s="843" t="s">
        <v>92</v>
      </c>
      <c r="D30" s="844"/>
      <c r="E30" s="844"/>
      <c r="F30" s="844"/>
      <c r="G30" s="844"/>
      <c r="H30" s="844"/>
      <c r="I30" s="845"/>
      <c r="J30" s="831" t="s">
        <v>171</v>
      </c>
      <c r="K30" s="832"/>
      <c r="L30" s="182">
        <f>+O59</f>
        <v>31166.111136</v>
      </c>
      <c r="M30" s="842">
        <f>+$T$29</f>
        <v>0.1</v>
      </c>
      <c r="N30" s="832"/>
      <c r="O30" s="189">
        <f>+L30*M30</f>
        <v>3116.6111136</v>
      </c>
      <c r="P30" s="18"/>
      <c r="T30" s="388"/>
    </row>
    <row r="31" spans="2:20" ht="14.25">
      <c r="B31" s="5"/>
      <c r="C31" s="843" t="s">
        <v>177</v>
      </c>
      <c r="D31" s="844"/>
      <c r="E31" s="844"/>
      <c r="F31" s="844"/>
      <c r="G31" s="844"/>
      <c r="H31" s="844"/>
      <c r="I31" s="845"/>
      <c r="J31" s="831" t="s">
        <v>94</v>
      </c>
      <c r="K31" s="832"/>
      <c r="L31" s="182">
        <v>70000</v>
      </c>
      <c r="M31" s="831">
        <v>2.5000000000000001E-2</v>
      </c>
      <c r="N31" s="832"/>
      <c r="O31" s="189">
        <f>+M31*L31</f>
        <v>1750</v>
      </c>
      <c r="P31" s="18"/>
      <c r="T31" s="388"/>
    </row>
    <row r="32" spans="2:20" ht="14.25">
      <c r="B32" s="5"/>
      <c r="C32" s="843" t="s">
        <v>474</v>
      </c>
      <c r="D32" s="844"/>
      <c r="E32" s="844"/>
      <c r="F32" s="844"/>
      <c r="G32" s="844"/>
      <c r="H32" s="844"/>
      <c r="I32" s="845"/>
      <c r="J32" s="831" t="s">
        <v>94</v>
      </c>
      <c r="K32" s="832"/>
      <c r="L32" s="182">
        <v>25000</v>
      </c>
      <c r="M32" s="831">
        <v>0.3</v>
      </c>
      <c r="N32" s="832"/>
      <c r="O32" s="189">
        <f>+M32*L32</f>
        <v>7500</v>
      </c>
      <c r="P32" s="18"/>
    </row>
    <row r="33" spans="2:16" ht="15" thickBot="1">
      <c r="B33" s="5"/>
      <c r="C33" s="839"/>
      <c r="D33" s="840"/>
      <c r="E33" s="840"/>
      <c r="F33" s="840"/>
      <c r="G33" s="840"/>
      <c r="H33" s="840"/>
      <c r="I33" s="841"/>
      <c r="J33" s="821"/>
      <c r="K33" s="822"/>
      <c r="L33" s="183"/>
      <c r="M33" s="902"/>
      <c r="N33" s="903"/>
      <c r="O33" s="189"/>
      <c r="P33" s="18"/>
    </row>
    <row r="34" spans="2:16" ht="15.75" thickBot="1">
      <c r="B34" s="5"/>
      <c r="C34" s="779" t="s">
        <v>58</v>
      </c>
      <c r="D34" s="780"/>
      <c r="E34" s="780"/>
      <c r="F34" s="780"/>
      <c r="G34" s="780"/>
      <c r="H34" s="780"/>
      <c r="I34" s="780"/>
      <c r="J34" s="780"/>
      <c r="K34" s="780"/>
      <c r="L34" s="780"/>
      <c r="M34" s="780"/>
      <c r="N34" s="781"/>
      <c r="O34" s="190">
        <f>+SUM(O30:O33)</f>
        <v>12366.6111136</v>
      </c>
      <c r="P34" s="19"/>
    </row>
    <row r="35" spans="2:16" ht="13.5" customHeight="1">
      <c r="B35" s="5"/>
      <c r="C35" s="801" t="s">
        <v>59</v>
      </c>
      <c r="D35" s="802"/>
      <c r="E35" s="802"/>
      <c r="F35" s="802"/>
      <c r="G35" s="802"/>
      <c r="H35" s="802"/>
      <c r="I35" s="802"/>
      <c r="J35" s="802"/>
      <c r="K35" s="802"/>
      <c r="L35" s="802"/>
      <c r="M35" s="802"/>
      <c r="N35" s="802"/>
      <c r="O35" s="803"/>
      <c r="P35" s="16"/>
    </row>
    <row r="36" spans="2:16">
      <c r="B36" s="5"/>
      <c r="C36" s="804"/>
      <c r="D36" s="805"/>
      <c r="E36" s="805"/>
      <c r="F36" s="805"/>
      <c r="G36" s="805"/>
      <c r="H36" s="805"/>
      <c r="I36" s="805"/>
      <c r="J36" s="805"/>
      <c r="K36" s="805"/>
      <c r="L36" s="805"/>
      <c r="M36" s="805"/>
      <c r="N36" s="805"/>
      <c r="O36" s="806"/>
      <c r="P36" s="16"/>
    </row>
    <row r="37" spans="2:16" ht="13.5" thickBot="1">
      <c r="B37" s="5"/>
      <c r="C37" s="807"/>
      <c r="D37" s="808"/>
      <c r="E37" s="808"/>
      <c r="F37" s="808"/>
      <c r="G37" s="808"/>
      <c r="H37" s="808"/>
      <c r="I37" s="808"/>
      <c r="J37" s="808"/>
      <c r="K37" s="808"/>
      <c r="L37" s="808"/>
      <c r="M37" s="808"/>
      <c r="N37" s="808"/>
      <c r="O37" s="809"/>
      <c r="P37" s="16"/>
    </row>
    <row r="38" spans="2:16" ht="15">
      <c r="B38" s="5"/>
      <c r="C38" s="810" t="s">
        <v>6</v>
      </c>
      <c r="D38" s="811"/>
      <c r="E38" s="811"/>
      <c r="F38" s="811"/>
      <c r="G38" s="811"/>
      <c r="H38" s="811"/>
      <c r="I38" s="838"/>
      <c r="J38" s="226" t="s">
        <v>53</v>
      </c>
      <c r="K38" s="219" t="s">
        <v>8</v>
      </c>
      <c r="L38" s="219" t="s">
        <v>178</v>
      </c>
      <c r="M38" s="837" t="s">
        <v>60</v>
      </c>
      <c r="N38" s="838"/>
      <c r="O38" s="59" t="s">
        <v>57</v>
      </c>
      <c r="P38" s="17"/>
    </row>
    <row r="39" spans="2:16" ht="14.25">
      <c r="B39" s="5"/>
      <c r="C39" s="180" t="s">
        <v>179</v>
      </c>
      <c r="D39" s="83"/>
      <c r="E39" s="83"/>
      <c r="F39" s="83"/>
      <c r="G39" s="83"/>
      <c r="H39" s="83"/>
      <c r="I39" s="83"/>
      <c r="J39" s="232" t="s">
        <v>103</v>
      </c>
      <c r="K39" s="244">
        <v>0.1</v>
      </c>
      <c r="L39" s="244">
        <v>0.05</v>
      </c>
      <c r="M39" s="777">
        <v>882488.1</v>
      </c>
      <c r="N39" s="778"/>
      <c r="O39" s="189">
        <f>+(M39*K39)+(M39*K39*L39)</f>
        <v>92661.250499999995</v>
      </c>
      <c r="P39" s="18"/>
    </row>
    <row r="40" spans="2:16" ht="14.25">
      <c r="B40" s="5"/>
      <c r="C40" s="61" t="s">
        <v>180</v>
      </c>
      <c r="D40" s="62"/>
      <c r="E40" s="62"/>
      <c r="F40" s="62"/>
      <c r="G40" s="62"/>
      <c r="H40" s="62"/>
      <c r="I40" s="62"/>
      <c r="J40" s="234" t="s">
        <v>149</v>
      </c>
      <c r="K40" s="251">
        <v>0.23</v>
      </c>
      <c r="L40" s="251">
        <v>0.05</v>
      </c>
      <c r="M40" s="777">
        <v>20500</v>
      </c>
      <c r="N40" s="778"/>
      <c r="O40" s="189">
        <f>+(M40*K40)+(M40*K40*L40)</f>
        <v>4950.75</v>
      </c>
      <c r="P40" s="18"/>
    </row>
    <row r="41" spans="2:16" ht="14.25">
      <c r="B41" s="5"/>
      <c r="C41" s="61"/>
      <c r="D41" s="62"/>
      <c r="E41" s="62"/>
      <c r="F41" s="62"/>
      <c r="G41" s="62"/>
      <c r="H41" s="62"/>
      <c r="I41" s="62"/>
      <c r="J41" s="234"/>
      <c r="K41" s="251"/>
      <c r="L41" s="251"/>
      <c r="M41" s="777"/>
      <c r="N41" s="778"/>
      <c r="O41" s="189"/>
      <c r="P41" s="18"/>
    </row>
    <row r="42" spans="2:16" ht="15" thickBot="1">
      <c r="B42" s="5"/>
      <c r="C42" s="49"/>
      <c r="D42" s="50"/>
      <c r="E42" s="50"/>
      <c r="F42" s="50"/>
      <c r="G42" s="50"/>
      <c r="H42" s="50"/>
      <c r="I42" s="50"/>
      <c r="J42" s="233"/>
      <c r="K42" s="245"/>
      <c r="L42" s="245"/>
      <c r="M42" s="892"/>
      <c r="N42" s="893"/>
      <c r="O42" s="189"/>
      <c r="P42" s="18"/>
    </row>
    <row r="43" spans="2:16" ht="15.75" thickBot="1">
      <c r="B43" s="5"/>
      <c r="C43" s="779" t="s">
        <v>58</v>
      </c>
      <c r="D43" s="780"/>
      <c r="E43" s="780"/>
      <c r="F43" s="780"/>
      <c r="G43" s="780"/>
      <c r="H43" s="780"/>
      <c r="I43" s="780"/>
      <c r="J43" s="780"/>
      <c r="K43" s="780"/>
      <c r="L43" s="780"/>
      <c r="M43" s="780"/>
      <c r="N43" s="781"/>
      <c r="O43" s="190">
        <f>+SUM(O39:O42)</f>
        <v>97612.000499999995</v>
      </c>
      <c r="P43" s="18"/>
    </row>
    <row r="44" spans="2:16">
      <c r="B44" s="5"/>
      <c r="C44" s="801" t="s">
        <v>61</v>
      </c>
      <c r="D44" s="802"/>
      <c r="E44" s="802"/>
      <c r="F44" s="802"/>
      <c r="G44" s="802"/>
      <c r="H44" s="802"/>
      <c r="I44" s="802"/>
      <c r="J44" s="802"/>
      <c r="K44" s="802"/>
      <c r="L44" s="802"/>
      <c r="M44" s="802"/>
      <c r="N44" s="802"/>
      <c r="O44" s="803"/>
      <c r="P44" s="16"/>
    </row>
    <row r="45" spans="2:16">
      <c r="B45" s="5"/>
      <c r="C45" s="804"/>
      <c r="D45" s="805"/>
      <c r="E45" s="805"/>
      <c r="F45" s="805"/>
      <c r="G45" s="805"/>
      <c r="H45" s="805"/>
      <c r="I45" s="805"/>
      <c r="J45" s="805"/>
      <c r="K45" s="805"/>
      <c r="L45" s="805"/>
      <c r="M45" s="805"/>
      <c r="N45" s="805"/>
      <c r="O45" s="806"/>
      <c r="P45" s="16"/>
    </row>
    <row r="46" spans="2:16" ht="13.5" thickBot="1">
      <c r="B46" s="5"/>
      <c r="C46" s="807"/>
      <c r="D46" s="808"/>
      <c r="E46" s="808"/>
      <c r="F46" s="808"/>
      <c r="G46" s="808"/>
      <c r="H46" s="808"/>
      <c r="I46" s="808"/>
      <c r="J46" s="808"/>
      <c r="K46" s="808"/>
      <c r="L46" s="808"/>
      <c r="M46" s="808"/>
      <c r="N46" s="808"/>
      <c r="O46" s="809"/>
      <c r="P46" s="16"/>
    </row>
    <row r="47" spans="2:16" s="229" customFormat="1" ht="17.25">
      <c r="B47" s="228"/>
      <c r="C47" s="827" t="s">
        <v>62</v>
      </c>
      <c r="D47" s="828"/>
      <c r="E47" s="828"/>
      <c r="F47" s="828"/>
      <c r="G47" s="828"/>
      <c r="H47" s="828"/>
      <c r="I47" s="828"/>
      <c r="J47" s="219" t="s">
        <v>63</v>
      </c>
      <c r="K47" s="221" t="s">
        <v>64</v>
      </c>
      <c r="L47" s="219" t="s">
        <v>65</v>
      </c>
      <c r="M47" s="782" t="s">
        <v>66</v>
      </c>
      <c r="N47" s="783"/>
      <c r="O47" s="227" t="s">
        <v>57</v>
      </c>
      <c r="P47" s="14"/>
    </row>
    <row r="48" spans="2:16" ht="14.25">
      <c r="B48" s="5"/>
      <c r="C48" s="795"/>
      <c r="D48" s="796"/>
      <c r="E48" s="796"/>
      <c r="F48" s="796"/>
      <c r="G48" s="796"/>
      <c r="H48" s="796"/>
      <c r="I48" s="796"/>
      <c r="J48" s="66"/>
      <c r="K48" s="67"/>
      <c r="L48" s="66"/>
      <c r="M48" s="819"/>
      <c r="N48" s="820"/>
      <c r="O48" s="60">
        <f>+M48*L48</f>
        <v>0</v>
      </c>
      <c r="P48" s="18"/>
    </row>
    <row r="49" spans="2:16" ht="15" thickBot="1">
      <c r="B49" s="5"/>
      <c r="C49" s="833"/>
      <c r="D49" s="834"/>
      <c r="E49" s="834"/>
      <c r="F49" s="834"/>
      <c r="G49" s="834"/>
      <c r="H49" s="834"/>
      <c r="I49" s="834"/>
      <c r="J49" s="68"/>
      <c r="K49" s="69"/>
      <c r="L49" s="68"/>
      <c r="M49" s="821"/>
      <c r="N49" s="822"/>
      <c r="O49" s="70">
        <v>0</v>
      </c>
      <c r="P49" s="18"/>
    </row>
    <row r="50" spans="2:16" ht="15.75" thickBot="1">
      <c r="B50" s="5"/>
      <c r="C50" s="779" t="s">
        <v>58</v>
      </c>
      <c r="D50" s="780"/>
      <c r="E50" s="780"/>
      <c r="F50" s="780"/>
      <c r="G50" s="780"/>
      <c r="H50" s="780"/>
      <c r="I50" s="780"/>
      <c r="J50" s="780"/>
      <c r="K50" s="780"/>
      <c r="L50" s="780"/>
      <c r="M50" s="780"/>
      <c r="N50" s="781"/>
      <c r="O50" s="190">
        <f>+SUM(O48:O49)</f>
        <v>0</v>
      </c>
      <c r="P50" s="19"/>
    </row>
    <row r="51" spans="2:16">
      <c r="B51" s="5"/>
      <c r="C51" s="801" t="s">
        <v>67</v>
      </c>
      <c r="D51" s="802"/>
      <c r="E51" s="802"/>
      <c r="F51" s="802"/>
      <c r="G51" s="802"/>
      <c r="H51" s="802"/>
      <c r="I51" s="802"/>
      <c r="J51" s="802"/>
      <c r="K51" s="802"/>
      <c r="L51" s="802"/>
      <c r="M51" s="802"/>
      <c r="N51" s="802"/>
      <c r="O51" s="803"/>
      <c r="P51" s="16"/>
    </row>
    <row r="52" spans="2:16">
      <c r="B52" s="5"/>
      <c r="C52" s="804"/>
      <c r="D52" s="805"/>
      <c r="E52" s="805"/>
      <c r="F52" s="805"/>
      <c r="G52" s="805"/>
      <c r="H52" s="805"/>
      <c r="I52" s="805"/>
      <c r="J52" s="805"/>
      <c r="K52" s="805"/>
      <c r="L52" s="805"/>
      <c r="M52" s="805"/>
      <c r="N52" s="805"/>
      <c r="O52" s="806"/>
      <c r="P52" s="16"/>
    </row>
    <row r="53" spans="2:16" ht="13.5" thickBot="1">
      <c r="B53" s="5"/>
      <c r="C53" s="807"/>
      <c r="D53" s="808"/>
      <c r="E53" s="808"/>
      <c r="F53" s="808"/>
      <c r="G53" s="808"/>
      <c r="H53" s="808"/>
      <c r="I53" s="808"/>
      <c r="J53" s="808"/>
      <c r="K53" s="808"/>
      <c r="L53" s="808"/>
      <c r="M53" s="808"/>
      <c r="N53" s="808"/>
      <c r="O53" s="809"/>
      <c r="P53" s="16"/>
    </row>
    <row r="54" spans="2:16" s="229" customFormat="1" ht="30">
      <c r="B54" s="228"/>
      <c r="C54" s="827" t="s">
        <v>68</v>
      </c>
      <c r="D54" s="828"/>
      <c r="E54" s="828"/>
      <c r="F54" s="828"/>
      <c r="G54" s="828"/>
      <c r="H54" s="828"/>
      <c r="I54" s="828"/>
      <c r="J54" s="782" t="s">
        <v>53</v>
      </c>
      <c r="K54" s="783"/>
      <c r="L54" s="222" t="s">
        <v>69</v>
      </c>
      <c r="M54" s="829" t="s">
        <v>56</v>
      </c>
      <c r="N54" s="830"/>
      <c r="O54" s="223" t="s">
        <v>57</v>
      </c>
      <c r="P54" s="224"/>
    </row>
    <row r="55" spans="2:16" ht="14.25">
      <c r="B55" s="5"/>
      <c r="C55" s="814" t="s">
        <v>308</v>
      </c>
      <c r="D55" s="815"/>
      <c r="E55" s="815"/>
      <c r="F55" s="815"/>
      <c r="G55" s="815"/>
      <c r="H55" s="815"/>
      <c r="I55" s="816"/>
      <c r="J55" s="784" t="s">
        <v>94</v>
      </c>
      <c r="K55" s="785"/>
      <c r="L55" s="184">
        <f>+'DESGLOSE CUADRILLAS'!J16</f>
        <v>311661.11135999998</v>
      </c>
      <c r="M55" s="935">
        <v>0.1</v>
      </c>
      <c r="N55" s="936"/>
      <c r="O55" s="191">
        <f>+M55*L55</f>
        <v>31166.111136</v>
      </c>
      <c r="P55" s="21"/>
    </row>
    <row r="56" spans="2:16" ht="14.25">
      <c r="B56" s="5"/>
      <c r="C56" s="814"/>
      <c r="D56" s="815"/>
      <c r="E56" s="815"/>
      <c r="F56" s="815"/>
      <c r="G56" s="815"/>
      <c r="H56" s="815"/>
      <c r="I56" s="816"/>
      <c r="J56" s="784"/>
      <c r="K56" s="785"/>
      <c r="L56" s="184"/>
      <c r="M56" s="817"/>
      <c r="N56" s="818"/>
      <c r="O56" s="191">
        <f t="shared" ref="O56:O58" si="0">+M56*L56</f>
        <v>0</v>
      </c>
      <c r="P56" s="21"/>
    </row>
    <row r="57" spans="2:16" ht="14.25">
      <c r="B57" s="5"/>
      <c r="C57" s="814"/>
      <c r="D57" s="815"/>
      <c r="E57" s="815"/>
      <c r="F57" s="815"/>
      <c r="G57" s="815"/>
      <c r="H57" s="815"/>
      <c r="I57" s="816"/>
      <c r="J57" s="784"/>
      <c r="K57" s="785"/>
      <c r="L57" s="184"/>
      <c r="M57" s="819"/>
      <c r="N57" s="820"/>
      <c r="O57" s="191">
        <f t="shared" si="0"/>
        <v>0</v>
      </c>
      <c r="P57" s="21"/>
    </row>
    <row r="58" spans="2:16" ht="15" thickBot="1">
      <c r="B58" s="5"/>
      <c r="C58" s="814"/>
      <c r="D58" s="815"/>
      <c r="E58" s="815"/>
      <c r="F58" s="815"/>
      <c r="G58" s="815"/>
      <c r="H58" s="815"/>
      <c r="I58" s="816"/>
      <c r="J58" s="784"/>
      <c r="K58" s="785"/>
      <c r="L58" s="183"/>
      <c r="M58" s="821"/>
      <c r="N58" s="822"/>
      <c r="O58" s="191">
        <f t="shared" si="0"/>
        <v>0</v>
      </c>
      <c r="P58" s="18"/>
    </row>
    <row r="59" spans="2:16" ht="15.75" thickBot="1">
      <c r="B59" s="5"/>
      <c r="C59" s="779" t="s">
        <v>58</v>
      </c>
      <c r="D59" s="780"/>
      <c r="E59" s="780"/>
      <c r="F59" s="780"/>
      <c r="G59" s="780"/>
      <c r="H59" s="780"/>
      <c r="I59" s="780"/>
      <c r="J59" s="780"/>
      <c r="K59" s="780"/>
      <c r="L59" s="780"/>
      <c r="M59" s="780"/>
      <c r="N59" s="781"/>
      <c r="O59" s="190">
        <f>+SUM(O55:O58)</f>
        <v>31166.111136</v>
      </c>
      <c r="P59" s="18"/>
    </row>
    <row r="60" spans="2:16" ht="15" thickBot="1">
      <c r="B60" s="5"/>
      <c r="C60" s="55"/>
      <c r="D60" s="32"/>
      <c r="E60" s="32"/>
      <c r="F60" s="32"/>
      <c r="G60" s="32"/>
      <c r="H60" s="32"/>
      <c r="I60" s="32"/>
      <c r="J60" s="32"/>
      <c r="K60" s="32"/>
      <c r="L60" s="32"/>
      <c r="M60" s="32"/>
      <c r="N60" s="32"/>
      <c r="O60" s="56"/>
      <c r="P60" s="6"/>
    </row>
    <row r="61" spans="2:16" ht="15.75" thickBot="1">
      <c r="B61" s="5"/>
      <c r="C61" s="786" t="s">
        <v>70</v>
      </c>
      <c r="D61" s="787"/>
      <c r="E61" s="787"/>
      <c r="F61" s="787"/>
      <c r="G61" s="787"/>
      <c r="H61" s="787"/>
      <c r="I61" s="787"/>
      <c r="J61" s="787"/>
      <c r="K61" s="787"/>
      <c r="L61" s="787"/>
      <c r="M61" s="787"/>
      <c r="N61" s="788"/>
      <c r="O61" s="194">
        <f>+ROUND(O34+O43+O50+O59,0)</f>
        <v>141145</v>
      </c>
      <c r="P61" s="22"/>
    </row>
    <row r="62" spans="2:16">
      <c r="B62" s="5"/>
      <c r="C62" s="801" t="s">
        <v>71</v>
      </c>
      <c r="D62" s="802"/>
      <c r="E62" s="802"/>
      <c r="F62" s="802"/>
      <c r="G62" s="802"/>
      <c r="H62" s="802"/>
      <c r="I62" s="802"/>
      <c r="J62" s="802"/>
      <c r="K62" s="802"/>
      <c r="L62" s="802"/>
      <c r="M62" s="802"/>
      <c r="N62" s="802"/>
      <c r="O62" s="803"/>
      <c r="P62" s="16"/>
    </row>
    <row r="63" spans="2:16">
      <c r="B63" s="5"/>
      <c r="C63" s="804"/>
      <c r="D63" s="805"/>
      <c r="E63" s="805"/>
      <c r="F63" s="805"/>
      <c r="G63" s="805"/>
      <c r="H63" s="805"/>
      <c r="I63" s="805"/>
      <c r="J63" s="805"/>
      <c r="K63" s="805"/>
      <c r="L63" s="805"/>
      <c r="M63" s="805"/>
      <c r="N63" s="805"/>
      <c r="O63" s="806"/>
      <c r="P63" s="16"/>
    </row>
    <row r="64" spans="2:16" ht="13.5" thickBot="1">
      <c r="B64" s="5"/>
      <c r="C64" s="807"/>
      <c r="D64" s="808"/>
      <c r="E64" s="808"/>
      <c r="F64" s="808"/>
      <c r="G64" s="808"/>
      <c r="H64" s="808"/>
      <c r="I64" s="808"/>
      <c r="J64" s="808"/>
      <c r="K64" s="808"/>
      <c r="L64" s="808"/>
      <c r="M64" s="808"/>
      <c r="N64" s="808"/>
      <c r="O64" s="809"/>
      <c r="P64" s="16"/>
    </row>
    <row r="65" spans="2:19" ht="15">
      <c r="B65" s="5"/>
      <c r="C65" s="810" t="s">
        <v>72</v>
      </c>
      <c r="D65" s="811"/>
      <c r="E65" s="811"/>
      <c r="F65" s="811"/>
      <c r="G65" s="811"/>
      <c r="H65" s="811"/>
      <c r="I65" s="811"/>
      <c r="J65" s="101"/>
      <c r="K65" s="102"/>
      <c r="L65" s="71" t="s">
        <v>73</v>
      </c>
      <c r="M65" s="812" t="s">
        <v>74</v>
      </c>
      <c r="N65" s="813"/>
      <c r="O65" s="72"/>
      <c r="P65" s="20"/>
    </row>
    <row r="66" spans="2:19" ht="14.25">
      <c r="B66" s="5"/>
      <c r="C66" s="795" t="s">
        <v>75</v>
      </c>
      <c r="D66" s="796"/>
      <c r="E66" s="796"/>
      <c r="F66" s="796"/>
      <c r="G66" s="796"/>
      <c r="H66" s="796"/>
      <c r="I66" s="796"/>
      <c r="J66" s="74"/>
      <c r="K66" s="75"/>
      <c r="L66" s="76">
        <v>0.28999999999999998</v>
      </c>
      <c r="M66" s="777">
        <f>+O61</f>
        <v>141145</v>
      </c>
      <c r="N66" s="778"/>
      <c r="O66" s="189">
        <f>+M66*L66</f>
        <v>40932.049999999996</v>
      </c>
      <c r="P66" s="23"/>
    </row>
    <row r="67" spans="2:19" ht="14.25">
      <c r="B67" s="5"/>
      <c r="C67" s="61" t="s">
        <v>76</v>
      </c>
      <c r="D67" s="62"/>
      <c r="E67" s="62"/>
      <c r="F67" s="62"/>
      <c r="G67" s="62"/>
      <c r="H67" s="62"/>
      <c r="I67" s="62"/>
      <c r="J67" s="74"/>
      <c r="K67" s="75"/>
      <c r="L67" s="76">
        <v>0.01</v>
      </c>
      <c r="M67" s="777">
        <f>+O61</f>
        <v>141145</v>
      </c>
      <c r="N67" s="778"/>
      <c r="O67" s="189">
        <f>+M67*L67</f>
        <v>1411.45</v>
      </c>
      <c r="P67" s="23"/>
    </row>
    <row r="68" spans="2:19" ht="15" thickBot="1">
      <c r="B68" s="5"/>
      <c r="C68" s="49" t="s">
        <v>77</v>
      </c>
      <c r="D68" s="50"/>
      <c r="E68" s="50"/>
      <c r="F68" s="50"/>
      <c r="G68" s="50"/>
      <c r="H68" s="50"/>
      <c r="I68" s="50"/>
      <c r="J68" s="77"/>
      <c r="K68" s="78"/>
      <c r="L68" s="76">
        <v>0.05</v>
      </c>
      <c r="M68" s="892">
        <f>+O61</f>
        <v>141145</v>
      </c>
      <c r="N68" s="893"/>
      <c r="O68" s="189">
        <f>+M68*L68</f>
        <v>7057.25</v>
      </c>
      <c r="P68" s="23"/>
    </row>
    <row r="69" spans="2:19" ht="15.75" thickBot="1">
      <c r="B69" s="5"/>
      <c r="C69" s="779" t="s">
        <v>58</v>
      </c>
      <c r="D69" s="780"/>
      <c r="E69" s="780"/>
      <c r="F69" s="780"/>
      <c r="G69" s="780"/>
      <c r="H69" s="780"/>
      <c r="I69" s="780"/>
      <c r="J69" s="780"/>
      <c r="K69" s="780"/>
      <c r="L69" s="780"/>
      <c r="M69" s="780"/>
      <c r="N69" s="781"/>
      <c r="O69" s="190">
        <f>+SUM(O66:O68)</f>
        <v>49400.749999999993</v>
      </c>
      <c r="P69" s="24"/>
    </row>
    <row r="70" spans="2:19" ht="15" thickBot="1">
      <c r="B70" s="5"/>
      <c r="C70" s="55"/>
      <c r="D70" s="32"/>
      <c r="E70" s="32"/>
      <c r="F70" s="32"/>
      <c r="G70" s="32"/>
      <c r="H70" s="32"/>
      <c r="I70" s="32"/>
      <c r="J70" s="32"/>
      <c r="K70" s="32"/>
      <c r="L70" s="32"/>
      <c r="M70" s="32"/>
      <c r="N70" s="32"/>
      <c r="O70" s="56"/>
      <c r="P70" s="6"/>
    </row>
    <row r="71" spans="2:19" ht="15.75" thickBot="1">
      <c r="B71" s="5"/>
      <c r="C71" s="786" t="s">
        <v>78</v>
      </c>
      <c r="D71" s="787"/>
      <c r="E71" s="787"/>
      <c r="F71" s="787"/>
      <c r="G71" s="787"/>
      <c r="H71" s="787"/>
      <c r="I71" s="787"/>
      <c r="J71" s="787"/>
      <c r="K71" s="787"/>
      <c r="L71" s="787"/>
      <c r="M71" s="787"/>
      <c r="N71" s="788"/>
      <c r="O71" s="194">
        <f>ROUNDDOWN(+O69+O61,0)</f>
        <v>190545</v>
      </c>
      <c r="P71" s="24"/>
      <c r="R71" s="188"/>
      <c r="S71" s="186"/>
    </row>
    <row r="72" spans="2:19" ht="14.25">
      <c r="B72" s="5"/>
      <c r="C72" s="55"/>
      <c r="D72" s="32"/>
      <c r="E72" s="32"/>
      <c r="F72" s="32"/>
      <c r="G72" s="32"/>
      <c r="H72" s="32"/>
      <c r="I72" s="32"/>
      <c r="J72" s="32"/>
      <c r="K72" s="32"/>
      <c r="L72" s="32"/>
      <c r="M72" s="32"/>
      <c r="N72" s="32"/>
      <c r="O72" s="56"/>
      <c r="P72" s="6"/>
      <c r="R72" s="205"/>
      <c r="S72" s="186"/>
    </row>
    <row r="73" spans="2:19" ht="14.25">
      <c r="B73" s="5"/>
      <c r="C73" s="55"/>
      <c r="D73" s="32"/>
      <c r="E73" s="32"/>
      <c r="F73" s="32"/>
      <c r="G73" s="32"/>
      <c r="H73" s="79" t="s">
        <v>79</v>
      </c>
      <c r="I73" s="79"/>
      <c r="J73" s="79"/>
      <c r="K73" s="79"/>
      <c r="L73" s="32"/>
      <c r="M73" s="32"/>
      <c r="N73" s="32"/>
      <c r="O73" s="56"/>
      <c r="P73" s="6"/>
    </row>
    <row r="74" spans="2:19" ht="15">
      <c r="B74" s="5"/>
      <c r="C74" s="55"/>
      <c r="D74" s="32"/>
      <c r="E74" s="32"/>
      <c r="F74" s="32"/>
      <c r="G74" s="32"/>
      <c r="H74" s="79" t="s">
        <v>80</v>
      </c>
      <c r="I74" s="32"/>
      <c r="J74" s="32"/>
      <c r="K74" s="32"/>
      <c r="L74" s="32"/>
      <c r="M74" s="32"/>
      <c r="N74" s="32"/>
      <c r="O74" s="56"/>
      <c r="P74" s="25"/>
    </row>
    <row r="75" spans="2:19" ht="15">
      <c r="B75" s="5"/>
      <c r="C75" s="55"/>
      <c r="D75" s="32"/>
      <c r="E75" s="32"/>
      <c r="F75" s="32"/>
      <c r="G75" s="32"/>
      <c r="H75" s="79" t="s">
        <v>81</v>
      </c>
      <c r="I75" s="32"/>
      <c r="J75" s="32"/>
      <c r="K75" s="32"/>
      <c r="L75" s="32"/>
      <c r="M75" s="32"/>
      <c r="N75" s="32"/>
      <c r="O75" s="56"/>
      <c r="P75" s="25"/>
    </row>
    <row r="76" spans="2:19" ht="14.25">
      <c r="B76" s="5"/>
      <c r="C76" s="41"/>
      <c r="D76" s="80"/>
      <c r="E76" s="80"/>
      <c r="F76" s="80"/>
      <c r="G76" s="80"/>
      <c r="H76" s="79" t="s">
        <v>82</v>
      </c>
      <c r="I76" s="80"/>
      <c r="J76" s="80"/>
      <c r="K76" s="80"/>
      <c r="L76" s="80"/>
      <c r="M76" s="80"/>
      <c r="N76" s="80"/>
      <c r="O76" s="81"/>
      <c r="P76" s="26"/>
    </row>
    <row r="77" spans="2:19" ht="14.25">
      <c r="B77" s="5"/>
      <c r="C77" s="55"/>
      <c r="D77" s="32"/>
      <c r="E77" s="32"/>
      <c r="F77" s="32"/>
      <c r="G77" s="32"/>
      <c r="H77" s="32" t="s">
        <v>83</v>
      </c>
      <c r="I77" s="32"/>
      <c r="J77" s="32"/>
      <c r="K77" s="32"/>
      <c r="L77" s="32"/>
      <c r="M77" s="32"/>
      <c r="N77" s="32"/>
      <c r="O77" s="56"/>
      <c r="P77" s="6"/>
    </row>
    <row r="78" spans="2:19" ht="15">
      <c r="B78" s="5"/>
      <c r="C78" s="82" t="s">
        <v>84</v>
      </c>
      <c r="D78" s="83"/>
      <c r="E78" s="83"/>
      <c r="F78" s="83"/>
      <c r="G78" s="83"/>
      <c r="H78" s="83"/>
      <c r="I78" s="83"/>
      <c r="J78" s="83"/>
      <c r="K78" s="83"/>
      <c r="L78" s="83"/>
      <c r="M78" s="83"/>
      <c r="N78" s="83"/>
      <c r="O78" s="84"/>
      <c r="P78" s="6"/>
    </row>
    <row r="79" spans="2:19" ht="14.25">
      <c r="B79" s="5"/>
      <c r="C79" s="789"/>
      <c r="D79" s="790"/>
      <c r="E79" s="790"/>
      <c r="F79" s="790"/>
      <c r="G79" s="790"/>
      <c r="H79" s="790"/>
      <c r="I79" s="790"/>
      <c r="J79" s="790"/>
      <c r="K79" s="790"/>
      <c r="L79" s="790"/>
      <c r="M79" s="790"/>
      <c r="N79" s="790"/>
      <c r="O79" s="791"/>
      <c r="P79" s="26"/>
    </row>
    <row r="80" spans="2:19" ht="14.25">
      <c r="B80" s="5"/>
      <c r="C80" s="789"/>
      <c r="D80" s="790"/>
      <c r="E80" s="790"/>
      <c r="F80" s="790"/>
      <c r="G80" s="790"/>
      <c r="H80" s="790"/>
      <c r="I80" s="790"/>
      <c r="J80" s="790"/>
      <c r="K80" s="790"/>
      <c r="L80" s="790"/>
      <c r="M80" s="790"/>
      <c r="N80" s="790"/>
      <c r="O80" s="791"/>
      <c r="P80" s="26"/>
    </row>
    <row r="81" spans="2:16" ht="14.25">
      <c r="B81" s="5"/>
      <c r="C81" s="41"/>
      <c r="D81" s="80"/>
      <c r="E81" s="80"/>
      <c r="F81" s="80"/>
      <c r="G81" s="80"/>
      <c r="H81" s="80"/>
      <c r="I81" s="80"/>
      <c r="J81" s="80"/>
      <c r="K81" s="80"/>
      <c r="L81" s="80"/>
      <c r="M81" s="80"/>
      <c r="N81" s="80"/>
      <c r="O81" s="81"/>
      <c r="P81" s="26"/>
    </row>
    <row r="82" spans="2:16" ht="15">
      <c r="B82" s="5"/>
      <c r="C82" s="85" t="s">
        <v>85</v>
      </c>
      <c r="D82" s="80"/>
      <c r="E82" s="80"/>
      <c r="F82" s="80"/>
      <c r="G82" s="80"/>
      <c r="H82" s="80"/>
      <c r="I82" s="80"/>
      <c r="J82" s="80"/>
      <c r="K82" s="80"/>
      <c r="L82" s="80"/>
      <c r="M82" s="80"/>
      <c r="N82" s="80"/>
      <c r="O82" s="81"/>
      <c r="P82" s="26"/>
    </row>
    <row r="83" spans="2:16" ht="12.75" customHeight="1">
      <c r="B83" s="5"/>
      <c r="C83" s="792" t="s">
        <v>86</v>
      </c>
      <c r="D83" s="793"/>
      <c r="E83" s="793"/>
      <c r="F83" s="793"/>
      <c r="G83" s="793"/>
      <c r="H83" s="793"/>
      <c r="I83" s="793"/>
      <c r="J83" s="793"/>
      <c r="K83" s="793"/>
      <c r="L83" s="793"/>
      <c r="M83" s="793"/>
      <c r="N83" s="793"/>
      <c r="O83" s="794"/>
      <c r="P83" s="27"/>
    </row>
    <row r="84" spans="2:16" ht="28.5" customHeight="1">
      <c r="B84" s="5"/>
      <c r="C84" s="792"/>
      <c r="D84" s="793"/>
      <c r="E84" s="793"/>
      <c r="F84" s="793"/>
      <c r="G84" s="793"/>
      <c r="H84" s="793"/>
      <c r="I84" s="793"/>
      <c r="J84" s="793"/>
      <c r="K84" s="793"/>
      <c r="L84" s="793"/>
      <c r="M84" s="793"/>
      <c r="N84" s="793"/>
      <c r="O84" s="794"/>
      <c r="P84" s="27"/>
    </row>
    <row r="85" spans="2:16" ht="13.35" customHeight="1">
      <c r="B85" s="5"/>
      <c r="C85" s="792" t="s">
        <v>87</v>
      </c>
      <c r="D85" s="793"/>
      <c r="E85" s="793"/>
      <c r="F85" s="793"/>
      <c r="G85" s="793"/>
      <c r="H85" s="793"/>
      <c r="I85" s="793"/>
      <c r="J85" s="793"/>
      <c r="K85" s="793"/>
      <c r="L85" s="793"/>
      <c r="M85" s="793"/>
      <c r="N85" s="793"/>
      <c r="O85" s="794"/>
      <c r="P85" s="27"/>
    </row>
    <row r="86" spans="2:16" ht="45" customHeight="1">
      <c r="B86" s="5"/>
      <c r="C86" s="792"/>
      <c r="D86" s="793"/>
      <c r="E86" s="793"/>
      <c r="F86" s="793"/>
      <c r="G86" s="793"/>
      <c r="H86" s="793"/>
      <c r="I86" s="793"/>
      <c r="J86" s="793"/>
      <c r="K86" s="793"/>
      <c r="L86" s="793"/>
      <c r="M86" s="793"/>
      <c r="N86" s="793"/>
      <c r="O86" s="794"/>
      <c r="P86" s="27"/>
    </row>
    <row r="87" spans="2:16" ht="14.25">
      <c r="B87" s="5"/>
      <c r="C87" s="41"/>
      <c r="D87" s="80"/>
      <c r="E87" s="80"/>
      <c r="F87" s="80"/>
      <c r="G87" s="80"/>
      <c r="H87" s="80"/>
      <c r="I87" s="80"/>
      <c r="J87" s="80"/>
      <c r="K87" s="80"/>
      <c r="L87" s="80"/>
      <c r="M87" s="80"/>
      <c r="N87" s="80"/>
      <c r="O87" s="81"/>
      <c r="P87" s="26"/>
    </row>
    <row r="88" spans="2:16" ht="14.25">
      <c r="B88" s="5"/>
      <c r="C88" s="55"/>
      <c r="D88" s="32"/>
      <c r="E88" s="32"/>
      <c r="F88" s="32"/>
      <c r="G88" s="32"/>
      <c r="H88" s="79" t="s">
        <v>79</v>
      </c>
      <c r="I88" s="32"/>
      <c r="J88" s="32"/>
      <c r="K88" s="32"/>
      <c r="L88" s="32"/>
      <c r="M88" s="32"/>
      <c r="N88" s="32"/>
      <c r="O88" s="56"/>
      <c r="P88" s="6"/>
    </row>
    <row r="89" spans="2:16" ht="14.25">
      <c r="B89" s="5"/>
      <c r="C89" s="55"/>
      <c r="D89" s="32"/>
      <c r="E89" s="32"/>
      <c r="F89" s="32"/>
      <c r="G89" s="32"/>
      <c r="H89" s="32" t="s">
        <v>80</v>
      </c>
      <c r="I89" s="62"/>
      <c r="J89" s="62"/>
      <c r="K89" s="62"/>
      <c r="L89" s="32"/>
      <c r="M89" s="32"/>
      <c r="N89" s="32"/>
      <c r="O89" s="56"/>
      <c r="P89" s="6"/>
    </row>
    <row r="90" spans="2:16" ht="14.25">
      <c r="B90" s="5"/>
      <c r="C90" s="55"/>
      <c r="D90" s="32"/>
      <c r="E90" s="32"/>
      <c r="F90" s="32"/>
      <c r="G90" s="32"/>
      <c r="H90" s="32" t="s">
        <v>88</v>
      </c>
      <c r="I90" s="86"/>
      <c r="J90" s="86"/>
      <c r="K90" s="86"/>
      <c r="L90" s="32"/>
      <c r="M90" s="32"/>
      <c r="N90" s="32"/>
      <c r="O90" s="56"/>
      <c r="P90" s="6"/>
    </row>
    <row r="91" spans="2:16" ht="14.25">
      <c r="B91" s="5"/>
      <c r="C91" s="87"/>
      <c r="D91" s="80"/>
      <c r="E91" s="80"/>
      <c r="F91" s="80"/>
      <c r="G91" s="80"/>
      <c r="H91" s="32" t="s">
        <v>89</v>
      </c>
      <c r="I91" s="32"/>
      <c r="J91" s="32"/>
      <c r="K91" s="32"/>
      <c r="L91" s="80"/>
      <c r="M91" s="80"/>
      <c r="N91" s="80"/>
      <c r="O91" s="81"/>
      <c r="P91" s="26"/>
    </row>
    <row r="92" spans="2:16" ht="18.75" customHeight="1" thickBot="1">
      <c r="B92" s="5"/>
      <c r="C92" s="773"/>
      <c r="D92" s="774"/>
      <c r="E92" s="774"/>
      <c r="F92" s="69"/>
      <c r="G92" s="69"/>
      <c r="H92" s="69"/>
      <c r="I92" s="69"/>
      <c r="J92" s="69"/>
      <c r="K92" s="775"/>
      <c r="L92" s="775"/>
      <c r="M92" s="775"/>
      <c r="N92" s="775"/>
      <c r="O92" s="776"/>
      <c r="P92" s="28"/>
    </row>
    <row r="93" spans="2:16" ht="13.5" thickBot="1">
      <c r="B93" s="29"/>
      <c r="C93" s="30"/>
      <c r="D93" s="30"/>
      <c r="E93" s="30"/>
      <c r="F93" s="30"/>
      <c r="G93" s="30"/>
      <c r="H93" s="30"/>
      <c r="I93" s="30"/>
      <c r="J93" s="30"/>
      <c r="K93" s="30"/>
      <c r="L93" s="30"/>
      <c r="M93" s="30"/>
      <c r="N93" s="30"/>
      <c r="O93" s="30"/>
      <c r="P93" s="31"/>
    </row>
    <row r="94" spans="2:16" ht="13.5" thickTop="1"/>
    <row r="95" spans="2:16" ht="13.5" thickBot="1"/>
    <row r="96" spans="2:16" ht="13.5" thickTop="1">
      <c r="B96" s="3"/>
      <c r="C96" s="4"/>
      <c r="D96" s="4"/>
      <c r="E96" s="4"/>
      <c r="F96" s="4"/>
      <c r="G96" s="4"/>
      <c r="H96" s="4"/>
      <c r="I96" s="4"/>
      <c r="J96" s="4"/>
      <c r="K96" s="4"/>
      <c r="L96" s="4"/>
      <c r="M96" s="4"/>
      <c r="N96" s="4"/>
      <c r="O96" s="4"/>
      <c r="P96" s="106"/>
    </row>
    <row r="97" spans="2:16" ht="13.5">
      <c r="B97" s="5"/>
      <c r="C97" s="869" t="s">
        <v>38</v>
      </c>
      <c r="D97" s="870"/>
      <c r="E97" s="870"/>
      <c r="F97" s="870"/>
      <c r="P97" s="6"/>
    </row>
    <row r="98" spans="2:16">
      <c r="B98" s="5"/>
      <c r="C98" s="94"/>
      <c r="D98" s="107" t="s">
        <v>39</v>
      </c>
      <c r="E98" s="94"/>
      <c r="F98" s="95"/>
      <c r="P98" s="6"/>
    </row>
    <row r="99" spans="2:16">
      <c r="B99" s="5"/>
      <c r="C99" s="88"/>
      <c r="D99" s="89"/>
      <c r="E99" s="88"/>
      <c r="F99" s="89"/>
      <c r="P99" s="6"/>
    </row>
    <row r="100" spans="2:16" ht="15.75">
      <c r="B100" s="5"/>
      <c r="C100" s="871" t="s">
        <v>40</v>
      </c>
      <c r="D100" s="871"/>
      <c r="E100" s="871"/>
      <c r="F100" s="871"/>
      <c r="G100" s="871"/>
      <c r="H100" s="871"/>
      <c r="I100" s="871"/>
      <c r="J100" s="871"/>
      <c r="K100" s="871"/>
      <c r="L100" s="871"/>
      <c r="M100" s="871"/>
      <c r="N100" s="871"/>
      <c r="O100" s="871"/>
      <c r="P100" s="7"/>
    </row>
    <row r="101" spans="2:16" ht="15" thickBot="1">
      <c r="B101" s="5"/>
      <c r="C101" s="32"/>
      <c r="D101" s="32"/>
      <c r="E101" s="32"/>
      <c r="F101" s="32"/>
      <c r="G101" s="32"/>
      <c r="H101" s="32"/>
      <c r="I101" s="32"/>
      <c r="J101" s="32"/>
      <c r="K101" s="32"/>
      <c r="L101" s="32"/>
      <c r="M101" s="32"/>
      <c r="N101" s="32"/>
      <c r="O101" s="32"/>
      <c r="P101" s="6"/>
    </row>
    <row r="102" spans="2:16" ht="15">
      <c r="B102" s="5"/>
      <c r="C102" s="872"/>
      <c r="D102" s="874"/>
      <c r="E102" s="875"/>
      <c r="F102" s="875"/>
      <c r="G102" s="875"/>
      <c r="H102" s="875"/>
      <c r="I102" s="875"/>
      <c r="J102" s="875"/>
      <c r="K102" s="876"/>
      <c r="L102" s="877"/>
      <c r="M102" s="878"/>
      <c r="N102" s="878"/>
      <c r="O102" s="879"/>
      <c r="P102" s="8"/>
    </row>
    <row r="103" spans="2:16" ht="15">
      <c r="B103" s="5"/>
      <c r="C103" s="873"/>
      <c r="D103" s="856" t="s">
        <v>468</v>
      </c>
      <c r="E103" s="857"/>
      <c r="F103" s="857"/>
      <c r="G103" s="857"/>
      <c r="H103" s="857"/>
      <c r="I103" s="857"/>
      <c r="J103" s="857"/>
      <c r="K103" s="858"/>
      <c r="L103" s="880"/>
      <c r="M103" s="881"/>
      <c r="N103" s="881"/>
      <c r="O103" s="882"/>
      <c r="P103" s="8"/>
    </row>
    <row r="104" spans="2:16" ht="15">
      <c r="B104" s="5"/>
      <c r="C104" s="873"/>
      <c r="D104" s="856"/>
      <c r="E104" s="857"/>
      <c r="F104" s="857"/>
      <c r="G104" s="857"/>
      <c r="H104" s="857"/>
      <c r="I104" s="857"/>
      <c r="J104" s="857"/>
      <c r="K104" s="858"/>
      <c r="L104" s="883" t="s">
        <v>41</v>
      </c>
      <c r="M104" s="885"/>
      <c r="N104" s="886"/>
      <c r="O104" s="887"/>
      <c r="P104" s="8"/>
    </row>
    <row r="105" spans="2:16" ht="13.5">
      <c r="B105" s="5"/>
      <c r="C105" s="873"/>
      <c r="D105" s="866" t="s">
        <v>467</v>
      </c>
      <c r="E105" s="867"/>
      <c r="F105" s="867"/>
      <c r="G105" s="867"/>
      <c r="H105" s="867"/>
      <c r="I105" s="867"/>
      <c r="J105" s="867"/>
      <c r="K105" s="868"/>
      <c r="L105" s="884"/>
      <c r="M105" s="888"/>
      <c r="N105" s="889"/>
      <c r="O105" s="890"/>
      <c r="P105" s="9"/>
    </row>
    <row r="106" spans="2:16" ht="13.9" customHeight="1">
      <c r="B106" s="5"/>
      <c r="C106" s="873"/>
      <c r="D106" s="866"/>
      <c r="E106" s="867"/>
      <c r="F106" s="867"/>
      <c r="G106" s="867"/>
      <c r="H106" s="867"/>
      <c r="I106" s="867"/>
      <c r="J106" s="867"/>
      <c r="K106" s="868"/>
      <c r="L106" s="883" t="s">
        <v>42</v>
      </c>
      <c r="M106" s="883"/>
      <c r="N106" s="883" t="s">
        <v>43</v>
      </c>
      <c r="O106" s="854"/>
      <c r="P106" s="8"/>
    </row>
    <row r="107" spans="2:16" ht="13.9" customHeight="1">
      <c r="B107" s="5"/>
      <c r="C107" s="873"/>
      <c r="D107" s="866"/>
      <c r="E107" s="867"/>
      <c r="F107" s="867"/>
      <c r="G107" s="867"/>
      <c r="H107" s="867"/>
      <c r="I107" s="867"/>
      <c r="J107" s="867"/>
      <c r="K107" s="868"/>
      <c r="L107" s="891"/>
      <c r="M107" s="891"/>
      <c r="N107" s="891"/>
      <c r="O107" s="855"/>
      <c r="P107" s="8"/>
    </row>
    <row r="108" spans="2:16" ht="15">
      <c r="B108" s="5"/>
      <c r="C108" s="873"/>
      <c r="D108" s="856" t="s">
        <v>44</v>
      </c>
      <c r="E108" s="857"/>
      <c r="F108" s="857"/>
      <c r="G108" s="857"/>
      <c r="H108" s="857"/>
      <c r="I108" s="857"/>
      <c r="J108" s="857"/>
      <c r="K108" s="858"/>
      <c r="L108" s="891"/>
      <c r="M108" s="891"/>
      <c r="N108" s="891"/>
      <c r="O108" s="855"/>
      <c r="P108" s="8"/>
    </row>
    <row r="109" spans="2:16" ht="15.75" thickBot="1">
      <c r="B109" s="5"/>
      <c r="C109" s="33"/>
      <c r="D109" s="34"/>
      <c r="E109" s="34"/>
      <c r="F109" s="34"/>
      <c r="G109" s="34"/>
      <c r="H109" s="34"/>
      <c r="I109" s="34"/>
      <c r="J109" s="34"/>
      <c r="K109" s="34"/>
      <c r="L109" s="34"/>
      <c r="M109" s="35"/>
      <c r="N109" s="35"/>
      <c r="O109" s="36"/>
      <c r="P109" s="10"/>
    </row>
    <row r="110" spans="2:16" ht="15">
      <c r="B110" s="5"/>
      <c r="C110" s="37"/>
      <c r="D110" s="100"/>
      <c r="E110" s="100"/>
      <c r="F110" s="100"/>
      <c r="G110" s="100"/>
      <c r="H110" s="100"/>
      <c r="I110" s="100"/>
      <c r="J110" s="100"/>
      <c r="K110" s="100"/>
      <c r="L110" s="38" t="s">
        <v>45</v>
      </c>
      <c r="M110" s="39" t="s">
        <v>46</v>
      </c>
      <c r="N110" s="39" t="s">
        <v>47</v>
      </c>
      <c r="O110" s="40" t="s">
        <v>48</v>
      </c>
      <c r="P110" s="9"/>
    </row>
    <row r="111" spans="2:16" ht="15">
      <c r="B111" s="5"/>
      <c r="C111" s="41"/>
      <c r="D111" s="99"/>
      <c r="E111" s="99"/>
      <c r="F111" s="99"/>
      <c r="G111" s="99"/>
      <c r="H111" s="99"/>
      <c r="I111" s="99"/>
      <c r="J111" s="99"/>
      <c r="K111" s="99"/>
      <c r="L111" s="42"/>
      <c r="M111" s="43">
        <v>1</v>
      </c>
      <c r="N111" s="43">
        <v>9</v>
      </c>
      <c r="O111" s="44">
        <v>2026</v>
      </c>
      <c r="P111" s="11"/>
    </row>
    <row r="112" spans="2:16" ht="14.25">
      <c r="B112" s="5"/>
      <c r="C112" s="46"/>
      <c r="D112" s="47"/>
      <c r="E112" s="47"/>
      <c r="F112" s="47"/>
      <c r="G112" s="47"/>
      <c r="H112" s="47"/>
      <c r="I112" s="47"/>
      <c r="J112" s="47"/>
      <c r="K112" s="47"/>
      <c r="L112" s="47"/>
      <c r="M112" s="47"/>
      <c r="N112" s="47"/>
      <c r="O112" s="48"/>
      <c r="P112" s="11"/>
    </row>
    <row r="113" spans="2:16" ht="15.75" thickBot="1">
      <c r="B113" s="5"/>
      <c r="C113" s="49"/>
      <c r="D113" s="50"/>
      <c r="E113" s="50"/>
      <c r="F113" s="50"/>
      <c r="G113" s="50"/>
      <c r="H113" s="50"/>
      <c r="I113" s="50"/>
      <c r="J113" s="50"/>
      <c r="K113" s="50"/>
      <c r="L113" s="50"/>
      <c r="M113" s="50"/>
      <c r="N113" s="50"/>
      <c r="O113" s="51"/>
      <c r="P113" s="12"/>
    </row>
    <row r="114" spans="2:16" ht="15" thickBot="1">
      <c r="B114" s="5"/>
      <c r="C114" s="49"/>
      <c r="D114" s="50"/>
      <c r="E114" s="50"/>
      <c r="F114" s="50"/>
      <c r="G114" s="50"/>
      <c r="H114" s="50"/>
      <c r="I114" s="50"/>
      <c r="J114" s="50"/>
      <c r="K114" s="50"/>
      <c r="L114" s="50"/>
      <c r="M114" s="50"/>
      <c r="N114" s="50"/>
      <c r="O114" s="51"/>
      <c r="P114" s="6"/>
    </row>
    <row r="115" spans="2:16" ht="15" thickBot="1">
      <c r="B115" s="5"/>
      <c r="C115" s="52"/>
      <c r="D115" s="53"/>
      <c r="E115" s="53"/>
      <c r="F115" s="53"/>
      <c r="G115" s="53"/>
      <c r="H115" s="53"/>
      <c r="I115" s="32"/>
      <c r="J115" s="32"/>
      <c r="K115" s="53"/>
      <c r="L115" s="53"/>
      <c r="M115" s="53"/>
      <c r="N115" s="53"/>
      <c r="O115" s="54"/>
      <c r="P115" s="6"/>
    </row>
    <row r="116" spans="2:16" ht="15">
      <c r="B116" s="5"/>
      <c r="C116" s="859" t="s">
        <v>51</v>
      </c>
      <c r="D116" s="860"/>
      <c r="E116" s="860"/>
      <c r="F116" s="860"/>
      <c r="G116" s="860"/>
      <c r="H116" s="860"/>
      <c r="I116" s="860"/>
      <c r="J116" s="860"/>
      <c r="K116" s="860"/>
      <c r="L116" s="860"/>
      <c r="M116" s="860"/>
      <c r="N116" s="860"/>
      <c r="O116" s="861"/>
      <c r="P116" s="13"/>
    </row>
    <row r="117" spans="2:16" ht="15" thickBot="1">
      <c r="B117" s="5"/>
      <c r="C117" s="55"/>
      <c r="D117" s="32"/>
      <c r="E117" s="32"/>
      <c r="F117" s="32"/>
      <c r="G117" s="32"/>
      <c r="H117" s="32"/>
      <c r="I117" s="32"/>
      <c r="J117" s="32"/>
      <c r="K117" s="32"/>
      <c r="L117" s="32"/>
      <c r="M117" s="32"/>
      <c r="N117" s="32"/>
      <c r="O117" s="56"/>
      <c r="P117" s="6"/>
    </row>
    <row r="118" spans="2:16" ht="15">
      <c r="B118" s="5"/>
      <c r="C118" s="57" t="s">
        <v>52</v>
      </c>
      <c r="D118" s="862" t="s">
        <v>6</v>
      </c>
      <c r="E118" s="863"/>
      <c r="F118" s="863"/>
      <c r="G118" s="863"/>
      <c r="H118" s="863"/>
      <c r="I118" s="863"/>
      <c r="J118" s="863"/>
      <c r="K118" s="863"/>
      <c r="L118" s="864"/>
      <c r="M118" s="827" t="s">
        <v>53</v>
      </c>
      <c r="N118" s="865"/>
      <c r="O118" s="57" t="s">
        <v>8</v>
      </c>
      <c r="P118" s="14"/>
    </row>
    <row r="119" spans="2:16" ht="31.15" customHeight="1" thickBot="1">
      <c r="B119" s="5"/>
      <c r="C119" s="181">
        <v>3.02</v>
      </c>
      <c r="D119" s="846" t="s">
        <v>181</v>
      </c>
      <c r="E119" s="904"/>
      <c r="F119" s="904"/>
      <c r="G119" s="904"/>
      <c r="H119" s="904"/>
      <c r="I119" s="904"/>
      <c r="J119" s="904"/>
      <c r="K119" s="904"/>
      <c r="L119" s="850"/>
      <c r="M119" s="849" t="s">
        <v>102</v>
      </c>
      <c r="N119" s="850"/>
      <c r="O119" s="193">
        <f>+O163</f>
        <v>28278</v>
      </c>
      <c r="P119" s="15"/>
    </row>
    <row r="120" spans="2:16">
      <c r="B120" s="5"/>
      <c r="C120" s="801" t="s">
        <v>54</v>
      </c>
      <c r="D120" s="802"/>
      <c r="E120" s="802"/>
      <c r="F120" s="802"/>
      <c r="G120" s="802"/>
      <c r="H120" s="802"/>
      <c r="I120" s="802"/>
      <c r="J120" s="802"/>
      <c r="K120" s="802"/>
      <c r="L120" s="802"/>
      <c r="M120" s="802"/>
      <c r="N120" s="802"/>
      <c r="O120" s="803"/>
      <c r="P120" s="16"/>
    </row>
    <row r="121" spans="2:16">
      <c r="B121" s="5"/>
      <c r="C121" s="804"/>
      <c r="D121" s="805"/>
      <c r="E121" s="805"/>
      <c r="F121" s="805"/>
      <c r="G121" s="805"/>
      <c r="H121" s="805"/>
      <c r="I121" s="805"/>
      <c r="J121" s="805"/>
      <c r="K121" s="805"/>
      <c r="L121" s="805"/>
      <c r="M121" s="805"/>
      <c r="N121" s="805"/>
      <c r="O121" s="806"/>
      <c r="P121" s="16"/>
    </row>
    <row r="122" spans="2:16" ht="13.5" thickBot="1">
      <c r="B122" s="5"/>
      <c r="C122" s="807"/>
      <c r="D122" s="808"/>
      <c r="E122" s="808"/>
      <c r="F122" s="808"/>
      <c r="G122" s="808"/>
      <c r="H122" s="808"/>
      <c r="I122" s="808"/>
      <c r="J122" s="808"/>
      <c r="K122" s="808"/>
      <c r="L122" s="808"/>
      <c r="M122" s="808"/>
      <c r="N122" s="808"/>
      <c r="O122" s="809"/>
      <c r="P122" s="16"/>
    </row>
    <row r="123" spans="2:16" ht="15">
      <c r="B123" s="5"/>
      <c r="C123" s="851" t="s">
        <v>6</v>
      </c>
      <c r="D123" s="852"/>
      <c r="E123" s="852"/>
      <c r="F123" s="852"/>
      <c r="G123" s="852"/>
      <c r="H123" s="852"/>
      <c r="I123" s="853"/>
      <c r="J123" s="837" t="s">
        <v>53</v>
      </c>
      <c r="K123" s="838"/>
      <c r="L123" s="58" t="s">
        <v>55</v>
      </c>
      <c r="M123" s="837" t="s">
        <v>56</v>
      </c>
      <c r="N123" s="838"/>
      <c r="O123" s="59" t="s">
        <v>57</v>
      </c>
      <c r="P123" s="17"/>
    </row>
    <row r="124" spans="2:16" ht="14.25">
      <c r="B124" s="5"/>
      <c r="C124" s="843" t="s">
        <v>92</v>
      </c>
      <c r="D124" s="844"/>
      <c r="E124" s="844"/>
      <c r="F124" s="844"/>
      <c r="G124" s="844"/>
      <c r="H124" s="844"/>
      <c r="I124" s="845"/>
      <c r="J124" s="831" t="s">
        <v>171</v>
      </c>
      <c r="K124" s="832"/>
      <c r="L124" s="182">
        <f>+O151</f>
        <v>3116.6111136</v>
      </c>
      <c r="M124" s="930">
        <f>+$T$29</f>
        <v>0.1</v>
      </c>
      <c r="N124" s="918"/>
      <c r="O124" s="189">
        <f>+L124*M124</f>
        <v>311.66111136000001</v>
      </c>
      <c r="P124" s="18"/>
    </row>
    <row r="125" spans="2:16" s="229" customFormat="1" ht="14.25">
      <c r="B125" s="228"/>
      <c r="C125" s="950" t="s">
        <v>182</v>
      </c>
      <c r="D125" s="951"/>
      <c r="E125" s="951"/>
      <c r="F125" s="951"/>
      <c r="G125" s="951"/>
      <c r="H125" s="951"/>
      <c r="I125" s="952"/>
      <c r="J125" s="917" t="s">
        <v>172</v>
      </c>
      <c r="K125" s="918"/>
      <c r="L125" s="235">
        <v>25000</v>
      </c>
      <c r="M125" s="917">
        <v>0.03</v>
      </c>
      <c r="N125" s="918"/>
      <c r="O125" s="236">
        <f>+M125*L125</f>
        <v>750</v>
      </c>
      <c r="P125" s="237"/>
    </row>
    <row r="126" spans="2:16" ht="14.25">
      <c r="B126" s="5"/>
      <c r="C126" s="843" t="s">
        <v>183</v>
      </c>
      <c r="D126" s="844"/>
      <c r="E126" s="844"/>
      <c r="F126" s="844"/>
      <c r="G126" s="844"/>
      <c r="H126" s="844"/>
      <c r="I126" s="845"/>
      <c r="J126" s="917" t="s">
        <v>172</v>
      </c>
      <c r="K126" s="918"/>
      <c r="L126" s="182">
        <v>66000</v>
      </c>
      <c r="M126" s="948">
        <v>2.5000000000000001E-2</v>
      </c>
      <c r="N126" s="949"/>
      <c r="O126" s="189">
        <f>+M126*L126</f>
        <v>1650</v>
      </c>
      <c r="P126" s="18"/>
    </row>
    <row r="127" spans="2:16" ht="15" thickBot="1">
      <c r="B127" s="5"/>
      <c r="C127" s="839"/>
      <c r="D127" s="840"/>
      <c r="E127" s="840"/>
      <c r="F127" s="840"/>
      <c r="G127" s="840"/>
      <c r="H127" s="840"/>
      <c r="I127" s="841"/>
      <c r="J127" s="926"/>
      <c r="K127" s="927"/>
      <c r="L127" s="183"/>
      <c r="M127" s="928"/>
      <c r="N127" s="929"/>
      <c r="O127" s="189">
        <f>+M127*L127</f>
        <v>0</v>
      </c>
      <c r="P127" s="18"/>
    </row>
    <row r="128" spans="2:16" ht="15.75" thickBot="1">
      <c r="B128" s="5"/>
      <c r="C128" s="779" t="s">
        <v>58</v>
      </c>
      <c r="D128" s="780"/>
      <c r="E128" s="780"/>
      <c r="F128" s="780"/>
      <c r="G128" s="780"/>
      <c r="H128" s="780"/>
      <c r="I128" s="780"/>
      <c r="J128" s="780"/>
      <c r="K128" s="780"/>
      <c r="L128" s="780"/>
      <c r="M128" s="780"/>
      <c r="N128" s="781"/>
      <c r="O128" s="190">
        <f>+SUM(O124:O127)</f>
        <v>2711.6611113600002</v>
      </c>
      <c r="P128" s="19"/>
    </row>
    <row r="129" spans="2:16">
      <c r="B129" s="5"/>
      <c r="C129" s="801" t="s">
        <v>59</v>
      </c>
      <c r="D129" s="802"/>
      <c r="E129" s="802"/>
      <c r="F129" s="802"/>
      <c r="G129" s="802"/>
      <c r="H129" s="802"/>
      <c r="I129" s="802"/>
      <c r="J129" s="802"/>
      <c r="K129" s="802"/>
      <c r="L129" s="802"/>
      <c r="M129" s="802"/>
      <c r="N129" s="802"/>
      <c r="O129" s="803"/>
      <c r="P129" s="16"/>
    </row>
    <row r="130" spans="2:16">
      <c r="B130" s="5"/>
      <c r="C130" s="804"/>
      <c r="D130" s="805"/>
      <c r="E130" s="805"/>
      <c r="F130" s="805"/>
      <c r="G130" s="805"/>
      <c r="H130" s="805"/>
      <c r="I130" s="805"/>
      <c r="J130" s="805"/>
      <c r="K130" s="805"/>
      <c r="L130" s="805"/>
      <c r="M130" s="805"/>
      <c r="N130" s="805"/>
      <c r="O130" s="806"/>
      <c r="P130" s="16"/>
    </row>
    <row r="131" spans="2:16" ht="13.5" thickBot="1">
      <c r="B131" s="5"/>
      <c r="C131" s="807"/>
      <c r="D131" s="808"/>
      <c r="E131" s="808"/>
      <c r="F131" s="808"/>
      <c r="G131" s="808"/>
      <c r="H131" s="808"/>
      <c r="I131" s="808"/>
      <c r="J131" s="808"/>
      <c r="K131" s="808"/>
      <c r="L131" s="808"/>
      <c r="M131" s="808"/>
      <c r="N131" s="808"/>
      <c r="O131" s="809"/>
      <c r="P131" s="16"/>
    </row>
    <row r="132" spans="2:16" ht="15">
      <c r="B132" s="5"/>
      <c r="C132" s="810" t="s">
        <v>6</v>
      </c>
      <c r="D132" s="811"/>
      <c r="E132" s="811"/>
      <c r="F132" s="811"/>
      <c r="G132" s="811"/>
      <c r="H132" s="811"/>
      <c r="I132" s="838"/>
      <c r="J132" s="226" t="s">
        <v>53</v>
      </c>
      <c r="K132" s="219" t="s">
        <v>8</v>
      </c>
      <c r="L132" s="219" t="s">
        <v>178</v>
      </c>
      <c r="M132" s="837" t="s">
        <v>60</v>
      </c>
      <c r="N132" s="838"/>
      <c r="O132" s="59" t="s">
        <v>57</v>
      </c>
      <c r="P132" s="17"/>
    </row>
    <row r="133" spans="2:16" ht="14.25">
      <c r="B133" s="5"/>
      <c r="C133" s="180" t="s">
        <v>184</v>
      </c>
      <c r="D133" s="83"/>
      <c r="E133" s="83"/>
      <c r="F133" s="83"/>
      <c r="G133" s="83"/>
      <c r="H133" s="83"/>
      <c r="I133" s="83"/>
      <c r="J133" s="232" t="s">
        <v>101</v>
      </c>
      <c r="K133" s="244">
        <v>0.18</v>
      </c>
      <c r="L133" s="244">
        <v>0.05</v>
      </c>
      <c r="M133" s="784">
        <v>71100</v>
      </c>
      <c r="N133" s="785"/>
      <c r="O133" s="189">
        <f>+(M133*K133)+(M133*K133*L133)</f>
        <v>13437.9</v>
      </c>
      <c r="P133" s="18"/>
    </row>
    <row r="134" spans="2:16" ht="15" thickBot="1">
      <c r="B134" s="5"/>
      <c r="C134" s="49" t="s">
        <v>185</v>
      </c>
      <c r="D134" s="50"/>
      <c r="E134" s="50"/>
      <c r="F134" s="50"/>
      <c r="G134" s="50"/>
      <c r="H134" s="50"/>
      <c r="I134" s="50"/>
      <c r="J134" s="233" t="s">
        <v>102</v>
      </c>
      <c r="K134" s="245">
        <v>1</v>
      </c>
      <c r="L134" s="245">
        <v>0.05</v>
      </c>
      <c r="M134" s="784">
        <v>1600</v>
      </c>
      <c r="N134" s="785"/>
      <c r="O134" s="217">
        <f>+(M134*K134)+(M134*K134*L134)</f>
        <v>1680</v>
      </c>
      <c r="P134" s="18"/>
    </row>
    <row r="135" spans="2:16" ht="15.75" thickBot="1">
      <c r="B135" s="5"/>
      <c r="C135" s="779" t="s">
        <v>58</v>
      </c>
      <c r="D135" s="780"/>
      <c r="E135" s="780"/>
      <c r="F135" s="780"/>
      <c r="G135" s="780"/>
      <c r="H135" s="780"/>
      <c r="I135" s="780"/>
      <c r="J135" s="780"/>
      <c r="K135" s="780"/>
      <c r="L135" s="780"/>
      <c r="M135" s="780"/>
      <c r="N135" s="781"/>
      <c r="O135" s="190">
        <f>+SUM(O133:O134)</f>
        <v>15117.9</v>
      </c>
      <c r="P135" s="18"/>
    </row>
    <row r="136" spans="2:16">
      <c r="B136" s="5"/>
      <c r="C136" s="801" t="s">
        <v>61</v>
      </c>
      <c r="D136" s="802"/>
      <c r="E136" s="802"/>
      <c r="F136" s="802"/>
      <c r="G136" s="802"/>
      <c r="H136" s="802"/>
      <c r="I136" s="802"/>
      <c r="J136" s="802"/>
      <c r="K136" s="802"/>
      <c r="L136" s="802"/>
      <c r="M136" s="802"/>
      <c r="N136" s="802"/>
      <c r="O136" s="803"/>
      <c r="P136" s="16"/>
    </row>
    <row r="137" spans="2:16">
      <c r="B137" s="5"/>
      <c r="C137" s="804"/>
      <c r="D137" s="805"/>
      <c r="E137" s="805"/>
      <c r="F137" s="805"/>
      <c r="G137" s="805"/>
      <c r="H137" s="805"/>
      <c r="I137" s="805"/>
      <c r="J137" s="805"/>
      <c r="K137" s="805"/>
      <c r="L137" s="805"/>
      <c r="M137" s="805"/>
      <c r="N137" s="805"/>
      <c r="O137" s="806"/>
      <c r="P137" s="16"/>
    </row>
    <row r="138" spans="2:16" ht="13.5" thickBot="1">
      <c r="B138" s="5"/>
      <c r="C138" s="807"/>
      <c r="D138" s="808"/>
      <c r="E138" s="808"/>
      <c r="F138" s="808"/>
      <c r="G138" s="808"/>
      <c r="H138" s="808"/>
      <c r="I138" s="808"/>
      <c r="J138" s="808"/>
      <c r="K138" s="808"/>
      <c r="L138" s="808"/>
      <c r="M138" s="808"/>
      <c r="N138" s="808"/>
      <c r="O138" s="809"/>
      <c r="P138" s="16"/>
    </row>
    <row r="139" spans="2:16" ht="17.25">
      <c r="B139" s="5"/>
      <c r="C139" s="810" t="s">
        <v>62</v>
      </c>
      <c r="D139" s="811"/>
      <c r="E139" s="811"/>
      <c r="F139" s="811"/>
      <c r="G139" s="811"/>
      <c r="H139" s="811"/>
      <c r="I139" s="811"/>
      <c r="J139" s="58" t="s">
        <v>63</v>
      </c>
      <c r="K139" s="101" t="s">
        <v>64</v>
      </c>
      <c r="L139" s="65" t="s">
        <v>65</v>
      </c>
      <c r="M139" s="837" t="s">
        <v>66</v>
      </c>
      <c r="N139" s="838"/>
      <c r="O139" s="59" t="s">
        <v>57</v>
      </c>
      <c r="P139" s="17"/>
    </row>
    <row r="140" spans="2:16" ht="14.25">
      <c r="B140" s="5"/>
      <c r="C140" s="795"/>
      <c r="D140" s="796"/>
      <c r="E140" s="796"/>
      <c r="F140" s="796"/>
      <c r="G140" s="796"/>
      <c r="H140" s="796"/>
      <c r="I140" s="796"/>
      <c r="J140" s="66"/>
      <c r="K140" s="67"/>
      <c r="L140" s="66"/>
      <c r="M140" s="819"/>
      <c r="N140" s="820"/>
      <c r="O140" s="60">
        <f>+M140*L140</f>
        <v>0</v>
      </c>
      <c r="P140" s="18"/>
    </row>
    <row r="141" spans="2:16" ht="15" thickBot="1">
      <c r="B141" s="5"/>
      <c r="C141" s="833"/>
      <c r="D141" s="834"/>
      <c r="E141" s="834"/>
      <c r="F141" s="834"/>
      <c r="G141" s="834"/>
      <c r="H141" s="834"/>
      <c r="I141" s="834"/>
      <c r="J141" s="68"/>
      <c r="K141" s="69"/>
      <c r="L141" s="68"/>
      <c r="M141" s="821"/>
      <c r="N141" s="822"/>
      <c r="O141" s="70">
        <v>0</v>
      </c>
      <c r="P141" s="18"/>
    </row>
    <row r="142" spans="2:16" ht="15.75" thickBot="1">
      <c r="B142" s="5"/>
      <c r="C142" s="779" t="s">
        <v>58</v>
      </c>
      <c r="D142" s="780"/>
      <c r="E142" s="780"/>
      <c r="F142" s="780"/>
      <c r="G142" s="780"/>
      <c r="H142" s="780"/>
      <c r="I142" s="780"/>
      <c r="J142" s="780"/>
      <c r="K142" s="780"/>
      <c r="L142" s="780"/>
      <c r="M142" s="780"/>
      <c r="N142" s="781"/>
      <c r="O142" s="190">
        <f>+SUM(O140:O141)</f>
        <v>0</v>
      </c>
      <c r="P142" s="19"/>
    </row>
    <row r="143" spans="2:16">
      <c r="B143" s="5"/>
      <c r="C143" s="801" t="s">
        <v>67</v>
      </c>
      <c r="D143" s="802"/>
      <c r="E143" s="802"/>
      <c r="F143" s="802"/>
      <c r="G143" s="802"/>
      <c r="H143" s="802"/>
      <c r="I143" s="802"/>
      <c r="J143" s="802"/>
      <c r="K143" s="802"/>
      <c r="L143" s="802"/>
      <c r="M143" s="802"/>
      <c r="N143" s="802"/>
      <c r="O143" s="803"/>
      <c r="P143" s="16"/>
    </row>
    <row r="144" spans="2:16">
      <c r="B144" s="5"/>
      <c r="C144" s="804"/>
      <c r="D144" s="805"/>
      <c r="E144" s="805"/>
      <c r="F144" s="805"/>
      <c r="G144" s="805"/>
      <c r="H144" s="805"/>
      <c r="I144" s="805"/>
      <c r="J144" s="805"/>
      <c r="K144" s="805"/>
      <c r="L144" s="805"/>
      <c r="M144" s="805"/>
      <c r="N144" s="805"/>
      <c r="O144" s="806"/>
      <c r="P144" s="16"/>
    </row>
    <row r="145" spans="2:16" ht="13.5" thickBot="1">
      <c r="B145" s="5"/>
      <c r="C145" s="807"/>
      <c r="D145" s="808"/>
      <c r="E145" s="808"/>
      <c r="F145" s="808"/>
      <c r="G145" s="808"/>
      <c r="H145" s="808"/>
      <c r="I145" s="808"/>
      <c r="J145" s="808"/>
      <c r="K145" s="808"/>
      <c r="L145" s="808"/>
      <c r="M145" s="808"/>
      <c r="N145" s="808"/>
      <c r="O145" s="809"/>
      <c r="P145" s="16"/>
    </row>
    <row r="146" spans="2:16" ht="30">
      <c r="B146" s="5"/>
      <c r="C146" s="810" t="s">
        <v>68</v>
      </c>
      <c r="D146" s="811"/>
      <c r="E146" s="811"/>
      <c r="F146" s="811"/>
      <c r="G146" s="811"/>
      <c r="H146" s="811"/>
      <c r="I146" s="811"/>
      <c r="J146" s="837" t="s">
        <v>53</v>
      </c>
      <c r="K146" s="838"/>
      <c r="L146" s="71" t="s">
        <v>69</v>
      </c>
      <c r="M146" s="812" t="s">
        <v>56</v>
      </c>
      <c r="N146" s="813"/>
      <c r="O146" s="72" t="s">
        <v>57</v>
      </c>
      <c r="P146" s="20"/>
    </row>
    <row r="147" spans="2:16" ht="14.25">
      <c r="B147" s="5"/>
      <c r="C147" s="814" t="s">
        <v>308</v>
      </c>
      <c r="D147" s="815"/>
      <c r="E147" s="815"/>
      <c r="F147" s="815"/>
      <c r="G147" s="815"/>
      <c r="H147" s="815"/>
      <c r="I147" s="816"/>
      <c r="J147" s="784" t="s">
        <v>94</v>
      </c>
      <c r="K147" s="785"/>
      <c r="L147" s="184">
        <f>+L55</f>
        <v>311661.11135999998</v>
      </c>
      <c r="M147" s="817">
        <v>0.01</v>
      </c>
      <c r="N147" s="818"/>
      <c r="O147" s="191">
        <f>+M147*L147</f>
        <v>3116.6111136</v>
      </c>
      <c r="P147" s="21"/>
    </row>
    <row r="148" spans="2:16" ht="14.25">
      <c r="B148" s="5"/>
      <c r="C148" s="814"/>
      <c r="D148" s="815"/>
      <c r="E148" s="815"/>
      <c r="F148" s="815"/>
      <c r="G148" s="815"/>
      <c r="H148" s="815"/>
      <c r="I148" s="816"/>
      <c r="J148" s="784"/>
      <c r="K148" s="785"/>
      <c r="L148" s="184"/>
      <c r="M148" s="817"/>
      <c r="N148" s="818"/>
      <c r="O148" s="191">
        <f t="shared" ref="O148:O150" si="1">+M148*L148</f>
        <v>0</v>
      </c>
      <c r="P148" s="21"/>
    </row>
    <row r="149" spans="2:16" ht="14.25">
      <c r="B149" s="5"/>
      <c r="C149" s="814"/>
      <c r="D149" s="815"/>
      <c r="E149" s="815"/>
      <c r="F149" s="815"/>
      <c r="G149" s="815"/>
      <c r="H149" s="815"/>
      <c r="I149" s="816"/>
      <c r="J149" s="784"/>
      <c r="K149" s="785"/>
      <c r="L149" s="184"/>
      <c r="M149" s="819"/>
      <c r="N149" s="820"/>
      <c r="O149" s="191">
        <f t="shared" si="1"/>
        <v>0</v>
      </c>
      <c r="P149" s="21"/>
    </row>
    <row r="150" spans="2:16" ht="15" thickBot="1">
      <c r="B150" s="5"/>
      <c r="C150" s="814"/>
      <c r="D150" s="815"/>
      <c r="E150" s="815"/>
      <c r="F150" s="815"/>
      <c r="G150" s="815"/>
      <c r="H150" s="815"/>
      <c r="I150" s="816"/>
      <c r="J150" s="784"/>
      <c r="K150" s="785"/>
      <c r="L150" s="183"/>
      <c r="M150" s="821"/>
      <c r="N150" s="822"/>
      <c r="O150" s="191">
        <f t="shared" si="1"/>
        <v>0</v>
      </c>
      <c r="P150" s="18"/>
    </row>
    <row r="151" spans="2:16" ht="15.75" thickBot="1">
      <c r="B151" s="5"/>
      <c r="C151" s="779" t="s">
        <v>58</v>
      </c>
      <c r="D151" s="780"/>
      <c r="E151" s="780"/>
      <c r="F151" s="780"/>
      <c r="G151" s="780"/>
      <c r="H151" s="780"/>
      <c r="I151" s="780"/>
      <c r="J151" s="780"/>
      <c r="K151" s="780"/>
      <c r="L151" s="780"/>
      <c r="M151" s="780"/>
      <c r="N151" s="781"/>
      <c r="O151" s="190">
        <f>+SUM(O147:O150)</f>
        <v>3116.6111136</v>
      </c>
      <c r="P151" s="18"/>
    </row>
    <row r="152" spans="2:16" ht="15" thickBot="1">
      <c r="B152" s="5"/>
      <c r="C152" s="55"/>
      <c r="D152" s="32"/>
      <c r="E152" s="32"/>
      <c r="F152" s="32"/>
      <c r="G152" s="32"/>
      <c r="H152" s="32"/>
      <c r="I152" s="32"/>
      <c r="J152" s="32"/>
      <c r="K152" s="32"/>
      <c r="L152" s="32"/>
      <c r="M152" s="32"/>
      <c r="N152" s="32"/>
      <c r="O152" s="56"/>
      <c r="P152" s="6"/>
    </row>
    <row r="153" spans="2:16" ht="15.75" thickBot="1">
      <c r="B153" s="5"/>
      <c r="C153" s="786" t="s">
        <v>70</v>
      </c>
      <c r="D153" s="787"/>
      <c r="E153" s="787"/>
      <c r="F153" s="787"/>
      <c r="G153" s="787"/>
      <c r="H153" s="787"/>
      <c r="I153" s="787"/>
      <c r="J153" s="787"/>
      <c r="K153" s="787"/>
      <c r="L153" s="787"/>
      <c r="M153" s="787"/>
      <c r="N153" s="788"/>
      <c r="O153" s="73">
        <f>+ROUNDUP(O128+O135+O142+O151,0)</f>
        <v>20947</v>
      </c>
      <c r="P153" s="22"/>
    </row>
    <row r="154" spans="2:16">
      <c r="B154" s="5"/>
      <c r="C154" s="801" t="s">
        <v>71</v>
      </c>
      <c r="D154" s="802"/>
      <c r="E154" s="802"/>
      <c r="F154" s="802"/>
      <c r="G154" s="802"/>
      <c r="H154" s="802"/>
      <c r="I154" s="802"/>
      <c r="J154" s="802"/>
      <c r="K154" s="802"/>
      <c r="L154" s="802"/>
      <c r="M154" s="802"/>
      <c r="N154" s="802"/>
      <c r="O154" s="803"/>
      <c r="P154" s="16"/>
    </row>
    <row r="155" spans="2:16">
      <c r="B155" s="5"/>
      <c r="C155" s="804"/>
      <c r="D155" s="805"/>
      <c r="E155" s="805"/>
      <c r="F155" s="805"/>
      <c r="G155" s="805"/>
      <c r="H155" s="805"/>
      <c r="I155" s="805"/>
      <c r="J155" s="805"/>
      <c r="K155" s="805"/>
      <c r="L155" s="805"/>
      <c r="M155" s="805"/>
      <c r="N155" s="805"/>
      <c r="O155" s="806"/>
      <c r="P155" s="16"/>
    </row>
    <row r="156" spans="2:16" ht="13.5" thickBot="1">
      <c r="B156" s="5"/>
      <c r="C156" s="807"/>
      <c r="D156" s="808"/>
      <c r="E156" s="808"/>
      <c r="F156" s="808"/>
      <c r="G156" s="808"/>
      <c r="H156" s="808"/>
      <c r="I156" s="808"/>
      <c r="J156" s="808"/>
      <c r="K156" s="808"/>
      <c r="L156" s="808"/>
      <c r="M156" s="808"/>
      <c r="N156" s="808"/>
      <c r="O156" s="809"/>
      <c r="P156" s="16"/>
    </row>
    <row r="157" spans="2:16" ht="15">
      <c r="B157" s="5"/>
      <c r="C157" s="810" t="s">
        <v>72</v>
      </c>
      <c r="D157" s="811"/>
      <c r="E157" s="811"/>
      <c r="F157" s="811"/>
      <c r="G157" s="811"/>
      <c r="H157" s="811"/>
      <c r="I157" s="811"/>
      <c r="J157" s="101"/>
      <c r="K157" s="102"/>
      <c r="L157" s="71" t="s">
        <v>73</v>
      </c>
      <c r="M157" s="812" t="s">
        <v>74</v>
      </c>
      <c r="N157" s="813"/>
      <c r="O157" s="72"/>
      <c r="P157" s="20"/>
    </row>
    <row r="158" spans="2:16" ht="14.25">
      <c r="B158" s="5"/>
      <c r="C158" s="795" t="s">
        <v>75</v>
      </c>
      <c r="D158" s="796"/>
      <c r="E158" s="796"/>
      <c r="F158" s="796"/>
      <c r="G158" s="796"/>
      <c r="H158" s="796"/>
      <c r="I158" s="796"/>
      <c r="J158" s="74"/>
      <c r="K158" s="75"/>
      <c r="L158" s="76">
        <v>0.28999999999999998</v>
      </c>
      <c r="M158" s="797">
        <f>+O153</f>
        <v>20947</v>
      </c>
      <c r="N158" s="798"/>
      <c r="O158" s="189">
        <f>+M158*L158</f>
        <v>6074.6299999999992</v>
      </c>
      <c r="P158" s="23"/>
    </row>
    <row r="159" spans="2:16" ht="14.25">
      <c r="B159" s="5"/>
      <c r="C159" s="61" t="s">
        <v>76</v>
      </c>
      <c r="D159" s="62"/>
      <c r="E159" s="62"/>
      <c r="F159" s="62"/>
      <c r="G159" s="62"/>
      <c r="H159" s="62"/>
      <c r="I159" s="62"/>
      <c r="J159" s="74"/>
      <c r="K159" s="75"/>
      <c r="L159" s="76">
        <v>0.01</v>
      </c>
      <c r="M159" s="797">
        <f>+O153</f>
        <v>20947</v>
      </c>
      <c r="N159" s="798"/>
      <c r="O159" s="189">
        <f>+M159*L159</f>
        <v>209.47</v>
      </c>
      <c r="P159" s="23"/>
    </row>
    <row r="160" spans="2:16" ht="15" thickBot="1">
      <c r="B160" s="5"/>
      <c r="C160" s="49" t="s">
        <v>77</v>
      </c>
      <c r="D160" s="50"/>
      <c r="E160" s="50"/>
      <c r="F160" s="50"/>
      <c r="G160" s="50"/>
      <c r="H160" s="50"/>
      <c r="I160" s="50"/>
      <c r="J160" s="77"/>
      <c r="K160" s="78"/>
      <c r="L160" s="76">
        <v>0.05</v>
      </c>
      <c r="M160" s="799">
        <f>+O153</f>
        <v>20947</v>
      </c>
      <c r="N160" s="800"/>
      <c r="O160" s="189">
        <f>+M160*L160</f>
        <v>1047.3500000000001</v>
      </c>
      <c r="P160" s="23"/>
    </row>
    <row r="161" spans="2:19" ht="15.75" thickBot="1">
      <c r="B161" s="5"/>
      <c r="C161" s="779" t="s">
        <v>58</v>
      </c>
      <c r="D161" s="780"/>
      <c r="E161" s="780"/>
      <c r="F161" s="780"/>
      <c r="G161" s="780"/>
      <c r="H161" s="780"/>
      <c r="I161" s="780"/>
      <c r="J161" s="780"/>
      <c r="K161" s="780"/>
      <c r="L161" s="780"/>
      <c r="M161" s="780"/>
      <c r="N161" s="781"/>
      <c r="O161" s="190">
        <f>+SUM(O158:O160)</f>
        <v>7331.45</v>
      </c>
      <c r="P161" s="24"/>
    </row>
    <row r="162" spans="2:19" ht="15" thickBot="1">
      <c r="B162" s="5"/>
      <c r="C162" s="55"/>
      <c r="D162" s="32"/>
      <c r="E162" s="32"/>
      <c r="F162" s="32"/>
      <c r="G162" s="32"/>
      <c r="H162" s="32"/>
      <c r="I162" s="32"/>
      <c r="J162" s="32"/>
      <c r="K162" s="32"/>
      <c r="L162" s="32"/>
      <c r="M162" s="32"/>
      <c r="N162" s="32"/>
      <c r="O162" s="56"/>
      <c r="P162" s="6"/>
    </row>
    <row r="163" spans="2:19" ht="15.75" thickBot="1">
      <c r="B163" s="5"/>
      <c r="C163" s="786" t="s">
        <v>78</v>
      </c>
      <c r="D163" s="787"/>
      <c r="E163" s="787"/>
      <c r="F163" s="787"/>
      <c r="G163" s="787"/>
      <c r="H163" s="787"/>
      <c r="I163" s="787"/>
      <c r="J163" s="787"/>
      <c r="K163" s="787"/>
      <c r="L163" s="787"/>
      <c r="M163" s="787"/>
      <c r="N163" s="788"/>
      <c r="O163" s="194">
        <f>ROUND(+O161+O153,0)</f>
        <v>28278</v>
      </c>
      <c r="P163" s="24"/>
      <c r="S163" s="186"/>
    </row>
    <row r="164" spans="2:19" ht="14.25">
      <c r="B164" s="5"/>
      <c r="C164" s="55"/>
      <c r="D164" s="32"/>
      <c r="E164" s="32"/>
      <c r="F164" s="32"/>
      <c r="G164" s="32"/>
      <c r="H164" s="32"/>
      <c r="I164" s="32"/>
      <c r="J164" s="32"/>
      <c r="K164" s="32"/>
      <c r="L164" s="32"/>
      <c r="M164" s="32"/>
      <c r="N164" s="32"/>
      <c r="O164" s="56"/>
      <c r="P164" s="6"/>
      <c r="S164" s="186"/>
    </row>
    <row r="165" spans="2:19" ht="14.25">
      <c r="B165" s="5"/>
      <c r="C165" s="55"/>
      <c r="D165" s="32"/>
      <c r="E165" s="32"/>
      <c r="F165" s="32"/>
      <c r="G165" s="32"/>
      <c r="H165" s="79" t="s">
        <v>79</v>
      </c>
      <c r="I165" s="79"/>
      <c r="J165" s="79"/>
      <c r="K165" s="79"/>
      <c r="L165" s="32"/>
      <c r="M165" s="32"/>
      <c r="N165" s="32"/>
      <c r="O165" s="56"/>
      <c r="P165" s="6"/>
    </row>
    <row r="166" spans="2:19" ht="15">
      <c r="B166" s="5"/>
      <c r="C166" s="55"/>
      <c r="D166" s="32"/>
      <c r="E166" s="32"/>
      <c r="F166" s="32"/>
      <c r="G166" s="32"/>
      <c r="H166" s="79" t="s">
        <v>80</v>
      </c>
      <c r="I166" s="32"/>
      <c r="J166" s="32"/>
      <c r="K166" s="32"/>
      <c r="L166" s="32"/>
      <c r="M166" s="32"/>
      <c r="N166" s="32"/>
      <c r="O166" s="56"/>
      <c r="P166" s="25"/>
    </row>
    <row r="167" spans="2:19" ht="15">
      <c r="B167" s="5"/>
      <c r="C167" s="55"/>
      <c r="D167" s="32"/>
      <c r="E167" s="32"/>
      <c r="F167" s="32"/>
      <c r="G167" s="32"/>
      <c r="H167" s="79" t="s">
        <v>81</v>
      </c>
      <c r="I167" s="32"/>
      <c r="J167" s="32"/>
      <c r="K167" s="32"/>
      <c r="L167" s="32"/>
      <c r="M167" s="32"/>
      <c r="N167" s="32"/>
      <c r="O167" s="56"/>
      <c r="P167" s="25"/>
    </row>
    <row r="168" spans="2:19" ht="14.25">
      <c r="B168" s="5"/>
      <c r="C168" s="41"/>
      <c r="D168" s="80"/>
      <c r="E168" s="80"/>
      <c r="F168" s="80"/>
      <c r="G168" s="80"/>
      <c r="H168" s="79" t="s">
        <v>82</v>
      </c>
      <c r="I168" s="80"/>
      <c r="J168" s="80"/>
      <c r="K168" s="80"/>
      <c r="L168" s="80"/>
      <c r="M168" s="80"/>
      <c r="N168" s="80"/>
      <c r="O168" s="81"/>
      <c r="P168" s="26"/>
    </row>
    <row r="169" spans="2:19" ht="14.25">
      <c r="B169" s="5"/>
      <c r="C169" s="55"/>
      <c r="D169" s="32"/>
      <c r="E169" s="32"/>
      <c r="F169" s="32"/>
      <c r="G169" s="32"/>
      <c r="H169" s="32" t="s">
        <v>83</v>
      </c>
      <c r="I169" s="32"/>
      <c r="J169" s="32"/>
      <c r="K169" s="32"/>
      <c r="L169" s="32"/>
      <c r="M169" s="32"/>
      <c r="N169" s="32"/>
      <c r="O169" s="56"/>
      <c r="P169" s="6"/>
    </row>
    <row r="170" spans="2:19" ht="15">
      <c r="B170" s="5"/>
      <c r="C170" s="82" t="s">
        <v>84</v>
      </c>
      <c r="D170" s="83"/>
      <c r="E170" s="83"/>
      <c r="F170" s="83"/>
      <c r="G170" s="83"/>
      <c r="H170" s="83"/>
      <c r="I170" s="83"/>
      <c r="J170" s="83"/>
      <c r="K170" s="83"/>
      <c r="L170" s="83"/>
      <c r="M170" s="83"/>
      <c r="N170" s="83"/>
      <c r="O170" s="84"/>
      <c r="P170" s="6"/>
    </row>
    <row r="171" spans="2:19" ht="14.25">
      <c r="B171" s="5"/>
      <c r="C171" s="789"/>
      <c r="D171" s="790"/>
      <c r="E171" s="790"/>
      <c r="F171" s="790"/>
      <c r="G171" s="790"/>
      <c r="H171" s="790"/>
      <c r="I171" s="790"/>
      <c r="J171" s="790"/>
      <c r="K171" s="790"/>
      <c r="L171" s="790"/>
      <c r="M171" s="790"/>
      <c r="N171" s="790"/>
      <c r="O171" s="791"/>
      <c r="P171" s="26"/>
    </row>
    <row r="172" spans="2:19" ht="14.25">
      <c r="B172" s="5"/>
      <c r="C172" s="789"/>
      <c r="D172" s="790"/>
      <c r="E172" s="790"/>
      <c r="F172" s="790"/>
      <c r="G172" s="790"/>
      <c r="H172" s="790"/>
      <c r="I172" s="790"/>
      <c r="J172" s="790"/>
      <c r="K172" s="790"/>
      <c r="L172" s="790"/>
      <c r="M172" s="790"/>
      <c r="N172" s="790"/>
      <c r="O172" s="791"/>
      <c r="P172" s="26"/>
    </row>
    <row r="173" spans="2:19" ht="14.25">
      <c r="B173" s="5"/>
      <c r="C173" s="41"/>
      <c r="D173" s="80"/>
      <c r="E173" s="80"/>
      <c r="F173" s="80"/>
      <c r="G173" s="80"/>
      <c r="H173" s="80"/>
      <c r="I173" s="80"/>
      <c r="J173" s="80"/>
      <c r="K173" s="80"/>
      <c r="L173" s="80"/>
      <c r="M173" s="80"/>
      <c r="N173" s="80"/>
      <c r="O173" s="81"/>
      <c r="P173" s="26"/>
    </row>
    <row r="174" spans="2:19" ht="15">
      <c r="B174" s="5"/>
      <c r="C174" s="85" t="s">
        <v>85</v>
      </c>
      <c r="D174" s="80"/>
      <c r="E174" s="80"/>
      <c r="F174" s="80"/>
      <c r="G174" s="80"/>
      <c r="H174" s="80"/>
      <c r="I174" s="80"/>
      <c r="J174" s="80"/>
      <c r="K174" s="80"/>
      <c r="L174" s="80"/>
      <c r="M174" s="80"/>
      <c r="N174" s="80"/>
      <c r="O174" s="81"/>
      <c r="P174" s="26"/>
    </row>
    <row r="175" spans="2:19">
      <c r="B175" s="5"/>
      <c r="C175" s="792" t="s">
        <v>86</v>
      </c>
      <c r="D175" s="793"/>
      <c r="E175" s="793"/>
      <c r="F175" s="793"/>
      <c r="G175" s="793"/>
      <c r="H175" s="793"/>
      <c r="I175" s="793"/>
      <c r="J175" s="793"/>
      <c r="K175" s="793"/>
      <c r="L175" s="793"/>
      <c r="M175" s="793"/>
      <c r="N175" s="793"/>
      <c r="O175" s="794"/>
      <c r="P175" s="27"/>
    </row>
    <row r="176" spans="2:19">
      <c r="B176" s="5"/>
      <c r="C176" s="792"/>
      <c r="D176" s="793"/>
      <c r="E176" s="793"/>
      <c r="F176" s="793"/>
      <c r="G176" s="793"/>
      <c r="H176" s="793"/>
      <c r="I176" s="793"/>
      <c r="J176" s="793"/>
      <c r="K176" s="793"/>
      <c r="L176" s="793"/>
      <c r="M176" s="793"/>
      <c r="N176" s="793"/>
      <c r="O176" s="794"/>
      <c r="P176" s="27"/>
    </row>
    <row r="177" spans="2:16">
      <c r="B177" s="5"/>
      <c r="C177" s="792" t="s">
        <v>87</v>
      </c>
      <c r="D177" s="793"/>
      <c r="E177" s="793"/>
      <c r="F177" s="793"/>
      <c r="G177" s="793"/>
      <c r="H177" s="793"/>
      <c r="I177" s="793"/>
      <c r="J177" s="793"/>
      <c r="K177" s="793"/>
      <c r="L177" s="793"/>
      <c r="M177" s="793"/>
      <c r="N177" s="793"/>
      <c r="O177" s="794"/>
      <c r="P177" s="27"/>
    </row>
    <row r="178" spans="2:16">
      <c r="B178" s="5"/>
      <c r="C178" s="792"/>
      <c r="D178" s="793"/>
      <c r="E178" s="793"/>
      <c r="F178" s="793"/>
      <c r="G178" s="793"/>
      <c r="H178" s="793"/>
      <c r="I178" s="793"/>
      <c r="J178" s="793"/>
      <c r="K178" s="793"/>
      <c r="L178" s="793"/>
      <c r="M178" s="793"/>
      <c r="N178" s="793"/>
      <c r="O178" s="794"/>
      <c r="P178" s="27"/>
    </row>
    <row r="179" spans="2:16" ht="14.25">
      <c r="B179" s="5"/>
      <c r="C179" s="41"/>
      <c r="D179" s="80"/>
      <c r="E179" s="80"/>
      <c r="F179" s="80"/>
      <c r="G179" s="80"/>
      <c r="H179" s="80"/>
      <c r="I179" s="80"/>
      <c r="J179" s="80"/>
      <c r="K179" s="80"/>
      <c r="L179" s="80"/>
      <c r="M179" s="80"/>
      <c r="N179" s="80"/>
      <c r="O179" s="81"/>
      <c r="P179" s="26"/>
    </row>
    <row r="180" spans="2:16" ht="14.25">
      <c r="B180" s="5"/>
      <c r="C180" s="55"/>
      <c r="D180" s="32"/>
      <c r="E180" s="32"/>
      <c r="F180" s="32"/>
      <c r="G180" s="32"/>
      <c r="H180" s="79" t="s">
        <v>79</v>
      </c>
      <c r="I180" s="32"/>
      <c r="J180" s="32"/>
      <c r="K180" s="32"/>
      <c r="L180" s="32"/>
      <c r="M180" s="32"/>
      <c r="N180" s="32"/>
      <c r="O180" s="56"/>
      <c r="P180" s="6"/>
    </row>
    <row r="181" spans="2:16" ht="14.25">
      <c r="B181" s="5"/>
      <c r="C181" s="55"/>
      <c r="D181" s="32"/>
      <c r="E181" s="32"/>
      <c r="F181" s="32"/>
      <c r="G181" s="32"/>
      <c r="H181" s="32" t="s">
        <v>80</v>
      </c>
      <c r="I181" s="62"/>
      <c r="J181" s="62"/>
      <c r="K181" s="62"/>
      <c r="L181" s="32"/>
      <c r="M181" s="32"/>
      <c r="N181" s="32"/>
      <c r="O181" s="56"/>
      <c r="P181" s="6"/>
    </row>
    <row r="182" spans="2:16" ht="14.25">
      <c r="B182" s="5"/>
      <c r="C182" s="55"/>
      <c r="D182" s="32"/>
      <c r="E182" s="32"/>
      <c r="F182" s="32"/>
      <c r="G182" s="32"/>
      <c r="H182" s="32" t="s">
        <v>88</v>
      </c>
      <c r="I182" s="86"/>
      <c r="J182" s="86"/>
      <c r="K182" s="86"/>
      <c r="L182" s="32"/>
      <c r="M182" s="32"/>
      <c r="N182" s="32"/>
      <c r="O182" s="56"/>
      <c r="P182" s="6"/>
    </row>
    <row r="183" spans="2:16" ht="14.25">
      <c r="B183" s="5"/>
      <c r="C183" s="87"/>
      <c r="D183" s="80"/>
      <c r="E183" s="80"/>
      <c r="F183" s="80"/>
      <c r="G183" s="80"/>
      <c r="H183" s="32" t="s">
        <v>89</v>
      </c>
      <c r="I183" s="32"/>
      <c r="J183" s="32"/>
      <c r="K183" s="32"/>
      <c r="L183" s="80"/>
      <c r="M183" s="80"/>
      <c r="N183" s="80"/>
      <c r="O183" s="81"/>
      <c r="P183" s="26"/>
    </row>
    <row r="184" spans="2:16" ht="16.5" thickBot="1">
      <c r="B184" s="5"/>
      <c r="C184" s="773"/>
      <c r="D184" s="774"/>
      <c r="E184" s="774"/>
      <c r="F184" s="69"/>
      <c r="G184" s="69"/>
      <c r="H184" s="69"/>
      <c r="I184" s="69"/>
      <c r="J184" s="69"/>
      <c r="K184" s="775"/>
      <c r="L184" s="775"/>
      <c r="M184" s="775"/>
      <c r="N184" s="775"/>
      <c r="O184" s="776"/>
      <c r="P184" s="28"/>
    </row>
    <row r="185" spans="2:16" ht="13.5" thickBot="1">
      <c r="B185" s="29"/>
      <c r="C185" s="30"/>
      <c r="D185" s="30"/>
      <c r="E185" s="30"/>
      <c r="F185" s="30"/>
      <c r="G185" s="30"/>
      <c r="H185" s="30"/>
      <c r="I185" s="30"/>
      <c r="J185" s="30"/>
      <c r="K185" s="30"/>
      <c r="L185" s="30"/>
      <c r="M185" s="30"/>
      <c r="N185" s="30"/>
      <c r="O185" s="30"/>
      <c r="P185" s="31"/>
    </row>
    <row r="186" spans="2:16" ht="13.5" thickTop="1"/>
    <row r="187" spans="2:16" ht="13.5" thickBot="1"/>
    <row r="188" spans="2:16" ht="13.5" thickTop="1">
      <c r="B188" s="3"/>
      <c r="C188" s="4"/>
      <c r="D188" s="4"/>
      <c r="E188" s="4"/>
      <c r="F188" s="4"/>
      <c r="G188" s="4"/>
      <c r="H188" s="4"/>
      <c r="I188" s="4"/>
      <c r="J188" s="4"/>
      <c r="K188" s="4"/>
      <c r="L188" s="4"/>
      <c r="M188" s="4"/>
      <c r="N188" s="4"/>
      <c r="O188" s="4"/>
      <c r="P188" s="106"/>
    </row>
    <row r="189" spans="2:16" ht="13.5">
      <c r="B189" s="5"/>
      <c r="C189" s="869" t="s">
        <v>38</v>
      </c>
      <c r="D189" s="870"/>
      <c r="E189" s="870"/>
      <c r="F189" s="870"/>
      <c r="P189" s="6"/>
    </row>
    <row r="190" spans="2:16">
      <c r="B190" s="5"/>
      <c r="C190" s="94"/>
      <c r="D190" s="107" t="s">
        <v>39</v>
      </c>
      <c r="E190" s="94"/>
      <c r="F190" s="95"/>
      <c r="P190" s="6"/>
    </row>
    <row r="191" spans="2:16">
      <c r="B191" s="5"/>
      <c r="C191" s="88"/>
      <c r="D191" s="89"/>
      <c r="E191" s="88"/>
      <c r="F191" s="89"/>
      <c r="P191" s="6"/>
    </row>
    <row r="192" spans="2:16" ht="15.75">
      <c r="B192" s="5"/>
      <c r="C192" s="871" t="s">
        <v>40</v>
      </c>
      <c r="D192" s="871"/>
      <c r="E192" s="871"/>
      <c r="F192" s="871"/>
      <c r="G192" s="871"/>
      <c r="H192" s="871"/>
      <c r="I192" s="871"/>
      <c r="J192" s="871"/>
      <c r="K192" s="871"/>
      <c r="L192" s="871"/>
      <c r="M192" s="871"/>
      <c r="N192" s="871"/>
      <c r="O192" s="871"/>
      <c r="P192" s="7"/>
    </row>
    <row r="193" spans="2:16" ht="15" thickBot="1">
      <c r="B193" s="5"/>
      <c r="C193" s="32"/>
      <c r="D193" s="32"/>
      <c r="E193" s="32"/>
      <c r="F193" s="32"/>
      <c r="G193" s="32"/>
      <c r="H193" s="32"/>
      <c r="I193" s="32"/>
      <c r="J193" s="32"/>
      <c r="K193" s="32"/>
      <c r="L193" s="32"/>
      <c r="M193" s="32"/>
      <c r="N193" s="32"/>
      <c r="O193" s="32"/>
      <c r="P193" s="6"/>
    </row>
    <row r="194" spans="2:16" ht="15">
      <c r="B194" s="5"/>
      <c r="C194" s="872"/>
      <c r="D194" s="874"/>
      <c r="E194" s="875"/>
      <c r="F194" s="875"/>
      <c r="G194" s="875"/>
      <c r="H194" s="875"/>
      <c r="I194" s="875"/>
      <c r="J194" s="875"/>
      <c r="K194" s="876"/>
      <c r="L194" s="877"/>
      <c r="M194" s="878"/>
      <c r="N194" s="878"/>
      <c r="O194" s="879"/>
      <c r="P194" s="8"/>
    </row>
    <row r="195" spans="2:16" ht="15">
      <c r="B195" s="5"/>
      <c r="C195" s="873"/>
      <c r="D195" s="856" t="s">
        <v>468</v>
      </c>
      <c r="E195" s="857"/>
      <c r="F195" s="857"/>
      <c r="G195" s="857"/>
      <c r="H195" s="857"/>
      <c r="I195" s="857"/>
      <c r="J195" s="857"/>
      <c r="K195" s="858"/>
      <c r="L195" s="880"/>
      <c r="M195" s="881"/>
      <c r="N195" s="881"/>
      <c r="O195" s="882"/>
      <c r="P195" s="8"/>
    </row>
    <row r="196" spans="2:16" ht="15">
      <c r="B196" s="5"/>
      <c r="C196" s="873"/>
      <c r="D196" s="856"/>
      <c r="E196" s="857"/>
      <c r="F196" s="857"/>
      <c r="G196" s="857"/>
      <c r="H196" s="857"/>
      <c r="I196" s="857"/>
      <c r="J196" s="857"/>
      <c r="K196" s="858"/>
      <c r="L196" s="883" t="s">
        <v>41</v>
      </c>
      <c r="M196" s="885"/>
      <c r="N196" s="886"/>
      <c r="O196" s="887"/>
      <c r="P196" s="8"/>
    </row>
    <row r="197" spans="2:16" ht="13.5">
      <c r="B197" s="5"/>
      <c r="C197" s="873"/>
      <c r="D197" s="866" t="s">
        <v>467</v>
      </c>
      <c r="E197" s="867"/>
      <c r="F197" s="867"/>
      <c r="G197" s="867"/>
      <c r="H197" s="867"/>
      <c r="I197" s="867"/>
      <c r="J197" s="867"/>
      <c r="K197" s="868"/>
      <c r="L197" s="884"/>
      <c r="M197" s="888"/>
      <c r="N197" s="889"/>
      <c r="O197" s="890"/>
      <c r="P197" s="9"/>
    </row>
    <row r="198" spans="2:16" ht="13.9" customHeight="1">
      <c r="B198" s="5"/>
      <c r="C198" s="873"/>
      <c r="D198" s="866"/>
      <c r="E198" s="867"/>
      <c r="F198" s="867"/>
      <c r="G198" s="867"/>
      <c r="H198" s="867"/>
      <c r="I198" s="867"/>
      <c r="J198" s="867"/>
      <c r="K198" s="868"/>
      <c r="L198" s="883" t="s">
        <v>42</v>
      </c>
      <c r="M198" s="883"/>
      <c r="N198" s="883" t="s">
        <v>43</v>
      </c>
      <c r="O198" s="854"/>
      <c r="P198" s="8"/>
    </row>
    <row r="199" spans="2:16" ht="13.9" customHeight="1">
      <c r="B199" s="5"/>
      <c r="C199" s="873"/>
      <c r="D199" s="866"/>
      <c r="E199" s="867"/>
      <c r="F199" s="867"/>
      <c r="G199" s="867"/>
      <c r="H199" s="867"/>
      <c r="I199" s="867"/>
      <c r="J199" s="867"/>
      <c r="K199" s="868"/>
      <c r="L199" s="891"/>
      <c r="M199" s="891"/>
      <c r="N199" s="891"/>
      <c r="O199" s="855"/>
      <c r="P199" s="8"/>
    </row>
    <row r="200" spans="2:16" ht="15">
      <c r="B200" s="5"/>
      <c r="C200" s="873"/>
      <c r="D200" s="856" t="s">
        <v>44</v>
      </c>
      <c r="E200" s="857"/>
      <c r="F200" s="857"/>
      <c r="G200" s="857"/>
      <c r="H200" s="857"/>
      <c r="I200" s="857"/>
      <c r="J200" s="857"/>
      <c r="K200" s="858"/>
      <c r="L200" s="891"/>
      <c r="M200" s="891"/>
      <c r="N200" s="891"/>
      <c r="O200" s="855"/>
      <c r="P200" s="8"/>
    </row>
    <row r="201" spans="2:16" ht="15.75" thickBot="1">
      <c r="B201" s="5"/>
      <c r="C201" s="33"/>
      <c r="D201" s="34"/>
      <c r="E201" s="34"/>
      <c r="F201" s="34"/>
      <c r="G201" s="34"/>
      <c r="H201" s="34"/>
      <c r="I201" s="34"/>
      <c r="J201" s="34"/>
      <c r="K201" s="34"/>
      <c r="L201" s="34"/>
      <c r="M201" s="35"/>
      <c r="N201" s="35"/>
      <c r="O201" s="36"/>
      <c r="P201" s="10"/>
    </row>
    <row r="202" spans="2:16" ht="15">
      <c r="B202" s="5"/>
      <c r="C202" s="37"/>
      <c r="D202" s="100"/>
      <c r="E202" s="100"/>
      <c r="F202" s="100"/>
      <c r="G202" s="100"/>
      <c r="H202" s="100"/>
      <c r="I202" s="100"/>
      <c r="J202" s="100"/>
      <c r="K202" s="100"/>
      <c r="L202" s="38" t="s">
        <v>45</v>
      </c>
      <c r="M202" s="39" t="s">
        <v>46</v>
      </c>
      <c r="N202" s="39" t="s">
        <v>47</v>
      </c>
      <c r="O202" s="40" t="s">
        <v>48</v>
      </c>
      <c r="P202" s="9"/>
    </row>
    <row r="203" spans="2:16" ht="15">
      <c r="B203" s="5"/>
      <c r="C203" s="41"/>
      <c r="D203" s="99"/>
      <c r="E203" s="99"/>
      <c r="F203" s="99"/>
      <c r="G203" s="99"/>
      <c r="H203" s="99"/>
      <c r="I203" s="99"/>
      <c r="J203" s="99"/>
      <c r="K203" s="99"/>
      <c r="L203" s="42"/>
      <c r="M203" s="43">
        <v>1</v>
      </c>
      <c r="N203" s="43">
        <v>9</v>
      </c>
      <c r="O203" s="44">
        <v>2026</v>
      </c>
      <c r="P203" s="11"/>
    </row>
    <row r="204" spans="2:16" ht="14.25">
      <c r="B204" s="5"/>
      <c r="C204" s="46"/>
      <c r="D204" s="47"/>
      <c r="E204" s="47"/>
      <c r="F204" s="47"/>
      <c r="G204" s="47"/>
      <c r="H204" s="47"/>
      <c r="I204" s="47"/>
      <c r="J204" s="47"/>
      <c r="K204" s="47"/>
      <c r="L204" s="47"/>
      <c r="M204" s="47"/>
      <c r="N204" s="47"/>
      <c r="O204" s="48"/>
      <c r="P204" s="11"/>
    </row>
    <row r="205" spans="2:16" ht="15.75" thickBot="1">
      <c r="B205" s="5"/>
      <c r="C205" s="49"/>
      <c r="D205" s="50"/>
      <c r="E205" s="50"/>
      <c r="F205" s="50"/>
      <c r="G205" s="50"/>
      <c r="H205" s="50"/>
      <c r="I205" s="50"/>
      <c r="J205" s="50"/>
      <c r="K205" s="50"/>
      <c r="L205" s="50"/>
      <c r="M205" s="50"/>
      <c r="N205" s="50"/>
      <c r="O205" s="51"/>
      <c r="P205" s="12"/>
    </row>
    <row r="206" spans="2:16" ht="15" thickBot="1">
      <c r="B206" s="5"/>
      <c r="C206" s="49"/>
      <c r="D206" s="50"/>
      <c r="E206" s="50"/>
      <c r="F206" s="50"/>
      <c r="G206" s="50"/>
      <c r="H206" s="50"/>
      <c r="I206" s="50"/>
      <c r="J206" s="50"/>
      <c r="K206" s="50"/>
      <c r="L206" s="50"/>
      <c r="M206" s="50"/>
      <c r="N206" s="50"/>
      <c r="O206" s="51"/>
      <c r="P206" s="6"/>
    </row>
    <row r="207" spans="2:16" ht="15" thickBot="1">
      <c r="B207" s="5"/>
      <c r="C207" s="52"/>
      <c r="D207" s="53"/>
      <c r="E207" s="53"/>
      <c r="F207" s="53"/>
      <c r="G207" s="53"/>
      <c r="H207" s="53"/>
      <c r="I207" s="32"/>
      <c r="J207" s="32"/>
      <c r="K207" s="53"/>
      <c r="L207" s="53"/>
      <c r="M207" s="53"/>
      <c r="N207" s="53"/>
      <c r="O207" s="54"/>
      <c r="P207" s="6"/>
    </row>
    <row r="208" spans="2:16" ht="15">
      <c r="B208" s="5"/>
      <c r="C208" s="859" t="s">
        <v>51</v>
      </c>
      <c r="D208" s="860"/>
      <c r="E208" s="860"/>
      <c r="F208" s="860"/>
      <c r="G208" s="860"/>
      <c r="H208" s="860"/>
      <c r="I208" s="860"/>
      <c r="J208" s="860"/>
      <c r="K208" s="860"/>
      <c r="L208" s="860"/>
      <c r="M208" s="860"/>
      <c r="N208" s="860"/>
      <c r="O208" s="861"/>
      <c r="P208" s="13"/>
    </row>
    <row r="209" spans="2:16" ht="15" thickBot="1">
      <c r="B209" s="5"/>
      <c r="C209" s="55"/>
      <c r="D209" s="32"/>
      <c r="E209" s="32"/>
      <c r="F209" s="32"/>
      <c r="G209" s="32"/>
      <c r="H209" s="32"/>
      <c r="I209" s="32"/>
      <c r="J209" s="32"/>
      <c r="K209" s="32"/>
      <c r="L209" s="32"/>
      <c r="M209" s="32"/>
      <c r="N209" s="32"/>
      <c r="O209" s="56"/>
      <c r="P209" s="6"/>
    </row>
    <row r="210" spans="2:16" ht="15">
      <c r="B210" s="5"/>
      <c r="C210" s="57" t="s">
        <v>52</v>
      </c>
      <c r="D210" s="862" t="s">
        <v>6</v>
      </c>
      <c r="E210" s="863"/>
      <c r="F210" s="863"/>
      <c r="G210" s="863"/>
      <c r="H210" s="863"/>
      <c r="I210" s="863"/>
      <c r="J210" s="863"/>
      <c r="K210" s="863"/>
      <c r="L210" s="864"/>
      <c r="M210" s="827" t="s">
        <v>53</v>
      </c>
      <c r="N210" s="865"/>
      <c r="O210" s="57" t="s">
        <v>8</v>
      </c>
      <c r="P210" s="14"/>
    </row>
    <row r="211" spans="2:16" ht="28.9" customHeight="1" thickBot="1">
      <c r="B211" s="5"/>
      <c r="C211" s="181">
        <v>3.03</v>
      </c>
      <c r="D211" s="846" t="s">
        <v>125</v>
      </c>
      <c r="E211" s="847"/>
      <c r="F211" s="847"/>
      <c r="G211" s="847"/>
      <c r="H211" s="847"/>
      <c r="I211" s="847"/>
      <c r="J211" s="847"/>
      <c r="K211" s="847"/>
      <c r="L211" s="848"/>
      <c r="M211" s="849" t="s">
        <v>91</v>
      </c>
      <c r="N211" s="850"/>
      <c r="O211" s="193">
        <f>+O255</f>
        <v>228147</v>
      </c>
      <c r="P211" s="15"/>
    </row>
    <row r="212" spans="2:16">
      <c r="B212" s="5"/>
      <c r="C212" s="801" t="s">
        <v>54</v>
      </c>
      <c r="D212" s="802"/>
      <c r="E212" s="802"/>
      <c r="F212" s="802"/>
      <c r="G212" s="802"/>
      <c r="H212" s="802"/>
      <c r="I212" s="802"/>
      <c r="J212" s="802"/>
      <c r="K212" s="802"/>
      <c r="L212" s="802"/>
      <c r="M212" s="802"/>
      <c r="N212" s="802"/>
      <c r="O212" s="803"/>
      <c r="P212" s="16"/>
    </row>
    <row r="213" spans="2:16">
      <c r="B213" s="5"/>
      <c r="C213" s="804"/>
      <c r="D213" s="805"/>
      <c r="E213" s="805"/>
      <c r="F213" s="805"/>
      <c r="G213" s="805"/>
      <c r="H213" s="805"/>
      <c r="I213" s="805"/>
      <c r="J213" s="805"/>
      <c r="K213" s="805"/>
      <c r="L213" s="805"/>
      <c r="M213" s="805"/>
      <c r="N213" s="805"/>
      <c r="O213" s="806"/>
      <c r="P213" s="16"/>
    </row>
    <row r="214" spans="2:16" ht="13.5" thickBot="1">
      <c r="B214" s="5"/>
      <c r="C214" s="807"/>
      <c r="D214" s="808"/>
      <c r="E214" s="808"/>
      <c r="F214" s="808"/>
      <c r="G214" s="808"/>
      <c r="H214" s="808"/>
      <c r="I214" s="808"/>
      <c r="J214" s="808"/>
      <c r="K214" s="808"/>
      <c r="L214" s="808"/>
      <c r="M214" s="808"/>
      <c r="N214" s="808"/>
      <c r="O214" s="809"/>
      <c r="P214" s="16"/>
    </row>
    <row r="215" spans="2:16" ht="15">
      <c r="B215" s="5"/>
      <c r="C215" s="851" t="s">
        <v>6</v>
      </c>
      <c r="D215" s="852"/>
      <c r="E215" s="852"/>
      <c r="F215" s="852"/>
      <c r="G215" s="852"/>
      <c r="H215" s="852"/>
      <c r="I215" s="853"/>
      <c r="J215" s="837" t="s">
        <v>53</v>
      </c>
      <c r="K215" s="838"/>
      <c r="L215" s="58" t="s">
        <v>55</v>
      </c>
      <c r="M215" s="837" t="s">
        <v>56</v>
      </c>
      <c r="N215" s="838"/>
      <c r="O215" s="59" t="s">
        <v>57</v>
      </c>
      <c r="P215" s="17"/>
    </row>
    <row r="216" spans="2:16" ht="14.25">
      <c r="B216" s="5"/>
      <c r="C216" s="843" t="s">
        <v>92</v>
      </c>
      <c r="D216" s="844"/>
      <c r="E216" s="844"/>
      <c r="F216" s="844"/>
      <c r="G216" s="844"/>
      <c r="H216" s="844"/>
      <c r="I216" s="845"/>
      <c r="J216" s="831" t="s">
        <v>171</v>
      </c>
      <c r="K216" s="832"/>
      <c r="L216" s="182">
        <f>+O243</f>
        <v>56099.000044799992</v>
      </c>
      <c r="M216" s="842">
        <f>+$T$29</f>
        <v>0.1</v>
      </c>
      <c r="N216" s="832"/>
      <c r="O216" s="189">
        <f>+L216*M216</f>
        <v>5609.9000044799996</v>
      </c>
      <c r="P216" s="18"/>
    </row>
    <row r="217" spans="2:16" ht="14.25">
      <c r="B217" s="5"/>
      <c r="C217" s="843" t="s">
        <v>186</v>
      </c>
      <c r="D217" s="844"/>
      <c r="E217" s="844"/>
      <c r="F217" s="844"/>
      <c r="G217" s="844"/>
      <c r="H217" s="844"/>
      <c r="I217" s="845"/>
      <c r="J217" s="831" t="s">
        <v>94</v>
      </c>
      <c r="K217" s="832"/>
      <c r="L217" s="182">
        <v>75000</v>
      </c>
      <c r="M217" s="831">
        <v>0.01</v>
      </c>
      <c r="N217" s="832"/>
      <c r="O217" s="189">
        <f>+M217*L217</f>
        <v>750</v>
      </c>
      <c r="P217" s="18"/>
    </row>
    <row r="218" spans="2:16" ht="15" thickBot="1">
      <c r="B218" s="5"/>
      <c r="C218" s="899"/>
      <c r="D218" s="898"/>
      <c r="E218" s="898"/>
      <c r="F218" s="898"/>
      <c r="G218" s="898"/>
      <c r="H218" s="898"/>
      <c r="I218" s="822"/>
      <c r="J218" s="821"/>
      <c r="K218" s="822"/>
      <c r="L218" s="183"/>
      <c r="M218" s="831"/>
      <c r="N218" s="832"/>
      <c r="O218" s="189">
        <f>+M218*L218</f>
        <v>0</v>
      </c>
      <c r="P218" s="18"/>
    </row>
    <row r="219" spans="2:16" ht="15.75" thickBot="1">
      <c r="B219" s="5"/>
      <c r="C219" s="779" t="s">
        <v>58</v>
      </c>
      <c r="D219" s="780"/>
      <c r="E219" s="780"/>
      <c r="F219" s="780"/>
      <c r="G219" s="780"/>
      <c r="H219" s="780"/>
      <c r="I219" s="780"/>
      <c r="J219" s="780"/>
      <c r="K219" s="780"/>
      <c r="L219" s="780"/>
      <c r="M219" s="780"/>
      <c r="N219" s="781"/>
      <c r="O219" s="190">
        <f>+SUM(O216:O218)</f>
        <v>6359.9000044799996</v>
      </c>
      <c r="P219" s="19"/>
    </row>
    <row r="220" spans="2:16">
      <c r="B220" s="5"/>
      <c r="C220" s="801" t="s">
        <v>59</v>
      </c>
      <c r="D220" s="802"/>
      <c r="E220" s="802"/>
      <c r="F220" s="802"/>
      <c r="G220" s="802"/>
      <c r="H220" s="802"/>
      <c r="I220" s="802"/>
      <c r="J220" s="802"/>
      <c r="K220" s="802"/>
      <c r="L220" s="802"/>
      <c r="M220" s="802"/>
      <c r="N220" s="802"/>
      <c r="O220" s="803"/>
      <c r="P220" s="16"/>
    </row>
    <row r="221" spans="2:16">
      <c r="B221" s="5"/>
      <c r="C221" s="804"/>
      <c r="D221" s="805"/>
      <c r="E221" s="805"/>
      <c r="F221" s="805"/>
      <c r="G221" s="805"/>
      <c r="H221" s="805"/>
      <c r="I221" s="805"/>
      <c r="J221" s="805"/>
      <c r="K221" s="805"/>
      <c r="L221" s="805"/>
      <c r="M221" s="805"/>
      <c r="N221" s="805"/>
      <c r="O221" s="806"/>
      <c r="P221" s="16"/>
    </row>
    <row r="222" spans="2:16" ht="13.5" thickBot="1">
      <c r="B222" s="5"/>
      <c r="C222" s="807"/>
      <c r="D222" s="808"/>
      <c r="E222" s="808"/>
      <c r="F222" s="808"/>
      <c r="G222" s="808"/>
      <c r="H222" s="808"/>
      <c r="I222" s="808"/>
      <c r="J222" s="808"/>
      <c r="K222" s="808"/>
      <c r="L222" s="808"/>
      <c r="M222" s="808"/>
      <c r="N222" s="808"/>
      <c r="O222" s="809"/>
      <c r="P222" s="16"/>
    </row>
    <row r="223" spans="2:16" s="229" customFormat="1" ht="15">
      <c r="B223" s="228"/>
      <c r="C223" s="810" t="s">
        <v>6</v>
      </c>
      <c r="D223" s="811"/>
      <c r="E223" s="811"/>
      <c r="F223" s="811"/>
      <c r="G223" s="811"/>
      <c r="H223" s="811"/>
      <c r="I223" s="838"/>
      <c r="J223" s="226" t="s">
        <v>53</v>
      </c>
      <c r="K223" s="219" t="s">
        <v>8</v>
      </c>
      <c r="L223" s="219" t="s">
        <v>178</v>
      </c>
      <c r="M223" s="837" t="s">
        <v>60</v>
      </c>
      <c r="N223" s="838"/>
      <c r="O223" s="59" t="s">
        <v>57</v>
      </c>
      <c r="P223" s="14"/>
    </row>
    <row r="224" spans="2:16" ht="14.25">
      <c r="B224" s="5"/>
      <c r="C224" s="814" t="s">
        <v>187</v>
      </c>
      <c r="D224" s="815"/>
      <c r="E224" s="815"/>
      <c r="F224" s="815"/>
      <c r="G224" s="815"/>
      <c r="H224" s="815"/>
      <c r="I224" s="816"/>
      <c r="J224" s="232" t="s">
        <v>91</v>
      </c>
      <c r="K224" s="244">
        <v>1</v>
      </c>
      <c r="L224" s="244">
        <v>0.05</v>
      </c>
      <c r="M224" s="777">
        <v>92000</v>
      </c>
      <c r="N224" s="778"/>
      <c r="O224" s="189">
        <f>+(M224*K224)+(M224*K224*L224)</f>
        <v>96600</v>
      </c>
      <c r="P224" s="18"/>
    </row>
    <row r="225" spans="2:16" ht="14.25">
      <c r="B225" s="5"/>
      <c r="C225" s="814" t="s">
        <v>188</v>
      </c>
      <c r="D225" s="815"/>
      <c r="E225" s="815"/>
      <c r="F225" s="815"/>
      <c r="G225" s="815"/>
      <c r="H225" s="815"/>
      <c r="I225" s="816"/>
      <c r="J225" s="234" t="s">
        <v>101</v>
      </c>
      <c r="K225" s="251">
        <v>0.05</v>
      </c>
      <c r="L225" s="251">
        <v>0.05</v>
      </c>
      <c r="M225" s="777">
        <v>20900</v>
      </c>
      <c r="N225" s="778"/>
      <c r="O225" s="189">
        <f>+(M225*K225)+(M225*K225*L225)</f>
        <v>1097.25</v>
      </c>
      <c r="P225" s="18"/>
    </row>
    <row r="226" spans="2:16" ht="15" thickBot="1">
      <c r="B226" s="5"/>
      <c r="C226" s="49" t="s">
        <v>189</v>
      </c>
      <c r="D226" s="50"/>
      <c r="E226" s="50"/>
      <c r="F226" s="50"/>
      <c r="G226" s="50"/>
      <c r="H226" s="50"/>
      <c r="I226" s="50"/>
      <c r="J226" s="233" t="s">
        <v>149</v>
      </c>
      <c r="K226" s="245">
        <v>2</v>
      </c>
      <c r="L226" s="245">
        <v>0.05</v>
      </c>
      <c r="M226" s="892">
        <v>3220</v>
      </c>
      <c r="N226" s="893"/>
      <c r="O226" s="217">
        <f>+(M226*K226)+(M226*K226*L226)</f>
        <v>6762</v>
      </c>
      <c r="P226" s="18"/>
    </row>
    <row r="227" spans="2:16" ht="15.75" thickBot="1">
      <c r="B227" s="5"/>
      <c r="C227" s="779" t="s">
        <v>58</v>
      </c>
      <c r="D227" s="780"/>
      <c r="E227" s="780"/>
      <c r="F227" s="780"/>
      <c r="G227" s="780"/>
      <c r="H227" s="780"/>
      <c r="I227" s="780"/>
      <c r="J227" s="780"/>
      <c r="K227" s="780"/>
      <c r="L227" s="780"/>
      <c r="M227" s="780"/>
      <c r="N227" s="781"/>
      <c r="O227" s="190">
        <f>+SUM(O224:O226)</f>
        <v>104459.25</v>
      </c>
      <c r="P227" s="18"/>
    </row>
    <row r="228" spans="2:16">
      <c r="B228" s="5"/>
      <c r="C228" s="801" t="s">
        <v>61</v>
      </c>
      <c r="D228" s="802"/>
      <c r="E228" s="802"/>
      <c r="F228" s="802"/>
      <c r="G228" s="802"/>
      <c r="H228" s="802"/>
      <c r="I228" s="802"/>
      <c r="J228" s="802"/>
      <c r="K228" s="802"/>
      <c r="L228" s="802"/>
      <c r="M228" s="802"/>
      <c r="N228" s="802"/>
      <c r="O228" s="803"/>
      <c r="P228" s="16"/>
    </row>
    <row r="229" spans="2:16">
      <c r="B229" s="5"/>
      <c r="C229" s="804"/>
      <c r="D229" s="805"/>
      <c r="E229" s="805"/>
      <c r="F229" s="805"/>
      <c r="G229" s="805"/>
      <c r="H229" s="805"/>
      <c r="I229" s="805"/>
      <c r="J229" s="805"/>
      <c r="K229" s="805"/>
      <c r="L229" s="805"/>
      <c r="M229" s="805"/>
      <c r="N229" s="805"/>
      <c r="O229" s="806"/>
      <c r="P229" s="16"/>
    </row>
    <row r="230" spans="2:16" ht="13.5" thickBot="1">
      <c r="B230" s="5"/>
      <c r="C230" s="807"/>
      <c r="D230" s="808"/>
      <c r="E230" s="808"/>
      <c r="F230" s="808"/>
      <c r="G230" s="808"/>
      <c r="H230" s="808"/>
      <c r="I230" s="808"/>
      <c r="J230" s="808"/>
      <c r="K230" s="808"/>
      <c r="L230" s="808"/>
      <c r="M230" s="808"/>
      <c r="N230" s="808"/>
      <c r="O230" s="809"/>
      <c r="P230" s="16"/>
    </row>
    <row r="231" spans="2:16" s="229" customFormat="1" ht="17.25">
      <c r="B231" s="228"/>
      <c r="C231" s="827" t="s">
        <v>62</v>
      </c>
      <c r="D231" s="828"/>
      <c r="E231" s="828"/>
      <c r="F231" s="828"/>
      <c r="G231" s="828"/>
      <c r="H231" s="828"/>
      <c r="I231" s="828"/>
      <c r="J231" s="219" t="s">
        <v>63</v>
      </c>
      <c r="K231" s="221" t="s">
        <v>64</v>
      </c>
      <c r="L231" s="219" t="s">
        <v>65</v>
      </c>
      <c r="M231" s="782" t="s">
        <v>66</v>
      </c>
      <c r="N231" s="783"/>
      <c r="O231" s="227" t="s">
        <v>57</v>
      </c>
      <c r="P231" s="14"/>
    </row>
    <row r="232" spans="2:16" ht="14.25">
      <c r="B232" s="5"/>
      <c r="C232" s="795" t="s">
        <v>190</v>
      </c>
      <c r="D232" s="796"/>
      <c r="E232" s="796"/>
      <c r="F232" s="796"/>
      <c r="G232" s="796"/>
      <c r="H232" s="796"/>
      <c r="I232" s="796"/>
      <c r="J232" s="66">
        <v>0.02</v>
      </c>
      <c r="K232" s="67"/>
      <c r="L232" s="66" t="s">
        <v>171</v>
      </c>
      <c r="M232" s="777">
        <v>104000</v>
      </c>
      <c r="N232" s="778"/>
      <c r="O232" s="189">
        <f>+M232*J232</f>
        <v>2080</v>
      </c>
      <c r="P232" s="18"/>
    </row>
    <row r="233" spans="2:16" ht="15" thickBot="1">
      <c r="B233" s="5"/>
      <c r="C233" s="833"/>
      <c r="D233" s="834"/>
      <c r="E233" s="834"/>
      <c r="F233" s="834"/>
      <c r="G233" s="834"/>
      <c r="H233" s="834"/>
      <c r="I233" s="834"/>
      <c r="J233" s="68"/>
      <c r="K233" s="69"/>
      <c r="L233" s="68"/>
      <c r="M233" s="821"/>
      <c r="N233" s="822"/>
      <c r="O233" s="189">
        <f>+M233*J233</f>
        <v>0</v>
      </c>
      <c r="P233" s="18"/>
    </row>
    <row r="234" spans="2:16" ht="15.75" thickBot="1">
      <c r="B234" s="5"/>
      <c r="C234" s="779" t="s">
        <v>58</v>
      </c>
      <c r="D234" s="780"/>
      <c r="E234" s="780"/>
      <c r="F234" s="780"/>
      <c r="G234" s="780"/>
      <c r="H234" s="780"/>
      <c r="I234" s="780"/>
      <c r="J234" s="780"/>
      <c r="K234" s="780"/>
      <c r="L234" s="780"/>
      <c r="M234" s="780"/>
      <c r="N234" s="781"/>
      <c r="O234" s="190">
        <f>SUM(O232:O233)</f>
        <v>2080</v>
      </c>
      <c r="P234" s="19"/>
    </row>
    <row r="235" spans="2:16">
      <c r="B235" s="5"/>
      <c r="C235" s="801" t="s">
        <v>67</v>
      </c>
      <c r="D235" s="802"/>
      <c r="E235" s="802"/>
      <c r="F235" s="802"/>
      <c r="G235" s="802"/>
      <c r="H235" s="802"/>
      <c r="I235" s="802"/>
      <c r="J235" s="802"/>
      <c r="K235" s="802"/>
      <c r="L235" s="802"/>
      <c r="M235" s="802"/>
      <c r="N235" s="802"/>
      <c r="O235" s="803"/>
      <c r="P235" s="16"/>
    </row>
    <row r="236" spans="2:16">
      <c r="B236" s="5"/>
      <c r="C236" s="804"/>
      <c r="D236" s="805"/>
      <c r="E236" s="805"/>
      <c r="F236" s="805"/>
      <c r="G236" s="805"/>
      <c r="H236" s="805"/>
      <c r="I236" s="805"/>
      <c r="J236" s="805"/>
      <c r="K236" s="805"/>
      <c r="L236" s="805"/>
      <c r="M236" s="805"/>
      <c r="N236" s="805"/>
      <c r="O236" s="806"/>
      <c r="P236" s="16"/>
    </row>
    <row r="237" spans="2:16" ht="13.5" thickBot="1">
      <c r="B237" s="5"/>
      <c r="C237" s="807"/>
      <c r="D237" s="808"/>
      <c r="E237" s="808"/>
      <c r="F237" s="808"/>
      <c r="G237" s="808"/>
      <c r="H237" s="808"/>
      <c r="I237" s="808"/>
      <c r="J237" s="808"/>
      <c r="K237" s="808"/>
      <c r="L237" s="808"/>
      <c r="M237" s="808"/>
      <c r="N237" s="808"/>
      <c r="O237" s="809"/>
      <c r="P237" s="16"/>
    </row>
    <row r="238" spans="2:16" s="225" customFormat="1" ht="30">
      <c r="B238" s="220"/>
      <c r="C238" s="827" t="s">
        <v>68</v>
      </c>
      <c r="D238" s="828"/>
      <c r="E238" s="828"/>
      <c r="F238" s="828"/>
      <c r="G238" s="828"/>
      <c r="H238" s="828"/>
      <c r="I238" s="828"/>
      <c r="J238" s="782" t="s">
        <v>53</v>
      </c>
      <c r="K238" s="783"/>
      <c r="L238" s="222" t="s">
        <v>69</v>
      </c>
      <c r="M238" s="829" t="s">
        <v>56</v>
      </c>
      <c r="N238" s="830"/>
      <c r="O238" s="223" t="s">
        <v>57</v>
      </c>
      <c r="P238" s="224"/>
    </row>
    <row r="239" spans="2:16" ht="14.25">
      <c r="B239" s="5"/>
      <c r="C239" s="814" t="s">
        <v>308</v>
      </c>
      <c r="D239" s="815"/>
      <c r="E239" s="815"/>
      <c r="F239" s="815"/>
      <c r="G239" s="815"/>
      <c r="H239" s="815"/>
      <c r="I239" s="816"/>
      <c r="J239" s="784" t="s">
        <v>94</v>
      </c>
      <c r="K239" s="785"/>
      <c r="L239" s="184">
        <f>+L147</f>
        <v>311661.11135999998</v>
      </c>
      <c r="M239" s="831">
        <v>0.18</v>
      </c>
      <c r="N239" s="832"/>
      <c r="O239" s="191">
        <f>+M239*L239</f>
        <v>56099.000044799992</v>
      </c>
      <c r="P239" s="21"/>
    </row>
    <row r="240" spans="2:16" ht="14.25">
      <c r="B240" s="5"/>
      <c r="C240" s="814"/>
      <c r="D240" s="815"/>
      <c r="E240" s="815"/>
      <c r="F240" s="815"/>
      <c r="G240" s="815"/>
      <c r="H240" s="815"/>
      <c r="I240" s="816"/>
      <c r="J240" s="784"/>
      <c r="K240" s="785"/>
      <c r="L240" s="184"/>
      <c r="M240" s="817"/>
      <c r="N240" s="818"/>
      <c r="O240" s="191">
        <f t="shared" ref="O240:O242" si="2">+M240*L240</f>
        <v>0</v>
      </c>
      <c r="P240" s="21"/>
    </row>
    <row r="241" spans="2:19" ht="14.25">
      <c r="B241" s="5"/>
      <c r="C241" s="814"/>
      <c r="D241" s="815"/>
      <c r="E241" s="815"/>
      <c r="F241" s="815"/>
      <c r="G241" s="815"/>
      <c r="H241" s="815"/>
      <c r="I241" s="816"/>
      <c r="J241" s="784"/>
      <c r="K241" s="785"/>
      <c r="L241" s="184"/>
      <c r="M241" s="819"/>
      <c r="N241" s="820"/>
      <c r="O241" s="191">
        <f t="shared" si="2"/>
        <v>0</v>
      </c>
      <c r="P241" s="21"/>
    </row>
    <row r="242" spans="2:19" ht="15" thickBot="1">
      <c r="B242" s="5"/>
      <c r="C242" s="814"/>
      <c r="D242" s="815"/>
      <c r="E242" s="815"/>
      <c r="F242" s="815"/>
      <c r="G242" s="815"/>
      <c r="H242" s="815"/>
      <c r="I242" s="816"/>
      <c r="J242" s="821"/>
      <c r="K242" s="822"/>
      <c r="L242" s="183"/>
      <c r="M242" s="821"/>
      <c r="N242" s="822"/>
      <c r="O242" s="191">
        <f t="shared" si="2"/>
        <v>0</v>
      </c>
      <c r="P242" s="18"/>
    </row>
    <row r="243" spans="2:19" ht="15.75" thickBot="1">
      <c r="B243" s="5"/>
      <c r="C243" s="779" t="s">
        <v>58</v>
      </c>
      <c r="D243" s="780"/>
      <c r="E243" s="780"/>
      <c r="F243" s="780"/>
      <c r="G243" s="780"/>
      <c r="H243" s="780"/>
      <c r="I243" s="780"/>
      <c r="J243" s="780"/>
      <c r="K243" s="780"/>
      <c r="L243" s="780"/>
      <c r="M243" s="780"/>
      <c r="N243" s="781"/>
      <c r="O243" s="190">
        <f>+SUM(O239:O242)</f>
        <v>56099.000044799992</v>
      </c>
      <c r="P243" s="18"/>
    </row>
    <row r="244" spans="2:19" ht="15" thickBot="1">
      <c r="B244" s="5"/>
      <c r="C244" s="55"/>
      <c r="D244" s="32"/>
      <c r="E244" s="32"/>
      <c r="F244" s="32"/>
      <c r="G244" s="32"/>
      <c r="H244" s="32"/>
      <c r="I244" s="32"/>
      <c r="J244" s="32"/>
      <c r="K244" s="32"/>
      <c r="L244" s="32"/>
      <c r="M244" s="32"/>
      <c r="N244" s="32"/>
      <c r="O244" s="56"/>
      <c r="P244" s="6"/>
    </row>
    <row r="245" spans="2:19" ht="15.75" thickBot="1">
      <c r="B245" s="5"/>
      <c r="C245" s="786" t="s">
        <v>70</v>
      </c>
      <c r="D245" s="787"/>
      <c r="E245" s="787"/>
      <c r="F245" s="787"/>
      <c r="G245" s="787"/>
      <c r="H245" s="787"/>
      <c r="I245" s="787"/>
      <c r="J245" s="787"/>
      <c r="K245" s="787"/>
      <c r="L245" s="787"/>
      <c r="M245" s="787"/>
      <c r="N245" s="788"/>
      <c r="O245" s="195">
        <f>+ROUND(O219+O227+O234+O243,0)</f>
        <v>168998</v>
      </c>
      <c r="P245" s="22"/>
    </row>
    <row r="246" spans="2:19">
      <c r="B246" s="5"/>
      <c r="C246" s="801" t="s">
        <v>71</v>
      </c>
      <c r="D246" s="802"/>
      <c r="E246" s="802"/>
      <c r="F246" s="802"/>
      <c r="G246" s="802"/>
      <c r="H246" s="802"/>
      <c r="I246" s="802"/>
      <c r="J246" s="802"/>
      <c r="K246" s="802"/>
      <c r="L246" s="802"/>
      <c r="M246" s="802"/>
      <c r="N246" s="802"/>
      <c r="O246" s="803"/>
      <c r="P246" s="16"/>
    </row>
    <row r="247" spans="2:19">
      <c r="B247" s="5"/>
      <c r="C247" s="804"/>
      <c r="D247" s="805"/>
      <c r="E247" s="805"/>
      <c r="F247" s="805"/>
      <c r="G247" s="805"/>
      <c r="H247" s="805"/>
      <c r="I247" s="805"/>
      <c r="J247" s="805"/>
      <c r="K247" s="805"/>
      <c r="L247" s="805"/>
      <c r="M247" s="805"/>
      <c r="N247" s="805"/>
      <c r="O247" s="806"/>
      <c r="P247" s="16"/>
    </row>
    <row r="248" spans="2:19" ht="13.5" thickBot="1">
      <c r="B248" s="5"/>
      <c r="C248" s="807"/>
      <c r="D248" s="808"/>
      <c r="E248" s="808"/>
      <c r="F248" s="808"/>
      <c r="G248" s="808"/>
      <c r="H248" s="808"/>
      <c r="I248" s="808"/>
      <c r="J248" s="808"/>
      <c r="K248" s="808"/>
      <c r="L248" s="808"/>
      <c r="M248" s="808"/>
      <c r="N248" s="808"/>
      <c r="O248" s="809"/>
      <c r="P248" s="16"/>
    </row>
    <row r="249" spans="2:19" ht="15">
      <c r="B249" s="5"/>
      <c r="C249" s="810" t="s">
        <v>72</v>
      </c>
      <c r="D249" s="811"/>
      <c r="E249" s="811"/>
      <c r="F249" s="811"/>
      <c r="G249" s="811"/>
      <c r="H249" s="811"/>
      <c r="I249" s="811"/>
      <c r="J249" s="101"/>
      <c r="K249" s="102"/>
      <c r="L249" s="71" t="s">
        <v>73</v>
      </c>
      <c r="M249" s="812" t="s">
        <v>74</v>
      </c>
      <c r="N249" s="813"/>
      <c r="O249" s="72"/>
      <c r="P249" s="20"/>
    </row>
    <row r="250" spans="2:19" ht="14.25">
      <c r="B250" s="5"/>
      <c r="C250" s="795" t="s">
        <v>75</v>
      </c>
      <c r="D250" s="796"/>
      <c r="E250" s="796"/>
      <c r="F250" s="796"/>
      <c r="G250" s="796"/>
      <c r="H250" s="796"/>
      <c r="I250" s="796"/>
      <c r="J250" s="74"/>
      <c r="K250" s="75"/>
      <c r="L250" s="76">
        <v>0.28999999999999998</v>
      </c>
      <c r="M250" s="777">
        <f>+O245</f>
        <v>168998</v>
      </c>
      <c r="N250" s="778"/>
      <c r="O250" s="189">
        <f>+M250*L250</f>
        <v>49009.42</v>
      </c>
      <c r="P250" s="23"/>
    </row>
    <row r="251" spans="2:19" ht="14.25">
      <c r="B251" s="5"/>
      <c r="C251" s="61" t="s">
        <v>76</v>
      </c>
      <c r="D251" s="62"/>
      <c r="E251" s="62"/>
      <c r="F251" s="62"/>
      <c r="G251" s="62"/>
      <c r="H251" s="62"/>
      <c r="I251" s="62"/>
      <c r="J251" s="74"/>
      <c r="K251" s="75"/>
      <c r="L251" s="76">
        <v>0.01</v>
      </c>
      <c r="M251" s="777">
        <f>+O245</f>
        <v>168998</v>
      </c>
      <c r="N251" s="778"/>
      <c r="O251" s="189">
        <f>+M251*L251</f>
        <v>1689.98</v>
      </c>
      <c r="P251" s="23"/>
    </row>
    <row r="252" spans="2:19" ht="15" thickBot="1">
      <c r="B252" s="5"/>
      <c r="C252" s="49" t="s">
        <v>77</v>
      </c>
      <c r="D252" s="50"/>
      <c r="E252" s="50"/>
      <c r="F252" s="50"/>
      <c r="G252" s="50"/>
      <c r="H252" s="50"/>
      <c r="I252" s="50"/>
      <c r="J252" s="77"/>
      <c r="K252" s="78"/>
      <c r="L252" s="76">
        <v>0.05</v>
      </c>
      <c r="M252" s="892">
        <f>+O245</f>
        <v>168998</v>
      </c>
      <c r="N252" s="893"/>
      <c r="O252" s="189">
        <f>+M252*L252</f>
        <v>8449.9</v>
      </c>
      <c r="P252" s="23"/>
    </row>
    <row r="253" spans="2:19" ht="15.75" thickBot="1">
      <c r="B253" s="5"/>
      <c r="C253" s="779" t="s">
        <v>58</v>
      </c>
      <c r="D253" s="780"/>
      <c r="E253" s="780"/>
      <c r="F253" s="780"/>
      <c r="G253" s="780"/>
      <c r="H253" s="780"/>
      <c r="I253" s="780"/>
      <c r="J253" s="780"/>
      <c r="K253" s="780"/>
      <c r="L253" s="780"/>
      <c r="M253" s="780"/>
      <c r="N253" s="781"/>
      <c r="O253" s="190">
        <f>+SUM(O250:O252)</f>
        <v>59149.3</v>
      </c>
      <c r="P253" s="24"/>
    </row>
    <row r="254" spans="2:19" ht="15" thickBot="1">
      <c r="B254" s="5"/>
      <c r="C254" s="55"/>
      <c r="D254" s="32"/>
      <c r="E254" s="32"/>
      <c r="F254" s="32"/>
      <c r="G254" s="32"/>
      <c r="H254" s="32"/>
      <c r="I254" s="32"/>
      <c r="J254" s="32"/>
      <c r="K254" s="32"/>
      <c r="L254" s="32"/>
      <c r="M254" s="32"/>
      <c r="N254" s="32"/>
      <c r="O254" s="56"/>
      <c r="P254" s="6"/>
    </row>
    <row r="255" spans="2:19" ht="15.75" thickBot="1">
      <c r="B255" s="5"/>
      <c r="C255" s="786" t="s">
        <v>78</v>
      </c>
      <c r="D255" s="787"/>
      <c r="E255" s="787"/>
      <c r="F255" s="787"/>
      <c r="G255" s="787"/>
      <c r="H255" s="787"/>
      <c r="I255" s="787"/>
      <c r="J255" s="787"/>
      <c r="K255" s="787"/>
      <c r="L255" s="787"/>
      <c r="M255" s="787"/>
      <c r="N255" s="788"/>
      <c r="O255" s="194">
        <f>ROUND(+O253+O245,0)</f>
        <v>228147</v>
      </c>
      <c r="P255" s="24"/>
      <c r="S255" s="186"/>
    </row>
    <row r="256" spans="2:19" ht="14.25">
      <c r="B256" s="5"/>
      <c r="C256" s="55"/>
      <c r="D256" s="32"/>
      <c r="E256" s="32"/>
      <c r="F256" s="32"/>
      <c r="G256" s="32"/>
      <c r="H256" s="32"/>
      <c r="I256" s="32"/>
      <c r="J256" s="32"/>
      <c r="K256" s="32"/>
      <c r="L256" s="32"/>
      <c r="M256" s="32"/>
      <c r="N256" s="32"/>
      <c r="O256" s="56"/>
      <c r="P256" s="6"/>
      <c r="S256" s="186"/>
    </row>
    <row r="257" spans="2:16" ht="14.25">
      <c r="B257" s="5"/>
      <c r="C257" s="55"/>
      <c r="D257" s="32"/>
      <c r="E257" s="32"/>
      <c r="F257" s="32"/>
      <c r="G257" s="32"/>
      <c r="H257" s="79" t="s">
        <v>79</v>
      </c>
      <c r="I257" s="79"/>
      <c r="J257" s="79"/>
      <c r="K257" s="79"/>
      <c r="L257" s="32"/>
      <c r="M257" s="32"/>
      <c r="N257" s="32"/>
      <c r="O257" s="56"/>
      <c r="P257" s="6"/>
    </row>
    <row r="258" spans="2:16" ht="15">
      <c r="B258" s="5"/>
      <c r="C258" s="55"/>
      <c r="D258" s="32"/>
      <c r="E258" s="32"/>
      <c r="F258" s="32"/>
      <c r="G258" s="32"/>
      <c r="H258" s="79" t="s">
        <v>80</v>
      </c>
      <c r="I258" s="32"/>
      <c r="J258" s="32"/>
      <c r="K258" s="32"/>
      <c r="L258" s="32"/>
      <c r="M258" s="32"/>
      <c r="N258" s="32"/>
      <c r="O258" s="56"/>
      <c r="P258" s="25"/>
    </row>
    <row r="259" spans="2:16" ht="15">
      <c r="B259" s="5"/>
      <c r="C259" s="55"/>
      <c r="D259" s="32"/>
      <c r="E259" s="32"/>
      <c r="F259" s="32"/>
      <c r="G259" s="32"/>
      <c r="H259" s="79" t="s">
        <v>81</v>
      </c>
      <c r="I259" s="32"/>
      <c r="J259" s="32"/>
      <c r="K259" s="32"/>
      <c r="L259" s="32"/>
      <c r="M259" s="32"/>
      <c r="N259" s="32"/>
      <c r="O259" s="56"/>
      <c r="P259" s="25"/>
    </row>
    <row r="260" spans="2:16" ht="14.25">
      <c r="B260" s="5"/>
      <c r="C260" s="41"/>
      <c r="D260" s="80"/>
      <c r="E260" s="80"/>
      <c r="F260" s="80"/>
      <c r="G260" s="80"/>
      <c r="H260" s="79" t="s">
        <v>82</v>
      </c>
      <c r="I260" s="80"/>
      <c r="J260" s="80"/>
      <c r="K260" s="80"/>
      <c r="L260" s="80"/>
      <c r="M260" s="80"/>
      <c r="N260" s="80"/>
      <c r="O260" s="81"/>
      <c r="P260" s="26"/>
    </row>
    <row r="261" spans="2:16" ht="14.25">
      <c r="B261" s="5"/>
      <c r="C261" s="55"/>
      <c r="D261" s="32"/>
      <c r="E261" s="32"/>
      <c r="F261" s="32"/>
      <c r="G261" s="32"/>
      <c r="H261" s="32" t="s">
        <v>83</v>
      </c>
      <c r="I261" s="32"/>
      <c r="J261" s="32"/>
      <c r="K261" s="32"/>
      <c r="L261" s="32"/>
      <c r="M261" s="32"/>
      <c r="N261" s="32"/>
      <c r="O261" s="56"/>
      <c r="P261" s="6"/>
    </row>
    <row r="262" spans="2:16" ht="15">
      <c r="B262" s="5"/>
      <c r="C262" s="82" t="s">
        <v>84</v>
      </c>
      <c r="D262" s="83"/>
      <c r="E262" s="83"/>
      <c r="F262" s="83"/>
      <c r="G262" s="83"/>
      <c r="H262" s="83"/>
      <c r="I262" s="83"/>
      <c r="J262" s="83"/>
      <c r="K262" s="83"/>
      <c r="L262" s="83"/>
      <c r="M262" s="83"/>
      <c r="N262" s="83"/>
      <c r="O262" s="84"/>
      <c r="P262" s="6"/>
    </row>
    <row r="263" spans="2:16" ht="14.25">
      <c r="B263" s="5"/>
      <c r="C263" s="789"/>
      <c r="D263" s="790"/>
      <c r="E263" s="790"/>
      <c r="F263" s="790"/>
      <c r="G263" s="790"/>
      <c r="H263" s="790"/>
      <c r="I263" s="790"/>
      <c r="J263" s="790"/>
      <c r="K263" s="790"/>
      <c r="L263" s="790"/>
      <c r="M263" s="790"/>
      <c r="N263" s="790"/>
      <c r="O263" s="791"/>
      <c r="P263" s="26"/>
    </row>
    <row r="264" spans="2:16" ht="14.25">
      <c r="B264" s="5"/>
      <c r="C264" s="789"/>
      <c r="D264" s="790"/>
      <c r="E264" s="790"/>
      <c r="F264" s="790"/>
      <c r="G264" s="790"/>
      <c r="H264" s="790"/>
      <c r="I264" s="790"/>
      <c r="J264" s="790"/>
      <c r="K264" s="790"/>
      <c r="L264" s="790"/>
      <c r="M264" s="790"/>
      <c r="N264" s="790"/>
      <c r="O264" s="791"/>
      <c r="P264" s="26"/>
    </row>
    <row r="265" spans="2:16" ht="14.25">
      <c r="B265" s="5"/>
      <c r="C265" s="41"/>
      <c r="D265" s="80"/>
      <c r="E265" s="80"/>
      <c r="F265" s="80"/>
      <c r="G265" s="80"/>
      <c r="H265" s="80"/>
      <c r="I265" s="80"/>
      <c r="J265" s="80"/>
      <c r="K265" s="80"/>
      <c r="L265" s="80"/>
      <c r="M265" s="80"/>
      <c r="N265" s="80"/>
      <c r="O265" s="81"/>
      <c r="P265" s="26"/>
    </row>
    <row r="266" spans="2:16" ht="15">
      <c r="B266" s="5"/>
      <c r="C266" s="85" t="s">
        <v>85</v>
      </c>
      <c r="D266" s="80"/>
      <c r="E266" s="80"/>
      <c r="F266" s="80"/>
      <c r="G266" s="80"/>
      <c r="H266" s="80"/>
      <c r="I266" s="80"/>
      <c r="J266" s="80"/>
      <c r="K266" s="80"/>
      <c r="L266" s="80"/>
      <c r="M266" s="80"/>
      <c r="N266" s="80"/>
      <c r="O266" s="81"/>
      <c r="P266" s="26"/>
    </row>
    <row r="267" spans="2:16">
      <c r="B267" s="5"/>
      <c r="C267" s="792" t="s">
        <v>86</v>
      </c>
      <c r="D267" s="793"/>
      <c r="E267" s="793"/>
      <c r="F267" s="793"/>
      <c r="G267" s="793"/>
      <c r="H267" s="793"/>
      <c r="I267" s="793"/>
      <c r="J267" s="793"/>
      <c r="K267" s="793"/>
      <c r="L267" s="793"/>
      <c r="M267" s="793"/>
      <c r="N267" s="793"/>
      <c r="O267" s="794"/>
      <c r="P267" s="27"/>
    </row>
    <row r="268" spans="2:16">
      <c r="B268" s="5"/>
      <c r="C268" s="792"/>
      <c r="D268" s="793"/>
      <c r="E268" s="793"/>
      <c r="F268" s="793"/>
      <c r="G268" s="793"/>
      <c r="H268" s="793"/>
      <c r="I268" s="793"/>
      <c r="J268" s="793"/>
      <c r="K268" s="793"/>
      <c r="L268" s="793"/>
      <c r="M268" s="793"/>
      <c r="N268" s="793"/>
      <c r="O268" s="794"/>
      <c r="P268" s="27"/>
    </row>
    <row r="269" spans="2:16">
      <c r="B269" s="5"/>
      <c r="C269" s="792" t="s">
        <v>87</v>
      </c>
      <c r="D269" s="793"/>
      <c r="E269" s="793"/>
      <c r="F269" s="793"/>
      <c r="G269" s="793"/>
      <c r="H269" s="793"/>
      <c r="I269" s="793"/>
      <c r="J269" s="793"/>
      <c r="K269" s="793"/>
      <c r="L269" s="793"/>
      <c r="M269" s="793"/>
      <c r="N269" s="793"/>
      <c r="O269" s="794"/>
      <c r="P269" s="27"/>
    </row>
    <row r="270" spans="2:16">
      <c r="B270" s="5"/>
      <c r="C270" s="792"/>
      <c r="D270" s="793"/>
      <c r="E270" s="793"/>
      <c r="F270" s="793"/>
      <c r="G270" s="793"/>
      <c r="H270" s="793"/>
      <c r="I270" s="793"/>
      <c r="J270" s="793"/>
      <c r="K270" s="793"/>
      <c r="L270" s="793"/>
      <c r="M270" s="793"/>
      <c r="N270" s="793"/>
      <c r="O270" s="794"/>
      <c r="P270" s="27"/>
    </row>
    <row r="271" spans="2:16" ht="14.25">
      <c r="B271" s="5"/>
      <c r="C271" s="41"/>
      <c r="D271" s="80"/>
      <c r="E271" s="80"/>
      <c r="F271" s="80"/>
      <c r="G271" s="80"/>
      <c r="H271" s="80"/>
      <c r="I271" s="80"/>
      <c r="J271" s="80"/>
      <c r="K271" s="80"/>
      <c r="L271" s="80"/>
      <c r="M271" s="80"/>
      <c r="N271" s="80"/>
      <c r="O271" s="81"/>
      <c r="P271" s="26"/>
    </row>
    <row r="272" spans="2:16" ht="14.25">
      <c r="B272" s="5"/>
      <c r="C272" s="55"/>
      <c r="D272" s="32"/>
      <c r="E272" s="32"/>
      <c r="F272" s="32"/>
      <c r="G272" s="32"/>
      <c r="H272" s="79" t="s">
        <v>79</v>
      </c>
      <c r="I272" s="32"/>
      <c r="J272" s="32"/>
      <c r="K272" s="32"/>
      <c r="L272" s="32"/>
      <c r="M272" s="32"/>
      <c r="N272" s="32"/>
      <c r="O272" s="56"/>
      <c r="P272" s="6"/>
    </row>
    <row r="273" spans="2:16" ht="14.25">
      <c r="B273" s="5"/>
      <c r="C273" s="55"/>
      <c r="D273" s="32"/>
      <c r="E273" s="32"/>
      <c r="F273" s="32"/>
      <c r="G273" s="32"/>
      <c r="H273" s="32" t="s">
        <v>80</v>
      </c>
      <c r="I273" s="62"/>
      <c r="J273" s="62"/>
      <c r="K273" s="62"/>
      <c r="L273" s="32"/>
      <c r="M273" s="32"/>
      <c r="N273" s="32"/>
      <c r="O273" s="56"/>
      <c r="P273" s="6"/>
    </row>
    <row r="274" spans="2:16" ht="14.25">
      <c r="B274" s="5"/>
      <c r="C274" s="55"/>
      <c r="D274" s="32"/>
      <c r="E274" s="32"/>
      <c r="F274" s="32"/>
      <c r="G274" s="32"/>
      <c r="H274" s="32" t="s">
        <v>88</v>
      </c>
      <c r="I274" s="86"/>
      <c r="J274" s="86"/>
      <c r="K274" s="86"/>
      <c r="L274" s="32"/>
      <c r="M274" s="32"/>
      <c r="N274" s="32"/>
      <c r="O274" s="56"/>
      <c r="P274" s="6"/>
    </row>
    <row r="275" spans="2:16" ht="14.25">
      <c r="B275" s="5"/>
      <c r="C275" s="87"/>
      <c r="D275" s="80"/>
      <c r="E275" s="80"/>
      <c r="F275" s="80"/>
      <c r="G275" s="80"/>
      <c r="H275" s="32" t="s">
        <v>89</v>
      </c>
      <c r="I275" s="32"/>
      <c r="J275" s="32"/>
      <c r="K275" s="32"/>
      <c r="L275" s="80"/>
      <c r="M275" s="80"/>
      <c r="N275" s="80"/>
      <c r="O275" s="81"/>
      <c r="P275" s="26"/>
    </row>
    <row r="276" spans="2:16" ht="16.5" thickBot="1">
      <c r="B276" s="5"/>
      <c r="C276" s="773"/>
      <c r="D276" s="774"/>
      <c r="E276" s="774"/>
      <c r="F276" s="69"/>
      <c r="G276" s="69"/>
      <c r="H276" s="69"/>
      <c r="I276" s="69"/>
      <c r="J276" s="69"/>
      <c r="K276" s="775"/>
      <c r="L276" s="775"/>
      <c r="M276" s="775"/>
      <c r="N276" s="775"/>
      <c r="O276" s="776"/>
      <c r="P276" s="28"/>
    </row>
    <row r="277" spans="2:16" ht="13.5" thickBot="1">
      <c r="B277" s="29"/>
      <c r="C277" s="30"/>
      <c r="D277" s="30"/>
      <c r="E277" s="30"/>
      <c r="F277" s="30"/>
      <c r="G277" s="30"/>
      <c r="H277" s="30"/>
      <c r="I277" s="30"/>
      <c r="J277" s="30"/>
      <c r="K277" s="30"/>
      <c r="L277" s="30"/>
      <c r="M277" s="30"/>
      <c r="N277" s="30"/>
      <c r="O277" s="30"/>
      <c r="P277" s="31"/>
    </row>
    <row r="278" spans="2:16" ht="13.5" thickTop="1"/>
    <row r="279" spans="2:16" ht="13.5" thickBot="1"/>
    <row r="280" spans="2:16" ht="13.5" thickTop="1">
      <c r="B280" s="3"/>
      <c r="C280" s="4"/>
      <c r="D280" s="4"/>
      <c r="E280" s="4"/>
      <c r="F280" s="4"/>
      <c r="G280" s="4"/>
      <c r="H280" s="4"/>
      <c r="I280" s="4"/>
      <c r="J280" s="4"/>
      <c r="K280" s="4"/>
      <c r="L280" s="4"/>
      <c r="M280" s="4"/>
      <c r="N280" s="4"/>
      <c r="O280" s="4"/>
      <c r="P280" s="106"/>
    </row>
    <row r="281" spans="2:16" ht="13.5">
      <c r="B281" s="5"/>
      <c r="C281" s="869" t="s">
        <v>38</v>
      </c>
      <c r="D281" s="870"/>
      <c r="E281" s="870"/>
      <c r="F281" s="870"/>
      <c r="P281" s="6"/>
    </row>
    <row r="282" spans="2:16">
      <c r="B282" s="5"/>
      <c r="C282" s="94"/>
      <c r="D282" s="107" t="s">
        <v>39</v>
      </c>
      <c r="E282" s="94"/>
      <c r="F282" s="95"/>
      <c r="P282" s="6"/>
    </row>
    <row r="283" spans="2:16">
      <c r="B283" s="5"/>
      <c r="C283" s="88"/>
      <c r="D283" s="89"/>
      <c r="E283" s="88"/>
      <c r="F283" s="89"/>
      <c r="P283" s="6"/>
    </row>
    <row r="284" spans="2:16" ht="15.75">
      <c r="B284" s="5"/>
      <c r="C284" s="871" t="s">
        <v>40</v>
      </c>
      <c r="D284" s="871"/>
      <c r="E284" s="871"/>
      <c r="F284" s="871"/>
      <c r="G284" s="871"/>
      <c r="H284" s="871"/>
      <c r="I284" s="871"/>
      <c r="J284" s="871"/>
      <c r="K284" s="871"/>
      <c r="L284" s="871"/>
      <c r="M284" s="871"/>
      <c r="N284" s="871"/>
      <c r="O284" s="871"/>
      <c r="P284" s="7"/>
    </row>
    <row r="285" spans="2:16" ht="15" thickBot="1">
      <c r="B285" s="5"/>
      <c r="C285" s="32"/>
      <c r="D285" s="32"/>
      <c r="E285" s="32"/>
      <c r="F285" s="32"/>
      <c r="G285" s="32"/>
      <c r="H285" s="32"/>
      <c r="I285" s="32"/>
      <c r="J285" s="32"/>
      <c r="K285" s="32"/>
      <c r="L285" s="32"/>
      <c r="M285" s="32"/>
      <c r="N285" s="32"/>
      <c r="O285" s="32"/>
      <c r="P285" s="6"/>
    </row>
    <row r="286" spans="2:16" ht="15">
      <c r="B286" s="5"/>
      <c r="C286" s="872"/>
      <c r="D286" s="874"/>
      <c r="E286" s="875"/>
      <c r="F286" s="875"/>
      <c r="G286" s="875"/>
      <c r="H286" s="875"/>
      <c r="I286" s="875"/>
      <c r="J286" s="875"/>
      <c r="K286" s="876"/>
      <c r="L286" s="877"/>
      <c r="M286" s="878"/>
      <c r="N286" s="878"/>
      <c r="O286" s="879"/>
      <c r="P286" s="8"/>
    </row>
    <row r="287" spans="2:16" ht="15">
      <c r="B287" s="5"/>
      <c r="C287" s="873"/>
      <c r="D287" s="856" t="s">
        <v>468</v>
      </c>
      <c r="E287" s="857"/>
      <c r="F287" s="857"/>
      <c r="G287" s="857"/>
      <c r="H287" s="857"/>
      <c r="I287" s="857"/>
      <c r="J287" s="857"/>
      <c r="K287" s="858"/>
      <c r="L287" s="880"/>
      <c r="M287" s="881"/>
      <c r="N287" s="881"/>
      <c r="O287" s="882"/>
      <c r="P287" s="8"/>
    </row>
    <row r="288" spans="2:16" ht="15">
      <c r="B288" s="5"/>
      <c r="C288" s="873"/>
      <c r="D288" s="856"/>
      <c r="E288" s="857"/>
      <c r="F288" s="857"/>
      <c r="G288" s="857"/>
      <c r="H288" s="857"/>
      <c r="I288" s="857"/>
      <c r="J288" s="857"/>
      <c r="K288" s="858"/>
      <c r="L288" s="883" t="s">
        <v>41</v>
      </c>
      <c r="M288" s="885"/>
      <c r="N288" s="886"/>
      <c r="O288" s="887"/>
      <c r="P288" s="8"/>
    </row>
    <row r="289" spans="2:16" ht="13.5">
      <c r="B289" s="5"/>
      <c r="C289" s="873"/>
      <c r="D289" s="866" t="s">
        <v>467</v>
      </c>
      <c r="E289" s="867"/>
      <c r="F289" s="867"/>
      <c r="G289" s="867"/>
      <c r="H289" s="867"/>
      <c r="I289" s="867"/>
      <c r="J289" s="867"/>
      <c r="K289" s="868"/>
      <c r="L289" s="884"/>
      <c r="M289" s="888"/>
      <c r="N289" s="889"/>
      <c r="O289" s="890"/>
      <c r="P289" s="9"/>
    </row>
    <row r="290" spans="2:16" ht="13.9" customHeight="1">
      <c r="B290" s="5"/>
      <c r="C290" s="873"/>
      <c r="D290" s="866"/>
      <c r="E290" s="867"/>
      <c r="F290" s="867"/>
      <c r="G290" s="867"/>
      <c r="H290" s="867"/>
      <c r="I290" s="867"/>
      <c r="J290" s="867"/>
      <c r="K290" s="868"/>
      <c r="L290" s="883" t="s">
        <v>42</v>
      </c>
      <c r="M290" s="883"/>
      <c r="N290" s="883" t="s">
        <v>43</v>
      </c>
      <c r="O290" s="854"/>
      <c r="P290" s="8"/>
    </row>
    <row r="291" spans="2:16" ht="13.9" customHeight="1">
      <c r="B291" s="5"/>
      <c r="C291" s="873"/>
      <c r="D291" s="866"/>
      <c r="E291" s="867"/>
      <c r="F291" s="867"/>
      <c r="G291" s="867"/>
      <c r="H291" s="867"/>
      <c r="I291" s="867"/>
      <c r="J291" s="867"/>
      <c r="K291" s="868"/>
      <c r="L291" s="891"/>
      <c r="M291" s="891"/>
      <c r="N291" s="891"/>
      <c r="O291" s="855"/>
      <c r="P291" s="8"/>
    </row>
    <row r="292" spans="2:16" ht="15">
      <c r="B292" s="5"/>
      <c r="C292" s="873"/>
      <c r="D292" s="856" t="s">
        <v>44</v>
      </c>
      <c r="E292" s="857"/>
      <c r="F292" s="857"/>
      <c r="G292" s="857"/>
      <c r="H292" s="857"/>
      <c r="I292" s="857"/>
      <c r="J292" s="857"/>
      <c r="K292" s="858"/>
      <c r="L292" s="891"/>
      <c r="M292" s="891"/>
      <c r="N292" s="891"/>
      <c r="O292" s="855"/>
      <c r="P292" s="8"/>
    </row>
    <row r="293" spans="2:16" ht="15.75" thickBot="1">
      <c r="B293" s="5"/>
      <c r="C293" s="33"/>
      <c r="D293" s="34"/>
      <c r="E293" s="34"/>
      <c r="F293" s="34"/>
      <c r="G293" s="34"/>
      <c r="H293" s="34"/>
      <c r="I293" s="34"/>
      <c r="J293" s="34"/>
      <c r="K293" s="34"/>
      <c r="L293" s="34"/>
      <c r="M293" s="35"/>
      <c r="N293" s="35"/>
      <c r="O293" s="36"/>
      <c r="P293" s="10"/>
    </row>
    <row r="294" spans="2:16" ht="15">
      <c r="B294" s="5"/>
      <c r="C294" s="37"/>
      <c r="D294" s="100"/>
      <c r="E294" s="100"/>
      <c r="F294" s="100"/>
      <c r="G294" s="100"/>
      <c r="H294" s="100"/>
      <c r="I294" s="100"/>
      <c r="J294" s="100"/>
      <c r="K294" s="100"/>
      <c r="L294" s="38" t="s">
        <v>45</v>
      </c>
      <c r="M294" s="39" t="s">
        <v>46</v>
      </c>
      <c r="N294" s="39" t="s">
        <v>47</v>
      </c>
      <c r="O294" s="40" t="s">
        <v>48</v>
      </c>
      <c r="P294" s="9"/>
    </row>
    <row r="295" spans="2:16" ht="15">
      <c r="B295" s="5"/>
      <c r="C295" s="41"/>
      <c r="D295" s="99"/>
      <c r="E295" s="99"/>
      <c r="F295" s="99"/>
      <c r="G295" s="99"/>
      <c r="H295" s="99"/>
      <c r="I295" s="99"/>
      <c r="J295" s="99"/>
      <c r="K295" s="99"/>
      <c r="L295" s="42"/>
      <c r="M295" s="43">
        <v>1</v>
      </c>
      <c r="N295" s="43">
        <v>9</v>
      </c>
      <c r="O295" s="44">
        <v>2026</v>
      </c>
      <c r="P295" s="11"/>
    </row>
    <row r="296" spans="2:16" ht="14.25">
      <c r="B296" s="5"/>
      <c r="C296" s="46"/>
      <c r="D296" s="47"/>
      <c r="E296" s="47"/>
      <c r="F296" s="47"/>
      <c r="G296" s="47"/>
      <c r="H296" s="47"/>
      <c r="I296" s="47"/>
      <c r="J296" s="47"/>
      <c r="K296" s="47"/>
      <c r="L296" s="47"/>
      <c r="M296" s="47"/>
      <c r="N296" s="47"/>
      <c r="O296" s="48"/>
      <c r="P296" s="11"/>
    </row>
    <row r="297" spans="2:16" ht="15.75" thickBot="1">
      <c r="B297" s="5"/>
      <c r="C297" s="49"/>
      <c r="D297" s="50"/>
      <c r="E297" s="50"/>
      <c r="F297" s="50"/>
      <c r="G297" s="50"/>
      <c r="H297" s="50"/>
      <c r="I297" s="50"/>
      <c r="J297" s="50"/>
      <c r="K297" s="50"/>
      <c r="L297" s="50"/>
      <c r="M297" s="50"/>
      <c r="N297" s="50"/>
      <c r="O297" s="51"/>
      <c r="P297" s="12"/>
    </row>
    <row r="298" spans="2:16" ht="15" thickBot="1">
      <c r="B298" s="5"/>
      <c r="C298" s="49"/>
      <c r="D298" s="50"/>
      <c r="E298" s="50"/>
      <c r="F298" s="50"/>
      <c r="G298" s="50"/>
      <c r="H298" s="50"/>
      <c r="I298" s="50"/>
      <c r="J298" s="50"/>
      <c r="K298" s="50"/>
      <c r="L298" s="50"/>
      <c r="M298" s="50"/>
      <c r="N298" s="50"/>
      <c r="O298" s="51"/>
      <c r="P298" s="6"/>
    </row>
    <row r="299" spans="2:16" ht="15" thickBot="1">
      <c r="B299" s="5"/>
      <c r="C299" s="52"/>
      <c r="D299" s="53"/>
      <c r="E299" s="53"/>
      <c r="F299" s="53"/>
      <c r="G299" s="53"/>
      <c r="H299" s="53"/>
      <c r="I299" s="32"/>
      <c r="J299" s="32"/>
      <c r="K299" s="53"/>
      <c r="L299" s="53"/>
      <c r="M299" s="53"/>
      <c r="N299" s="53"/>
      <c r="O299" s="54"/>
      <c r="P299" s="6"/>
    </row>
    <row r="300" spans="2:16" ht="15">
      <c r="B300" s="5"/>
      <c r="C300" s="859" t="s">
        <v>51</v>
      </c>
      <c r="D300" s="860"/>
      <c r="E300" s="860"/>
      <c r="F300" s="860"/>
      <c r="G300" s="860"/>
      <c r="H300" s="860"/>
      <c r="I300" s="860"/>
      <c r="J300" s="860"/>
      <c r="K300" s="860"/>
      <c r="L300" s="860"/>
      <c r="M300" s="860"/>
      <c r="N300" s="860"/>
      <c r="O300" s="861"/>
      <c r="P300" s="13"/>
    </row>
    <row r="301" spans="2:16" ht="15" thickBot="1">
      <c r="B301" s="5"/>
      <c r="C301" s="55"/>
      <c r="D301" s="32"/>
      <c r="E301" s="32"/>
      <c r="F301" s="32"/>
      <c r="G301" s="32"/>
      <c r="H301" s="32"/>
      <c r="I301" s="32"/>
      <c r="J301" s="32"/>
      <c r="K301" s="32"/>
      <c r="L301" s="32"/>
      <c r="M301" s="32"/>
      <c r="N301" s="32"/>
      <c r="O301" s="56"/>
      <c r="P301" s="6"/>
    </row>
    <row r="302" spans="2:16" ht="15">
      <c r="B302" s="5"/>
      <c r="C302" s="57" t="s">
        <v>52</v>
      </c>
      <c r="D302" s="862" t="s">
        <v>6</v>
      </c>
      <c r="E302" s="863"/>
      <c r="F302" s="863"/>
      <c r="G302" s="863"/>
      <c r="H302" s="863"/>
      <c r="I302" s="863"/>
      <c r="J302" s="863"/>
      <c r="K302" s="863"/>
      <c r="L302" s="864"/>
      <c r="M302" s="827" t="s">
        <v>53</v>
      </c>
      <c r="N302" s="865"/>
      <c r="O302" s="57" t="s">
        <v>8</v>
      </c>
      <c r="P302" s="14"/>
    </row>
    <row r="303" spans="2:16" ht="15.75" thickBot="1">
      <c r="B303" s="5"/>
      <c r="C303" s="181">
        <v>3.04</v>
      </c>
      <c r="D303" s="849" t="s">
        <v>126</v>
      </c>
      <c r="E303" s="904"/>
      <c r="F303" s="904"/>
      <c r="G303" s="904"/>
      <c r="H303" s="904"/>
      <c r="I303" s="904"/>
      <c r="J303" s="904"/>
      <c r="K303" s="904"/>
      <c r="L303" s="850"/>
      <c r="M303" s="849" t="s">
        <v>102</v>
      </c>
      <c r="N303" s="850"/>
      <c r="O303" s="193">
        <f>+O353</f>
        <v>314821</v>
      </c>
      <c r="P303" s="15"/>
    </row>
    <row r="304" spans="2:16">
      <c r="B304" s="5"/>
      <c r="C304" s="801" t="s">
        <v>54</v>
      </c>
      <c r="D304" s="802"/>
      <c r="E304" s="802"/>
      <c r="F304" s="802"/>
      <c r="G304" s="802"/>
      <c r="H304" s="802"/>
      <c r="I304" s="802"/>
      <c r="J304" s="802"/>
      <c r="K304" s="802"/>
      <c r="L304" s="802"/>
      <c r="M304" s="802"/>
      <c r="N304" s="802"/>
      <c r="O304" s="803"/>
      <c r="P304" s="16"/>
    </row>
    <row r="305" spans="2:20">
      <c r="B305" s="5"/>
      <c r="C305" s="804"/>
      <c r="D305" s="805"/>
      <c r="E305" s="805"/>
      <c r="F305" s="805"/>
      <c r="G305" s="805"/>
      <c r="H305" s="805"/>
      <c r="I305" s="805"/>
      <c r="J305" s="805"/>
      <c r="K305" s="805"/>
      <c r="L305" s="805"/>
      <c r="M305" s="805"/>
      <c r="N305" s="805"/>
      <c r="O305" s="806"/>
      <c r="P305" s="16"/>
    </row>
    <row r="306" spans="2:20" ht="13.5" thickBot="1">
      <c r="B306" s="5"/>
      <c r="C306" s="807"/>
      <c r="D306" s="808"/>
      <c r="E306" s="808"/>
      <c r="F306" s="808"/>
      <c r="G306" s="808"/>
      <c r="H306" s="808"/>
      <c r="I306" s="808"/>
      <c r="J306" s="808"/>
      <c r="K306" s="808"/>
      <c r="L306" s="808"/>
      <c r="M306" s="808"/>
      <c r="N306" s="808"/>
      <c r="O306" s="809"/>
      <c r="P306" s="16"/>
    </row>
    <row r="307" spans="2:20" ht="15">
      <c r="B307" s="5"/>
      <c r="C307" s="851" t="s">
        <v>6</v>
      </c>
      <c r="D307" s="852"/>
      <c r="E307" s="852"/>
      <c r="F307" s="852"/>
      <c r="G307" s="852"/>
      <c r="H307" s="852"/>
      <c r="I307" s="853"/>
      <c r="J307" s="837" t="s">
        <v>53</v>
      </c>
      <c r="K307" s="838"/>
      <c r="L307" s="58" t="s">
        <v>55</v>
      </c>
      <c r="M307" s="837" t="s">
        <v>56</v>
      </c>
      <c r="N307" s="838"/>
      <c r="O307" s="59" t="s">
        <v>57</v>
      </c>
      <c r="P307" s="17"/>
    </row>
    <row r="308" spans="2:20" ht="14.25">
      <c r="B308" s="5"/>
      <c r="C308" s="843" t="s">
        <v>191</v>
      </c>
      <c r="D308" s="844"/>
      <c r="E308" s="844"/>
      <c r="F308" s="844"/>
      <c r="G308" s="844"/>
      <c r="H308" s="844"/>
      <c r="I308" s="845"/>
      <c r="J308" s="831" t="s">
        <v>171</v>
      </c>
      <c r="K308" s="832"/>
      <c r="L308" s="182">
        <f>+O341</f>
        <v>74798.666726399999</v>
      </c>
      <c r="M308" s="842">
        <f>+$T$29</f>
        <v>0.1</v>
      </c>
      <c r="N308" s="832"/>
      <c r="O308" s="189">
        <f>+L308*M308</f>
        <v>7479.8666726400006</v>
      </c>
      <c r="P308" s="18"/>
    </row>
    <row r="309" spans="2:20" ht="14.25">
      <c r="B309" s="5"/>
      <c r="C309" s="843"/>
      <c r="D309" s="844"/>
      <c r="E309" s="844"/>
      <c r="F309" s="844"/>
      <c r="G309" s="844"/>
      <c r="H309" s="844"/>
      <c r="I309" s="845"/>
      <c r="J309" s="831"/>
      <c r="K309" s="832"/>
      <c r="L309" s="182"/>
      <c r="M309" s="831"/>
      <c r="N309" s="832"/>
      <c r="O309" s="189">
        <f>+M309*L309</f>
        <v>0</v>
      </c>
      <c r="P309" s="18"/>
    </row>
    <row r="310" spans="2:20" s="240" customFormat="1" ht="14.25">
      <c r="B310" s="238"/>
      <c r="C310" s="789"/>
      <c r="D310" s="790"/>
      <c r="E310" s="790"/>
      <c r="F310" s="790"/>
      <c r="G310" s="790"/>
      <c r="H310" s="790"/>
      <c r="I310" s="832"/>
      <c r="J310" s="831"/>
      <c r="K310" s="832"/>
      <c r="L310" s="235"/>
      <c r="M310" s="917"/>
      <c r="N310" s="918"/>
      <c r="O310" s="241">
        <f>+M310*L310</f>
        <v>0</v>
      </c>
      <c r="P310" s="239"/>
    </row>
    <row r="311" spans="2:20" ht="15" thickBot="1">
      <c r="B311" s="5"/>
      <c r="C311" s="908"/>
      <c r="D311" s="909"/>
      <c r="E311" s="909"/>
      <c r="F311" s="909"/>
      <c r="G311" s="909"/>
      <c r="H311" s="909"/>
      <c r="I311" s="910"/>
      <c r="J311" s="937"/>
      <c r="K311" s="938"/>
      <c r="L311" s="183"/>
      <c r="M311" s="821"/>
      <c r="N311" s="822"/>
      <c r="O311" s="189">
        <f>+M311*L311</f>
        <v>0</v>
      </c>
      <c r="P311" s="18"/>
    </row>
    <row r="312" spans="2:20" ht="15.75" thickBot="1">
      <c r="B312" s="5"/>
      <c r="C312" s="779" t="s">
        <v>58</v>
      </c>
      <c r="D312" s="780"/>
      <c r="E312" s="780"/>
      <c r="F312" s="780"/>
      <c r="G312" s="780"/>
      <c r="H312" s="780"/>
      <c r="I312" s="780"/>
      <c r="J312" s="780"/>
      <c r="K312" s="780"/>
      <c r="L312" s="780"/>
      <c r="M312" s="780"/>
      <c r="N312" s="781"/>
      <c r="O312" s="255">
        <f>+SUM(O308:O311)</f>
        <v>7479.8666726400006</v>
      </c>
      <c r="P312" s="19"/>
    </row>
    <row r="313" spans="2:20">
      <c r="B313" s="5"/>
      <c r="C313" s="801" t="s">
        <v>59</v>
      </c>
      <c r="D313" s="802"/>
      <c r="E313" s="802"/>
      <c r="F313" s="802"/>
      <c r="G313" s="802"/>
      <c r="H313" s="802"/>
      <c r="I313" s="802"/>
      <c r="J313" s="802"/>
      <c r="K313" s="802"/>
      <c r="L313" s="802"/>
      <c r="M313" s="802"/>
      <c r="N313" s="802"/>
      <c r="O313" s="803"/>
      <c r="P313" s="16"/>
    </row>
    <row r="314" spans="2:20">
      <c r="B314" s="5"/>
      <c r="C314" s="804"/>
      <c r="D314" s="805"/>
      <c r="E314" s="805"/>
      <c r="F314" s="805"/>
      <c r="G314" s="805"/>
      <c r="H314" s="805"/>
      <c r="I314" s="805"/>
      <c r="J314" s="805"/>
      <c r="K314" s="805"/>
      <c r="L314" s="805"/>
      <c r="M314" s="805"/>
      <c r="N314" s="805"/>
      <c r="O314" s="806"/>
      <c r="P314" s="16"/>
    </row>
    <row r="315" spans="2:20" ht="13.5" thickBot="1">
      <c r="B315" s="5"/>
      <c r="C315" s="807"/>
      <c r="D315" s="808"/>
      <c r="E315" s="808"/>
      <c r="F315" s="808"/>
      <c r="G315" s="808"/>
      <c r="H315" s="808"/>
      <c r="I315" s="808"/>
      <c r="J315" s="808"/>
      <c r="K315" s="808"/>
      <c r="L315" s="808"/>
      <c r="M315" s="808"/>
      <c r="N315" s="808"/>
      <c r="O315" s="809"/>
      <c r="P315" s="16"/>
    </row>
    <row r="316" spans="2:20" ht="15.75" thickBot="1">
      <c r="B316" s="5"/>
      <c r="C316" s="851" t="s">
        <v>6</v>
      </c>
      <c r="D316" s="852"/>
      <c r="E316" s="852"/>
      <c r="F316" s="852"/>
      <c r="G316" s="852"/>
      <c r="H316" s="852"/>
      <c r="I316" s="853"/>
      <c r="J316" s="243" t="s">
        <v>53</v>
      </c>
      <c r="K316" s="258" t="s">
        <v>8</v>
      </c>
      <c r="L316" s="258" t="s">
        <v>178</v>
      </c>
      <c r="M316" s="914" t="s">
        <v>60</v>
      </c>
      <c r="N316" s="853"/>
      <c r="O316" s="259" t="s">
        <v>57</v>
      </c>
      <c r="P316" s="17"/>
      <c r="S316" s="187"/>
      <c r="T316" s="186"/>
    </row>
    <row r="317" spans="2:20" ht="14.25">
      <c r="B317" s="5"/>
      <c r="C317" s="260" t="s">
        <v>179</v>
      </c>
      <c r="D317" s="261"/>
      <c r="E317" s="261"/>
      <c r="F317" s="261"/>
      <c r="G317" s="261"/>
      <c r="H317" s="261"/>
      <c r="I317" s="261"/>
      <c r="J317" s="262" t="s">
        <v>103</v>
      </c>
      <c r="K317" s="264">
        <v>7.1999999999999995E-2</v>
      </c>
      <c r="L317" s="271">
        <v>0.05</v>
      </c>
      <c r="M317" s="944">
        <v>882488.1</v>
      </c>
      <c r="N317" s="945"/>
      <c r="O317" s="263">
        <f t="shared" ref="O317:O323" si="3">+(M317*K317)+(M317*K317*L317)</f>
        <v>66716.100359999997</v>
      </c>
      <c r="P317" s="18"/>
      <c r="S317" s="187"/>
      <c r="T317" s="186"/>
    </row>
    <row r="318" spans="2:20" ht="14.25">
      <c r="B318" s="5"/>
      <c r="C318" s="180" t="s">
        <v>192</v>
      </c>
      <c r="D318" s="83"/>
      <c r="E318" s="83"/>
      <c r="F318" s="83"/>
      <c r="G318" s="83"/>
      <c r="H318" s="83"/>
      <c r="I318" s="83"/>
      <c r="J318" s="232" t="s">
        <v>101</v>
      </c>
      <c r="K318" s="244">
        <v>0.67</v>
      </c>
      <c r="L318" s="244">
        <v>0.05</v>
      </c>
      <c r="M318" s="777">
        <v>21436.38</v>
      </c>
      <c r="N318" s="778"/>
      <c r="O318" s="189">
        <f t="shared" si="3"/>
        <v>15080.493330000001</v>
      </c>
      <c r="P318" s="18"/>
      <c r="S318" s="187"/>
      <c r="T318" s="186"/>
    </row>
    <row r="319" spans="2:20" ht="14.25">
      <c r="B319" s="5"/>
      <c r="C319" s="246" t="s">
        <v>193</v>
      </c>
      <c r="D319" s="79"/>
      <c r="E319" s="79"/>
      <c r="F319" s="79"/>
      <c r="G319" s="79"/>
      <c r="H319" s="79"/>
      <c r="I319" s="79"/>
      <c r="J319" s="247" t="s">
        <v>101</v>
      </c>
      <c r="K319" s="267">
        <v>1</v>
      </c>
      <c r="L319" s="244">
        <v>0.05</v>
      </c>
      <c r="M319" s="939">
        <v>5724</v>
      </c>
      <c r="N319" s="940"/>
      <c r="O319" s="189">
        <f t="shared" si="3"/>
        <v>6010.2</v>
      </c>
      <c r="P319" s="18"/>
      <c r="S319" s="187"/>
      <c r="T319" s="186"/>
    </row>
    <row r="320" spans="2:20" ht="14.25">
      <c r="B320" s="5"/>
      <c r="C320" s="180" t="s">
        <v>194</v>
      </c>
      <c r="D320" s="83"/>
      <c r="E320" s="83"/>
      <c r="F320" s="83"/>
      <c r="G320" s="83"/>
      <c r="H320" s="83"/>
      <c r="I320" s="83"/>
      <c r="J320" s="256" t="s">
        <v>198</v>
      </c>
      <c r="K320" s="268">
        <v>0.5</v>
      </c>
      <c r="L320" s="244">
        <v>0.05</v>
      </c>
      <c r="M320" s="946">
        <v>3286</v>
      </c>
      <c r="N320" s="947"/>
      <c r="O320" s="189">
        <f t="shared" si="3"/>
        <v>1725.15</v>
      </c>
      <c r="P320" s="18"/>
      <c r="T320" s="186"/>
    </row>
    <row r="321" spans="2:20" ht="14.25">
      <c r="B321" s="5"/>
      <c r="C321" s="55" t="s">
        <v>195</v>
      </c>
      <c r="D321" s="32"/>
      <c r="E321" s="32"/>
      <c r="F321" s="32"/>
      <c r="G321" s="32"/>
      <c r="H321" s="32"/>
      <c r="I321" s="32"/>
      <c r="J321" s="256" t="s">
        <v>101</v>
      </c>
      <c r="K321" s="268">
        <v>1</v>
      </c>
      <c r="L321" s="257"/>
      <c r="M321" s="953">
        <v>51600</v>
      </c>
      <c r="N321" s="953"/>
      <c r="O321" s="217">
        <f t="shared" si="3"/>
        <v>51600</v>
      </c>
      <c r="P321" s="18"/>
      <c r="T321" s="186"/>
    </row>
    <row r="322" spans="2:20" ht="14.25">
      <c r="B322" s="5"/>
      <c r="C322" s="180" t="s">
        <v>196</v>
      </c>
      <c r="D322" s="83"/>
      <c r="E322" s="83"/>
      <c r="F322" s="83"/>
      <c r="G322" s="83"/>
      <c r="H322" s="83"/>
      <c r="I322" s="83"/>
      <c r="J322" s="257" t="s">
        <v>149</v>
      </c>
      <c r="K322" s="269">
        <v>1</v>
      </c>
      <c r="L322" s="244">
        <v>0.05</v>
      </c>
      <c r="M322" s="953">
        <v>6000</v>
      </c>
      <c r="N322" s="953"/>
      <c r="O322" s="217">
        <f t="shared" si="3"/>
        <v>6300</v>
      </c>
      <c r="P322" s="18"/>
      <c r="T322" s="186"/>
    </row>
    <row r="323" spans="2:20" ht="15" thickBot="1">
      <c r="B323" s="5"/>
      <c r="C323" s="49" t="s">
        <v>197</v>
      </c>
      <c r="D323" s="62"/>
      <c r="E323" s="62"/>
      <c r="F323" s="62"/>
      <c r="G323" s="62"/>
      <c r="H323" s="62"/>
      <c r="I323" s="62"/>
      <c r="J323" s="256" t="s">
        <v>149</v>
      </c>
      <c r="K323" s="185">
        <v>0.03</v>
      </c>
      <c r="L323" s="244">
        <v>0.05</v>
      </c>
      <c r="M323" s="953">
        <v>8000</v>
      </c>
      <c r="N323" s="953"/>
      <c r="O323" s="217">
        <f t="shared" si="3"/>
        <v>252</v>
      </c>
      <c r="P323" s="18"/>
      <c r="T323" s="186"/>
    </row>
    <row r="324" spans="2:20" ht="15" thickBot="1">
      <c r="B324" s="5"/>
      <c r="C324" s="49"/>
      <c r="D324" s="50"/>
      <c r="E324" s="50"/>
      <c r="F324" s="50"/>
      <c r="G324" s="50"/>
      <c r="H324" s="50"/>
      <c r="I324" s="50"/>
      <c r="J324" s="202"/>
      <c r="K324" s="270"/>
      <c r="L324" s="202"/>
      <c r="M324" s="953"/>
      <c r="N324" s="953"/>
      <c r="O324" s="189"/>
      <c r="P324" s="18"/>
      <c r="T324" s="186"/>
    </row>
    <row r="325" spans="2:20" ht="15.75" thickBot="1">
      <c r="B325" s="5"/>
      <c r="C325" s="779" t="s">
        <v>58</v>
      </c>
      <c r="D325" s="780"/>
      <c r="E325" s="780"/>
      <c r="F325" s="780"/>
      <c r="G325" s="780"/>
      <c r="H325" s="780"/>
      <c r="I325" s="780"/>
      <c r="J325" s="780"/>
      <c r="K325" s="780"/>
      <c r="L325" s="780"/>
      <c r="M325" s="780"/>
      <c r="N325" s="781"/>
      <c r="O325" s="190">
        <f>+SUM(O317:O324)</f>
        <v>147683.94368999999</v>
      </c>
      <c r="P325" s="18"/>
    </row>
    <row r="326" spans="2:20" ht="13.15" customHeight="1">
      <c r="B326" s="5"/>
      <c r="C326" s="801" t="s">
        <v>61</v>
      </c>
      <c r="D326" s="802"/>
      <c r="E326" s="802"/>
      <c r="F326" s="802"/>
      <c r="G326" s="802"/>
      <c r="H326" s="802"/>
      <c r="I326" s="802"/>
      <c r="J326" s="802"/>
      <c r="K326" s="802"/>
      <c r="L326" s="802"/>
      <c r="M326" s="802"/>
      <c r="N326" s="802"/>
      <c r="O326" s="803"/>
      <c r="P326" s="16"/>
    </row>
    <row r="327" spans="2:20" ht="13.15" customHeight="1">
      <c r="B327" s="5"/>
      <c r="C327" s="804"/>
      <c r="D327" s="805"/>
      <c r="E327" s="805"/>
      <c r="F327" s="805"/>
      <c r="G327" s="805"/>
      <c r="H327" s="805"/>
      <c r="I327" s="805"/>
      <c r="J327" s="805"/>
      <c r="K327" s="805"/>
      <c r="L327" s="805"/>
      <c r="M327" s="805"/>
      <c r="N327" s="805"/>
      <c r="O327" s="806"/>
      <c r="P327" s="16"/>
    </row>
    <row r="328" spans="2:20" ht="13.5" customHeight="1" thickBot="1">
      <c r="B328" s="5"/>
      <c r="C328" s="807"/>
      <c r="D328" s="808"/>
      <c r="E328" s="808"/>
      <c r="F328" s="808"/>
      <c r="G328" s="808"/>
      <c r="H328" s="808"/>
      <c r="I328" s="808"/>
      <c r="J328" s="808"/>
      <c r="K328" s="808"/>
      <c r="L328" s="808"/>
      <c r="M328" s="808"/>
      <c r="N328" s="808"/>
      <c r="O328" s="809"/>
      <c r="P328" s="16"/>
    </row>
    <row r="329" spans="2:20" ht="17.25">
      <c r="B329" s="5"/>
      <c r="C329" s="827" t="s">
        <v>62</v>
      </c>
      <c r="D329" s="828"/>
      <c r="E329" s="828"/>
      <c r="F329" s="828"/>
      <c r="G329" s="828"/>
      <c r="H329" s="828"/>
      <c r="I329" s="828"/>
      <c r="J329" s="219" t="s">
        <v>63</v>
      </c>
      <c r="K329" s="221" t="s">
        <v>64</v>
      </c>
      <c r="L329" s="65" t="s">
        <v>65</v>
      </c>
      <c r="M329" s="837" t="s">
        <v>66</v>
      </c>
      <c r="N329" s="838"/>
      <c r="O329" s="59" t="s">
        <v>57</v>
      </c>
      <c r="P329" s="17"/>
    </row>
    <row r="330" spans="2:20" ht="14.25">
      <c r="B330" s="5"/>
      <c r="C330" s="795" t="s">
        <v>190</v>
      </c>
      <c r="D330" s="796"/>
      <c r="E330" s="796"/>
      <c r="F330" s="796"/>
      <c r="G330" s="796"/>
      <c r="H330" s="796"/>
      <c r="I330" s="796"/>
      <c r="J330" s="66">
        <v>0.04</v>
      </c>
      <c r="K330" s="67"/>
      <c r="L330" s="66" t="s">
        <v>171</v>
      </c>
      <c r="M330" s="777">
        <v>80967.839999999997</v>
      </c>
      <c r="N330" s="778"/>
      <c r="O330" s="189">
        <f>+M330*J330</f>
        <v>3238.7136</v>
      </c>
      <c r="P330" s="18"/>
    </row>
    <row r="331" spans="2:20" ht="15" thickBot="1">
      <c r="B331" s="5"/>
      <c r="C331" s="833"/>
      <c r="D331" s="834"/>
      <c r="E331" s="834"/>
      <c r="F331" s="834"/>
      <c r="G331" s="834"/>
      <c r="H331" s="834"/>
      <c r="I331" s="834"/>
      <c r="J331" s="68"/>
      <c r="K331" s="69"/>
      <c r="L331" s="68"/>
      <c r="M331" s="821"/>
      <c r="N331" s="822"/>
      <c r="O331" s="192">
        <v>0</v>
      </c>
      <c r="P331" s="18"/>
    </row>
    <row r="332" spans="2:20" ht="15.75" thickBot="1">
      <c r="B332" s="5"/>
      <c r="C332" s="779" t="s">
        <v>58</v>
      </c>
      <c r="D332" s="780"/>
      <c r="E332" s="780"/>
      <c r="F332" s="780"/>
      <c r="G332" s="780"/>
      <c r="H332" s="780"/>
      <c r="I332" s="780"/>
      <c r="J332" s="780"/>
      <c r="K332" s="780"/>
      <c r="L332" s="780"/>
      <c r="M332" s="780"/>
      <c r="N332" s="781"/>
      <c r="O332" s="190">
        <f>SUM(O330:O331)</f>
        <v>3238.7136</v>
      </c>
      <c r="P332" s="19"/>
    </row>
    <row r="333" spans="2:20" ht="13.15" customHeight="1">
      <c r="B333" s="5"/>
      <c r="C333" s="801" t="s">
        <v>67</v>
      </c>
      <c r="D333" s="802"/>
      <c r="E333" s="802"/>
      <c r="F333" s="802"/>
      <c r="G333" s="802"/>
      <c r="H333" s="802"/>
      <c r="I333" s="802"/>
      <c r="J333" s="802"/>
      <c r="K333" s="802"/>
      <c r="L333" s="802"/>
      <c r="M333" s="802"/>
      <c r="N333" s="802"/>
      <c r="O333" s="803"/>
      <c r="P333" s="16"/>
    </row>
    <row r="334" spans="2:20" ht="13.15" customHeight="1">
      <c r="B334" s="5"/>
      <c r="C334" s="804"/>
      <c r="D334" s="805"/>
      <c r="E334" s="805"/>
      <c r="F334" s="805"/>
      <c r="G334" s="805"/>
      <c r="H334" s="805"/>
      <c r="I334" s="805"/>
      <c r="J334" s="805"/>
      <c r="K334" s="805"/>
      <c r="L334" s="805"/>
      <c r="M334" s="805"/>
      <c r="N334" s="805"/>
      <c r="O334" s="806"/>
      <c r="P334" s="16"/>
    </row>
    <row r="335" spans="2:20" ht="13.5" customHeight="1" thickBot="1">
      <c r="B335" s="5"/>
      <c r="C335" s="807"/>
      <c r="D335" s="808"/>
      <c r="E335" s="808"/>
      <c r="F335" s="808"/>
      <c r="G335" s="808"/>
      <c r="H335" s="808"/>
      <c r="I335" s="808"/>
      <c r="J335" s="808"/>
      <c r="K335" s="808"/>
      <c r="L335" s="808"/>
      <c r="M335" s="808"/>
      <c r="N335" s="808"/>
      <c r="O335" s="809"/>
      <c r="P335" s="16"/>
    </row>
    <row r="336" spans="2:20" s="225" customFormat="1" ht="30">
      <c r="B336" s="220"/>
      <c r="C336" s="827" t="s">
        <v>68</v>
      </c>
      <c r="D336" s="828"/>
      <c r="E336" s="828"/>
      <c r="F336" s="828"/>
      <c r="G336" s="828"/>
      <c r="H336" s="828"/>
      <c r="I336" s="828"/>
      <c r="J336" s="782" t="s">
        <v>53</v>
      </c>
      <c r="K336" s="783"/>
      <c r="L336" s="222" t="s">
        <v>69</v>
      </c>
      <c r="M336" s="829" t="s">
        <v>56</v>
      </c>
      <c r="N336" s="830"/>
      <c r="O336" s="223" t="s">
        <v>57</v>
      </c>
      <c r="P336" s="224"/>
    </row>
    <row r="337" spans="2:17" ht="14.25">
      <c r="B337" s="5"/>
      <c r="C337" s="814" t="s">
        <v>308</v>
      </c>
      <c r="D337" s="815"/>
      <c r="E337" s="815"/>
      <c r="F337" s="815"/>
      <c r="G337" s="815"/>
      <c r="H337" s="815"/>
      <c r="I337" s="816"/>
      <c r="J337" s="784" t="s">
        <v>94</v>
      </c>
      <c r="K337" s="785"/>
      <c r="L337" s="184">
        <f>+L239</f>
        <v>311661.11135999998</v>
      </c>
      <c r="M337" s="831">
        <v>0.24</v>
      </c>
      <c r="N337" s="832"/>
      <c r="O337" s="191">
        <f>+L337*M337</f>
        <v>74798.666726399999</v>
      </c>
      <c r="P337" s="21"/>
    </row>
    <row r="338" spans="2:17" ht="14.25">
      <c r="B338" s="5"/>
      <c r="C338" s="814"/>
      <c r="D338" s="815"/>
      <c r="E338" s="815"/>
      <c r="F338" s="815"/>
      <c r="G338" s="815"/>
      <c r="H338" s="815"/>
      <c r="I338" s="816"/>
      <c r="J338" s="784"/>
      <c r="K338" s="785"/>
      <c r="L338" s="184"/>
      <c r="M338" s="817"/>
      <c r="N338" s="818"/>
      <c r="O338" s="191">
        <f>+M338*L338</f>
        <v>0</v>
      </c>
      <c r="P338" s="21"/>
      <c r="Q338" s="2">
        <f>1/12</f>
        <v>8.3333333333333329E-2</v>
      </c>
    </row>
    <row r="339" spans="2:17" ht="14.25">
      <c r="B339" s="5"/>
      <c r="C339" s="814"/>
      <c r="D339" s="815"/>
      <c r="E339" s="815"/>
      <c r="F339" s="815"/>
      <c r="G339" s="815"/>
      <c r="H339" s="815"/>
      <c r="I339" s="816"/>
      <c r="J339" s="784"/>
      <c r="K339" s="785"/>
      <c r="L339" s="184"/>
      <c r="M339" s="819"/>
      <c r="N339" s="820"/>
      <c r="O339" s="191">
        <f>+M339*L339</f>
        <v>0</v>
      </c>
      <c r="P339" s="21"/>
    </row>
    <row r="340" spans="2:17" ht="15" thickBot="1">
      <c r="B340" s="5"/>
      <c r="C340" s="814"/>
      <c r="D340" s="815"/>
      <c r="E340" s="815"/>
      <c r="F340" s="815"/>
      <c r="G340" s="815"/>
      <c r="H340" s="815"/>
      <c r="I340" s="816"/>
      <c r="J340" s="821"/>
      <c r="K340" s="822"/>
      <c r="L340" s="183"/>
      <c r="M340" s="821"/>
      <c r="N340" s="822"/>
      <c r="O340" s="191">
        <f>+M340*L340</f>
        <v>0</v>
      </c>
      <c r="P340" s="18"/>
    </row>
    <row r="341" spans="2:17" ht="15.75" thickBot="1">
      <c r="B341" s="5"/>
      <c r="C341" s="779" t="s">
        <v>58</v>
      </c>
      <c r="D341" s="780"/>
      <c r="E341" s="780"/>
      <c r="F341" s="780"/>
      <c r="G341" s="780"/>
      <c r="H341" s="780"/>
      <c r="I341" s="780"/>
      <c r="J341" s="780"/>
      <c r="K341" s="780"/>
      <c r="L341" s="780"/>
      <c r="M341" s="780"/>
      <c r="N341" s="781"/>
      <c r="O341" s="190">
        <f>+SUM(O337:O340)</f>
        <v>74798.666726399999</v>
      </c>
      <c r="P341" s="18"/>
    </row>
    <row r="342" spans="2:17" ht="15" thickBot="1">
      <c r="B342" s="5"/>
      <c r="C342" s="55"/>
      <c r="D342" s="32"/>
      <c r="E342" s="32"/>
      <c r="F342" s="32"/>
      <c r="G342" s="32"/>
      <c r="H342" s="32"/>
      <c r="I342" s="32"/>
      <c r="J342" s="32"/>
      <c r="K342" s="32"/>
      <c r="L342" s="32"/>
      <c r="M342" s="32"/>
      <c r="N342" s="32"/>
      <c r="O342" s="56"/>
      <c r="P342" s="6"/>
    </row>
    <row r="343" spans="2:17" ht="15.75" thickBot="1">
      <c r="B343" s="5"/>
      <c r="C343" s="786" t="s">
        <v>70</v>
      </c>
      <c r="D343" s="787"/>
      <c r="E343" s="787"/>
      <c r="F343" s="787"/>
      <c r="G343" s="787"/>
      <c r="H343" s="787"/>
      <c r="I343" s="787"/>
      <c r="J343" s="787"/>
      <c r="K343" s="787"/>
      <c r="L343" s="787"/>
      <c r="M343" s="787"/>
      <c r="N343" s="788"/>
      <c r="O343" s="195">
        <f>+ROUND(O312+O325+O332+O341,0)</f>
        <v>233201</v>
      </c>
      <c r="P343" s="22"/>
    </row>
    <row r="344" spans="2:17" ht="13.15" customHeight="1">
      <c r="B344" s="5"/>
      <c r="C344" s="801" t="s">
        <v>71</v>
      </c>
      <c r="D344" s="802"/>
      <c r="E344" s="802"/>
      <c r="F344" s="802"/>
      <c r="G344" s="802"/>
      <c r="H344" s="802"/>
      <c r="I344" s="802"/>
      <c r="J344" s="802"/>
      <c r="K344" s="802"/>
      <c r="L344" s="802"/>
      <c r="M344" s="802"/>
      <c r="N344" s="802"/>
      <c r="O344" s="803"/>
      <c r="P344" s="16"/>
    </row>
    <row r="345" spans="2:17" ht="13.15" customHeight="1">
      <c r="B345" s="5"/>
      <c r="C345" s="804"/>
      <c r="D345" s="805"/>
      <c r="E345" s="805"/>
      <c r="F345" s="805"/>
      <c r="G345" s="805"/>
      <c r="H345" s="805"/>
      <c r="I345" s="805"/>
      <c r="J345" s="805"/>
      <c r="K345" s="805"/>
      <c r="L345" s="805"/>
      <c r="M345" s="805"/>
      <c r="N345" s="805"/>
      <c r="O345" s="806"/>
      <c r="P345" s="16"/>
    </row>
    <row r="346" spans="2:17" ht="13.5" customHeight="1" thickBot="1">
      <c r="B346" s="5"/>
      <c r="C346" s="807"/>
      <c r="D346" s="808"/>
      <c r="E346" s="808"/>
      <c r="F346" s="808"/>
      <c r="G346" s="808"/>
      <c r="H346" s="808"/>
      <c r="I346" s="808"/>
      <c r="J346" s="808"/>
      <c r="K346" s="808"/>
      <c r="L346" s="808"/>
      <c r="M346" s="808"/>
      <c r="N346" s="808"/>
      <c r="O346" s="809"/>
      <c r="P346" s="16"/>
    </row>
    <row r="347" spans="2:17" ht="15">
      <c r="B347" s="5"/>
      <c r="C347" s="810" t="s">
        <v>72</v>
      </c>
      <c r="D347" s="811"/>
      <c r="E347" s="811"/>
      <c r="F347" s="811"/>
      <c r="G347" s="811"/>
      <c r="H347" s="811"/>
      <c r="I347" s="811"/>
      <c r="J347" s="101"/>
      <c r="K347" s="102"/>
      <c r="L347" s="71" t="s">
        <v>73</v>
      </c>
      <c r="M347" s="812" t="s">
        <v>74</v>
      </c>
      <c r="N347" s="813"/>
      <c r="O347" s="72"/>
      <c r="P347" s="20"/>
    </row>
    <row r="348" spans="2:17" ht="14.25">
      <c r="B348" s="5"/>
      <c r="C348" s="795" t="s">
        <v>75</v>
      </c>
      <c r="D348" s="796"/>
      <c r="E348" s="796"/>
      <c r="F348" s="796"/>
      <c r="G348" s="796"/>
      <c r="H348" s="796"/>
      <c r="I348" s="796"/>
      <c r="J348" s="74"/>
      <c r="K348" s="75"/>
      <c r="L348" s="76">
        <v>0.28999999999999998</v>
      </c>
      <c r="M348" s="797">
        <f>+O343</f>
        <v>233201</v>
      </c>
      <c r="N348" s="798"/>
      <c r="O348" s="189">
        <f>+M348*L348</f>
        <v>67628.289999999994</v>
      </c>
      <c r="P348" s="23"/>
    </row>
    <row r="349" spans="2:17" ht="14.25">
      <c r="B349" s="5"/>
      <c r="C349" s="61" t="s">
        <v>76</v>
      </c>
      <c r="D349" s="62"/>
      <c r="E349" s="62"/>
      <c r="F349" s="62"/>
      <c r="G349" s="62"/>
      <c r="H349" s="62"/>
      <c r="I349" s="62"/>
      <c r="J349" s="74"/>
      <c r="K349" s="75"/>
      <c r="L349" s="76">
        <v>0.01</v>
      </c>
      <c r="M349" s="797">
        <f>+O343</f>
        <v>233201</v>
      </c>
      <c r="N349" s="798"/>
      <c r="O349" s="189">
        <f>+M349*L349</f>
        <v>2332.0100000000002</v>
      </c>
      <c r="P349" s="23"/>
    </row>
    <row r="350" spans="2:17" ht="15" thickBot="1">
      <c r="B350" s="5"/>
      <c r="C350" s="49" t="s">
        <v>77</v>
      </c>
      <c r="D350" s="50"/>
      <c r="E350" s="50"/>
      <c r="F350" s="50"/>
      <c r="G350" s="50"/>
      <c r="H350" s="50"/>
      <c r="I350" s="50"/>
      <c r="J350" s="77"/>
      <c r="K350" s="78"/>
      <c r="L350" s="76">
        <v>0.05</v>
      </c>
      <c r="M350" s="799">
        <f>+O343</f>
        <v>233201</v>
      </c>
      <c r="N350" s="800"/>
      <c r="O350" s="189">
        <f>+M350*L350</f>
        <v>11660.050000000001</v>
      </c>
      <c r="P350" s="23"/>
    </row>
    <row r="351" spans="2:17" ht="15.75" thickBot="1">
      <c r="B351" s="5"/>
      <c r="C351" s="779" t="s">
        <v>58</v>
      </c>
      <c r="D351" s="780"/>
      <c r="E351" s="780"/>
      <c r="F351" s="780"/>
      <c r="G351" s="780"/>
      <c r="H351" s="780"/>
      <c r="I351" s="780"/>
      <c r="J351" s="780"/>
      <c r="K351" s="780"/>
      <c r="L351" s="780"/>
      <c r="M351" s="780"/>
      <c r="N351" s="781"/>
      <c r="O351" s="190">
        <f>+SUM(O348:O350)</f>
        <v>81620.349999999991</v>
      </c>
      <c r="P351" s="24"/>
    </row>
    <row r="352" spans="2:17" ht="15" thickBot="1">
      <c r="B352" s="5"/>
      <c r="C352" s="55"/>
      <c r="D352" s="32"/>
      <c r="E352" s="32"/>
      <c r="F352" s="32"/>
      <c r="G352" s="32"/>
      <c r="H352" s="32"/>
      <c r="I352" s="32"/>
      <c r="J352" s="32"/>
      <c r="K352" s="32"/>
      <c r="L352" s="32"/>
      <c r="M352" s="32"/>
      <c r="N352" s="32"/>
      <c r="O352" s="196"/>
      <c r="P352" s="6"/>
    </row>
    <row r="353" spans="2:19" ht="15.75" thickBot="1">
      <c r="B353" s="5"/>
      <c r="C353" s="786" t="s">
        <v>78</v>
      </c>
      <c r="D353" s="787"/>
      <c r="E353" s="787"/>
      <c r="F353" s="787"/>
      <c r="G353" s="787"/>
      <c r="H353" s="787"/>
      <c r="I353" s="787"/>
      <c r="J353" s="787"/>
      <c r="K353" s="787"/>
      <c r="L353" s="787"/>
      <c r="M353" s="787"/>
      <c r="N353" s="788"/>
      <c r="O353" s="194">
        <f>ROUND(+O351+O343,0)</f>
        <v>314821</v>
      </c>
      <c r="P353" s="24"/>
      <c r="S353" s="186"/>
    </row>
    <row r="354" spans="2:19" ht="14.25">
      <c r="B354" s="5"/>
      <c r="C354" s="55"/>
      <c r="D354" s="32"/>
      <c r="E354" s="32"/>
      <c r="F354" s="32"/>
      <c r="G354" s="32"/>
      <c r="H354" s="32"/>
      <c r="I354" s="32"/>
      <c r="J354" s="32"/>
      <c r="K354" s="32"/>
      <c r="L354" s="32"/>
      <c r="M354" s="32"/>
      <c r="N354" s="32"/>
      <c r="O354" s="56"/>
      <c r="P354" s="6"/>
      <c r="S354" s="186"/>
    </row>
    <row r="355" spans="2:19" ht="14.25">
      <c r="B355" s="5"/>
      <c r="C355" s="55"/>
      <c r="D355" s="32"/>
      <c r="E355" s="32"/>
      <c r="F355" s="32"/>
      <c r="G355" s="32"/>
      <c r="H355" s="79" t="s">
        <v>79</v>
      </c>
      <c r="I355" s="79"/>
      <c r="J355" s="79"/>
      <c r="K355" s="79"/>
      <c r="L355" s="32"/>
      <c r="M355" s="32"/>
      <c r="N355" s="32"/>
      <c r="O355" s="56"/>
      <c r="P355" s="6"/>
    </row>
    <row r="356" spans="2:19" ht="15">
      <c r="B356" s="5"/>
      <c r="C356" s="55"/>
      <c r="D356" s="32"/>
      <c r="E356" s="32"/>
      <c r="F356" s="32"/>
      <c r="G356" s="32"/>
      <c r="H356" s="79" t="s">
        <v>80</v>
      </c>
      <c r="I356" s="32"/>
      <c r="J356" s="32"/>
      <c r="K356" s="32"/>
      <c r="L356" s="32"/>
      <c r="M356" s="32"/>
      <c r="N356" s="32"/>
      <c r="O356" s="56"/>
      <c r="P356" s="25"/>
    </row>
    <row r="357" spans="2:19" ht="15">
      <c r="B357" s="5"/>
      <c r="C357" s="55"/>
      <c r="D357" s="32"/>
      <c r="E357" s="32"/>
      <c r="F357" s="32"/>
      <c r="G357" s="32"/>
      <c r="H357" s="79" t="s">
        <v>81</v>
      </c>
      <c r="I357" s="32"/>
      <c r="J357" s="32"/>
      <c r="K357" s="32"/>
      <c r="L357" s="32"/>
      <c r="M357" s="32"/>
      <c r="N357" s="32"/>
      <c r="O357" s="56"/>
      <c r="P357" s="25"/>
    </row>
    <row r="358" spans="2:19" ht="14.25">
      <c r="B358" s="5"/>
      <c r="C358" s="41"/>
      <c r="D358" s="80"/>
      <c r="E358" s="80"/>
      <c r="F358" s="80"/>
      <c r="G358" s="80"/>
      <c r="H358" s="79" t="s">
        <v>82</v>
      </c>
      <c r="I358" s="80"/>
      <c r="J358" s="80"/>
      <c r="K358" s="80"/>
      <c r="L358" s="80"/>
      <c r="M358" s="80"/>
      <c r="N358" s="80"/>
      <c r="O358" s="81"/>
      <c r="P358" s="26"/>
      <c r="R358" s="205"/>
      <c r="S358" s="186"/>
    </row>
    <row r="359" spans="2:19" ht="14.25">
      <c r="B359" s="5"/>
      <c r="C359" s="55"/>
      <c r="D359" s="32"/>
      <c r="E359" s="32"/>
      <c r="F359" s="32"/>
      <c r="G359" s="32"/>
      <c r="H359" s="32" t="s">
        <v>83</v>
      </c>
      <c r="I359" s="32"/>
      <c r="J359" s="32"/>
      <c r="K359" s="32"/>
      <c r="L359" s="32"/>
      <c r="M359" s="32"/>
      <c r="N359" s="32"/>
      <c r="O359" s="56"/>
      <c r="P359" s="6"/>
      <c r="S359" s="186"/>
    </row>
    <row r="360" spans="2:19" ht="15">
      <c r="B360" s="5"/>
      <c r="C360" s="82" t="s">
        <v>84</v>
      </c>
      <c r="D360" s="83"/>
      <c r="E360" s="83"/>
      <c r="F360" s="83"/>
      <c r="G360" s="83"/>
      <c r="H360" s="83"/>
      <c r="I360" s="83"/>
      <c r="J360" s="83"/>
      <c r="K360" s="83"/>
      <c r="L360" s="83"/>
      <c r="M360" s="83"/>
      <c r="N360" s="83"/>
      <c r="O360" s="84"/>
      <c r="P360" s="6"/>
    </row>
    <row r="361" spans="2:19" ht="14.25">
      <c r="B361" s="5"/>
      <c r="C361" s="789"/>
      <c r="D361" s="790"/>
      <c r="E361" s="790"/>
      <c r="F361" s="790"/>
      <c r="G361" s="790"/>
      <c r="H361" s="790"/>
      <c r="I361" s="790"/>
      <c r="J361" s="790"/>
      <c r="K361" s="790"/>
      <c r="L361" s="790"/>
      <c r="M361" s="790"/>
      <c r="N361" s="790"/>
      <c r="O361" s="791"/>
      <c r="P361" s="26"/>
    </row>
    <row r="362" spans="2:19" ht="14.25">
      <c r="B362" s="5"/>
      <c r="C362" s="789"/>
      <c r="D362" s="790"/>
      <c r="E362" s="790"/>
      <c r="F362" s="790"/>
      <c r="G362" s="790"/>
      <c r="H362" s="790"/>
      <c r="I362" s="790"/>
      <c r="J362" s="790"/>
      <c r="K362" s="790"/>
      <c r="L362" s="790"/>
      <c r="M362" s="790"/>
      <c r="N362" s="790"/>
      <c r="O362" s="791"/>
      <c r="P362" s="26"/>
    </row>
    <row r="363" spans="2:19" ht="14.25">
      <c r="B363" s="5"/>
      <c r="C363" s="41"/>
      <c r="D363" s="80"/>
      <c r="E363" s="80"/>
      <c r="F363" s="80"/>
      <c r="G363" s="80"/>
      <c r="H363" s="80"/>
      <c r="I363" s="80"/>
      <c r="J363" s="80"/>
      <c r="K363" s="80"/>
      <c r="L363" s="80"/>
      <c r="M363" s="80"/>
      <c r="N363" s="80"/>
      <c r="O363" s="81"/>
      <c r="P363" s="26"/>
    </row>
    <row r="364" spans="2:19" ht="15">
      <c r="B364" s="5"/>
      <c r="C364" s="85" t="s">
        <v>85</v>
      </c>
      <c r="D364" s="80"/>
      <c r="E364" s="80"/>
      <c r="F364" s="80"/>
      <c r="G364" s="80"/>
      <c r="H364" s="80"/>
      <c r="I364" s="80"/>
      <c r="J364" s="80"/>
      <c r="K364" s="80"/>
      <c r="L364" s="80"/>
      <c r="M364" s="80"/>
      <c r="N364" s="80"/>
      <c r="O364" s="81"/>
      <c r="P364" s="26"/>
    </row>
    <row r="365" spans="2:19" ht="13.15" customHeight="1">
      <c r="B365" s="5"/>
      <c r="C365" s="792" t="s">
        <v>86</v>
      </c>
      <c r="D365" s="793"/>
      <c r="E365" s="793"/>
      <c r="F365" s="793"/>
      <c r="G365" s="793"/>
      <c r="H365" s="793"/>
      <c r="I365" s="793"/>
      <c r="J365" s="793"/>
      <c r="K365" s="793"/>
      <c r="L365" s="793"/>
      <c r="M365" s="793"/>
      <c r="N365" s="793"/>
      <c r="O365" s="794"/>
      <c r="P365" s="27"/>
    </row>
    <row r="366" spans="2:19" ht="13.15" customHeight="1">
      <c r="B366" s="5"/>
      <c r="C366" s="792"/>
      <c r="D366" s="793"/>
      <c r="E366" s="793"/>
      <c r="F366" s="793"/>
      <c r="G366" s="793"/>
      <c r="H366" s="793"/>
      <c r="I366" s="793"/>
      <c r="J366" s="793"/>
      <c r="K366" s="793"/>
      <c r="L366" s="793"/>
      <c r="M366" s="793"/>
      <c r="N366" s="793"/>
      <c r="O366" s="794"/>
      <c r="P366" s="27"/>
    </row>
    <row r="367" spans="2:19" ht="13.15" customHeight="1">
      <c r="B367" s="5"/>
      <c r="C367" s="792" t="s">
        <v>87</v>
      </c>
      <c r="D367" s="793"/>
      <c r="E367" s="793"/>
      <c r="F367" s="793"/>
      <c r="G367" s="793"/>
      <c r="H367" s="793"/>
      <c r="I367" s="793"/>
      <c r="J367" s="793"/>
      <c r="K367" s="793"/>
      <c r="L367" s="793"/>
      <c r="M367" s="793"/>
      <c r="N367" s="793"/>
      <c r="O367" s="794"/>
      <c r="P367" s="27"/>
    </row>
    <row r="368" spans="2:19" ht="13.15" customHeight="1">
      <c r="B368" s="5"/>
      <c r="C368" s="792"/>
      <c r="D368" s="793"/>
      <c r="E368" s="793"/>
      <c r="F368" s="793"/>
      <c r="G368" s="793"/>
      <c r="H368" s="793"/>
      <c r="I368" s="793"/>
      <c r="J368" s="793"/>
      <c r="K368" s="793"/>
      <c r="L368" s="793"/>
      <c r="M368" s="793"/>
      <c r="N368" s="793"/>
      <c r="O368" s="794"/>
      <c r="P368" s="27"/>
    </row>
    <row r="369" spans="2:16" ht="14.25">
      <c r="B369" s="5"/>
      <c r="C369" s="41"/>
      <c r="D369" s="80"/>
      <c r="E369" s="80"/>
      <c r="F369" s="80"/>
      <c r="G369" s="80"/>
      <c r="H369" s="80"/>
      <c r="I369" s="80"/>
      <c r="J369" s="80"/>
      <c r="K369" s="80"/>
      <c r="L369" s="80"/>
      <c r="M369" s="80"/>
      <c r="N369" s="80"/>
      <c r="O369" s="81"/>
      <c r="P369" s="26"/>
    </row>
    <row r="370" spans="2:16" ht="14.25">
      <c r="B370" s="5"/>
      <c r="C370" s="55"/>
      <c r="D370" s="32"/>
      <c r="E370" s="32"/>
      <c r="F370" s="32"/>
      <c r="G370" s="32"/>
      <c r="H370" s="79" t="s">
        <v>79</v>
      </c>
      <c r="I370" s="32"/>
      <c r="J370" s="32"/>
      <c r="K370" s="32"/>
      <c r="L370" s="32"/>
      <c r="M370" s="32"/>
      <c r="N370" s="32"/>
      <c r="O370" s="56"/>
      <c r="P370" s="6"/>
    </row>
    <row r="371" spans="2:16" ht="14.25">
      <c r="B371" s="5"/>
      <c r="C371" s="55"/>
      <c r="D371" s="32"/>
      <c r="E371" s="32"/>
      <c r="F371" s="32"/>
      <c r="G371" s="32"/>
      <c r="H371" s="32" t="s">
        <v>80</v>
      </c>
      <c r="I371" s="62"/>
      <c r="J371" s="62"/>
      <c r="K371" s="62"/>
      <c r="L371" s="32"/>
      <c r="M371" s="32"/>
      <c r="N371" s="32"/>
      <c r="O371" s="56"/>
      <c r="P371" s="6"/>
    </row>
    <row r="372" spans="2:16" ht="14.25">
      <c r="B372" s="5"/>
      <c r="C372" s="55"/>
      <c r="D372" s="32"/>
      <c r="E372" s="32"/>
      <c r="F372" s="32"/>
      <c r="G372" s="32"/>
      <c r="H372" s="32" t="s">
        <v>88</v>
      </c>
      <c r="I372" s="86"/>
      <c r="J372" s="86"/>
      <c r="K372" s="86"/>
      <c r="L372" s="32"/>
      <c r="M372" s="32"/>
      <c r="N372" s="32"/>
      <c r="O372" s="56"/>
      <c r="P372" s="6"/>
    </row>
    <row r="373" spans="2:16" ht="14.25">
      <c r="B373" s="5"/>
      <c r="C373" s="87"/>
      <c r="D373" s="80"/>
      <c r="E373" s="80"/>
      <c r="F373" s="80"/>
      <c r="G373" s="80"/>
      <c r="H373" s="32" t="s">
        <v>89</v>
      </c>
      <c r="I373" s="32"/>
      <c r="J373" s="32"/>
      <c r="K373" s="32"/>
      <c r="L373" s="80"/>
      <c r="M373" s="80"/>
      <c r="N373" s="80"/>
      <c r="O373" s="81"/>
      <c r="P373" s="26"/>
    </row>
    <row r="374" spans="2:16" ht="16.5" thickBot="1">
      <c r="B374" s="5"/>
      <c r="C374" s="773"/>
      <c r="D374" s="774"/>
      <c r="E374" s="774"/>
      <c r="F374" s="69"/>
      <c r="G374" s="69"/>
      <c r="H374" s="69"/>
      <c r="I374" s="69"/>
      <c r="J374" s="69"/>
      <c r="K374" s="775"/>
      <c r="L374" s="775"/>
      <c r="M374" s="775"/>
      <c r="N374" s="775"/>
      <c r="O374" s="776"/>
      <c r="P374" s="28"/>
    </row>
    <row r="375" spans="2:16" ht="13.5" thickBot="1">
      <c r="B375" s="29"/>
      <c r="C375" s="30"/>
      <c r="D375" s="30"/>
      <c r="E375" s="30"/>
      <c r="F375" s="30"/>
      <c r="G375" s="30"/>
      <c r="H375" s="30"/>
      <c r="I375" s="30"/>
      <c r="J375" s="30"/>
      <c r="K375" s="30"/>
      <c r="L375" s="30"/>
      <c r="M375" s="30"/>
      <c r="N375" s="30"/>
      <c r="O375" s="30"/>
      <c r="P375" s="31"/>
    </row>
    <row r="376" spans="2:16" ht="13.5" thickTop="1"/>
    <row r="377" spans="2:16" ht="13.5" thickBot="1"/>
    <row r="378" spans="2:16" ht="13.5" thickTop="1">
      <c r="B378" s="3"/>
      <c r="C378" s="4"/>
      <c r="D378" s="4"/>
      <c r="E378" s="4"/>
      <c r="F378" s="4"/>
      <c r="G378" s="4"/>
      <c r="H378" s="4"/>
      <c r="I378" s="4"/>
      <c r="J378" s="4"/>
      <c r="K378" s="4"/>
      <c r="L378" s="4"/>
      <c r="M378" s="4"/>
      <c r="N378" s="4"/>
      <c r="O378" s="4"/>
      <c r="P378" s="106"/>
    </row>
    <row r="379" spans="2:16" ht="13.5">
      <c r="B379" s="5"/>
      <c r="C379" s="869" t="s">
        <v>38</v>
      </c>
      <c r="D379" s="870"/>
      <c r="E379" s="870"/>
      <c r="F379" s="870"/>
      <c r="P379" s="6"/>
    </row>
    <row r="380" spans="2:16">
      <c r="B380" s="5"/>
      <c r="C380" s="94"/>
      <c r="D380" s="107" t="s">
        <v>39</v>
      </c>
      <c r="E380" s="94"/>
      <c r="F380" s="95"/>
      <c r="P380" s="6"/>
    </row>
    <row r="381" spans="2:16">
      <c r="B381" s="5"/>
      <c r="C381" s="88"/>
      <c r="D381" s="89"/>
      <c r="E381" s="88"/>
      <c r="F381" s="89"/>
      <c r="P381" s="6"/>
    </row>
    <row r="382" spans="2:16" ht="15.75">
      <c r="B382" s="5"/>
      <c r="C382" s="871" t="s">
        <v>40</v>
      </c>
      <c r="D382" s="871"/>
      <c r="E382" s="871"/>
      <c r="F382" s="871"/>
      <c r="G382" s="871"/>
      <c r="H382" s="871"/>
      <c r="I382" s="871"/>
      <c r="J382" s="871"/>
      <c r="K382" s="871"/>
      <c r="L382" s="871"/>
      <c r="M382" s="871"/>
      <c r="N382" s="871"/>
      <c r="O382" s="871"/>
      <c r="P382" s="7"/>
    </row>
    <row r="383" spans="2:16" ht="15" thickBot="1">
      <c r="B383" s="5"/>
      <c r="C383" s="32"/>
      <c r="D383" s="32"/>
      <c r="E383" s="32"/>
      <c r="F383" s="32"/>
      <c r="G383" s="32"/>
      <c r="H383" s="32"/>
      <c r="I383" s="32"/>
      <c r="J383" s="32"/>
      <c r="K383" s="32"/>
      <c r="L383" s="32"/>
      <c r="M383" s="32"/>
      <c r="N383" s="32"/>
      <c r="O383" s="32"/>
      <c r="P383" s="6"/>
    </row>
    <row r="384" spans="2:16" ht="15">
      <c r="B384" s="5"/>
      <c r="C384" s="872"/>
      <c r="D384" s="874"/>
      <c r="E384" s="875"/>
      <c r="F384" s="875"/>
      <c r="G384" s="875"/>
      <c r="H384" s="875"/>
      <c r="I384" s="875"/>
      <c r="J384" s="875"/>
      <c r="K384" s="876"/>
      <c r="L384" s="877"/>
      <c r="M384" s="878"/>
      <c r="N384" s="878"/>
      <c r="O384" s="879"/>
      <c r="P384" s="8"/>
    </row>
    <row r="385" spans="2:16" ht="15">
      <c r="B385" s="5"/>
      <c r="C385" s="873"/>
      <c r="D385" s="856" t="s">
        <v>468</v>
      </c>
      <c r="E385" s="857"/>
      <c r="F385" s="857"/>
      <c r="G385" s="857"/>
      <c r="H385" s="857"/>
      <c r="I385" s="857"/>
      <c r="J385" s="857"/>
      <c r="K385" s="858"/>
      <c r="L385" s="880"/>
      <c r="M385" s="881"/>
      <c r="N385" s="881"/>
      <c r="O385" s="882"/>
      <c r="P385" s="8"/>
    </row>
    <row r="386" spans="2:16" ht="15">
      <c r="B386" s="5"/>
      <c r="C386" s="873"/>
      <c r="D386" s="856"/>
      <c r="E386" s="857"/>
      <c r="F386" s="857"/>
      <c r="G386" s="857"/>
      <c r="H386" s="857"/>
      <c r="I386" s="857"/>
      <c r="J386" s="857"/>
      <c r="K386" s="858"/>
      <c r="L386" s="883" t="s">
        <v>41</v>
      </c>
      <c r="M386" s="885"/>
      <c r="N386" s="886"/>
      <c r="O386" s="887"/>
      <c r="P386" s="8"/>
    </row>
    <row r="387" spans="2:16" ht="13.5">
      <c r="B387" s="5"/>
      <c r="C387" s="873"/>
      <c r="D387" s="866" t="s">
        <v>467</v>
      </c>
      <c r="E387" s="867"/>
      <c r="F387" s="867"/>
      <c r="G387" s="867"/>
      <c r="H387" s="867"/>
      <c r="I387" s="867"/>
      <c r="J387" s="867"/>
      <c r="K387" s="868"/>
      <c r="L387" s="884"/>
      <c r="M387" s="888"/>
      <c r="N387" s="889"/>
      <c r="O387" s="890"/>
      <c r="P387" s="9"/>
    </row>
    <row r="388" spans="2:16" ht="13.9" customHeight="1">
      <c r="B388" s="5"/>
      <c r="C388" s="873"/>
      <c r="D388" s="866"/>
      <c r="E388" s="867"/>
      <c r="F388" s="867"/>
      <c r="G388" s="867"/>
      <c r="H388" s="867"/>
      <c r="I388" s="867"/>
      <c r="J388" s="867"/>
      <c r="K388" s="868"/>
      <c r="L388" s="883" t="s">
        <v>42</v>
      </c>
      <c r="M388" s="883"/>
      <c r="N388" s="883" t="s">
        <v>43</v>
      </c>
      <c r="O388" s="854"/>
      <c r="P388" s="8"/>
    </row>
    <row r="389" spans="2:16" ht="13.9" customHeight="1">
      <c r="B389" s="5"/>
      <c r="C389" s="873"/>
      <c r="D389" s="866"/>
      <c r="E389" s="867"/>
      <c r="F389" s="867"/>
      <c r="G389" s="867"/>
      <c r="H389" s="867"/>
      <c r="I389" s="867"/>
      <c r="J389" s="867"/>
      <c r="K389" s="868"/>
      <c r="L389" s="891"/>
      <c r="M389" s="891"/>
      <c r="N389" s="891"/>
      <c r="O389" s="855"/>
      <c r="P389" s="8"/>
    </row>
    <row r="390" spans="2:16" ht="15">
      <c r="B390" s="5"/>
      <c r="C390" s="873"/>
      <c r="D390" s="856" t="s">
        <v>44</v>
      </c>
      <c r="E390" s="857"/>
      <c r="F390" s="857"/>
      <c r="G390" s="857"/>
      <c r="H390" s="857"/>
      <c r="I390" s="857"/>
      <c r="J390" s="857"/>
      <c r="K390" s="858"/>
      <c r="L390" s="891"/>
      <c r="M390" s="891"/>
      <c r="N390" s="891"/>
      <c r="O390" s="855"/>
      <c r="P390" s="8"/>
    </row>
    <row r="391" spans="2:16" ht="15.75" thickBot="1">
      <c r="B391" s="5"/>
      <c r="C391" s="33"/>
      <c r="D391" s="34"/>
      <c r="E391" s="34"/>
      <c r="F391" s="34"/>
      <c r="G391" s="34"/>
      <c r="H391" s="34"/>
      <c r="I391" s="34"/>
      <c r="J391" s="34"/>
      <c r="K391" s="34"/>
      <c r="L391" s="34"/>
      <c r="M391" s="35"/>
      <c r="N391" s="35"/>
      <c r="O391" s="36"/>
      <c r="P391" s="10"/>
    </row>
    <row r="392" spans="2:16" ht="15">
      <c r="B392" s="5"/>
      <c r="C392" s="37"/>
      <c r="D392" s="100"/>
      <c r="E392" s="100"/>
      <c r="F392" s="100"/>
      <c r="G392" s="100"/>
      <c r="H392" s="100"/>
      <c r="I392" s="100"/>
      <c r="J392" s="100"/>
      <c r="K392" s="100"/>
      <c r="L392" s="38" t="s">
        <v>45</v>
      </c>
      <c r="M392" s="39" t="s">
        <v>46</v>
      </c>
      <c r="N392" s="39" t="s">
        <v>47</v>
      </c>
      <c r="O392" s="40" t="s">
        <v>48</v>
      </c>
      <c r="P392" s="9"/>
    </row>
    <row r="393" spans="2:16" ht="15">
      <c r="B393" s="5"/>
      <c r="C393" s="41"/>
      <c r="D393" s="99"/>
      <c r="E393" s="99"/>
      <c r="F393" s="99"/>
      <c r="G393" s="99"/>
      <c r="H393" s="99"/>
      <c r="I393" s="99"/>
      <c r="J393" s="99"/>
      <c r="K393" s="99"/>
      <c r="L393" s="42"/>
      <c r="M393" s="43">
        <v>1</v>
      </c>
      <c r="N393" s="43">
        <v>9</v>
      </c>
      <c r="O393" s="44">
        <v>2026</v>
      </c>
      <c r="P393" s="11"/>
    </row>
    <row r="394" spans="2:16" ht="14.25">
      <c r="B394" s="5"/>
      <c r="C394" s="46"/>
      <c r="D394" s="47"/>
      <c r="E394" s="47"/>
      <c r="F394" s="47"/>
      <c r="G394" s="47"/>
      <c r="H394" s="47"/>
      <c r="I394" s="47"/>
      <c r="J394" s="47"/>
      <c r="K394" s="47"/>
      <c r="L394" s="47"/>
      <c r="M394" s="47"/>
      <c r="N394" s="47"/>
      <c r="O394" s="48"/>
      <c r="P394" s="11"/>
    </row>
    <row r="395" spans="2:16" ht="15.75" thickBot="1">
      <c r="B395" s="5"/>
      <c r="C395" s="49"/>
      <c r="D395" s="50"/>
      <c r="E395" s="50"/>
      <c r="F395" s="50"/>
      <c r="G395" s="50"/>
      <c r="H395" s="50"/>
      <c r="I395" s="50"/>
      <c r="J395" s="50"/>
      <c r="K395" s="50"/>
      <c r="L395" s="50"/>
      <c r="M395" s="50"/>
      <c r="N395" s="50"/>
      <c r="O395" s="51"/>
      <c r="P395" s="12"/>
    </row>
    <row r="396" spans="2:16" ht="15" thickBot="1">
      <c r="B396" s="5"/>
      <c r="C396" s="49"/>
      <c r="D396" s="50"/>
      <c r="E396" s="50"/>
      <c r="F396" s="50"/>
      <c r="G396" s="50"/>
      <c r="H396" s="50"/>
      <c r="I396" s="50"/>
      <c r="J396" s="50"/>
      <c r="K396" s="50"/>
      <c r="L396" s="50"/>
      <c r="M396" s="50"/>
      <c r="N396" s="50"/>
      <c r="O396" s="51"/>
      <c r="P396" s="6"/>
    </row>
    <row r="397" spans="2:16" ht="15" thickBot="1">
      <c r="B397" s="5"/>
      <c r="C397" s="52"/>
      <c r="D397" s="53"/>
      <c r="E397" s="53"/>
      <c r="F397" s="53"/>
      <c r="G397" s="53"/>
      <c r="H397" s="53"/>
      <c r="I397" s="32"/>
      <c r="J397" s="32"/>
      <c r="K397" s="53"/>
      <c r="L397" s="53"/>
      <c r="M397" s="53"/>
      <c r="N397" s="53"/>
      <c r="O397" s="54"/>
      <c r="P397" s="6"/>
    </row>
    <row r="398" spans="2:16" ht="15">
      <c r="B398" s="5"/>
      <c r="C398" s="859" t="s">
        <v>51</v>
      </c>
      <c r="D398" s="860"/>
      <c r="E398" s="860"/>
      <c r="F398" s="860"/>
      <c r="G398" s="860"/>
      <c r="H398" s="860"/>
      <c r="I398" s="860"/>
      <c r="J398" s="860"/>
      <c r="K398" s="860"/>
      <c r="L398" s="860"/>
      <c r="M398" s="860"/>
      <c r="N398" s="860"/>
      <c r="O398" s="861"/>
      <c r="P398" s="13"/>
    </row>
    <row r="399" spans="2:16" ht="15" thickBot="1">
      <c r="B399" s="5"/>
      <c r="C399" s="55"/>
      <c r="D399" s="32"/>
      <c r="E399" s="32"/>
      <c r="F399" s="32"/>
      <c r="G399" s="32"/>
      <c r="H399" s="32"/>
      <c r="I399" s="32"/>
      <c r="J399" s="32"/>
      <c r="K399" s="32"/>
      <c r="L399" s="32"/>
      <c r="M399" s="32"/>
      <c r="N399" s="32"/>
      <c r="O399" s="56"/>
      <c r="P399" s="6"/>
    </row>
    <row r="400" spans="2:16" ht="15">
      <c r="B400" s="5"/>
      <c r="C400" s="57" t="s">
        <v>52</v>
      </c>
      <c r="D400" s="862" t="s">
        <v>6</v>
      </c>
      <c r="E400" s="863"/>
      <c r="F400" s="863"/>
      <c r="G400" s="863"/>
      <c r="H400" s="863"/>
      <c r="I400" s="863"/>
      <c r="J400" s="863"/>
      <c r="K400" s="863"/>
      <c r="L400" s="864"/>
      <c r="M400" s="827" t="s">
        <v>53</v>
      </c>
      <c r="N400" s="865"/>
      <c r="O400" s="57" t="s">
        <v>8</v>
      </c>
      <c r="P400" s="14"/>
    </row>
    <row r="401" spans="1:17" ht="47.65" customHeight="1" thickBot="1">
      <c r="B401" s="5"/>
      <c r="C401" s="181">
        <v>3.05</v>
      </c>
      <c r="D401" s="846" t="s">
        <v>199</v>
      </c>
      <c r="E401" s="904"/>
      <c r="F401" s="904"/>
      <c r="G401" s="904"/>
      <c r="H401" s="904"/>
      <c r="I401" s="904"/>
      <c r="J401" s="904"/>
      <c r="K401" s="904"/>
      <c r="L401" s="850"/>
      <c r="M401" s="849" t="s">
        <v>101</v>
      </c>
      <c r="N401" s="850"/>
      <c r="O401" s="193">
        <f>+O447</f>
        <v>829680</v>
      </c>
      <c r="P401" s="15"/>
    </row>
    <row r="402" spans="1:17">
      <c r="B402" s="5"/>
      <c r="C402" s="801" t="s">
        <v>54</v>
      </c>
      <c r="D402" s="802"/>
      <c r="E402" s="802"/>
      <c r="F402" s="802"/>
      <c r="G402" s="802"/>
      <c r="H402" s="802"/>
      <c r="I402" s="802"/>
      <c r="J402" s="802"/>
      <c r="K402" s="802"/>
      <c r="L402" s="802"/>
      <c r="M402" s="802"/>
      <c r="N402" s="802"/>
      <c r="O402" s="803"/>
      <c r="P402" s="16"/>
    </row>
    <row r="403" spans="1:17">
      <c r="B403" s="5"/>
      <c r="C403" s="804"/>
      <c r="D403" s="805"/>
      <c r="E403" s="805"/>
      <c r="F403" s="805"/>
      <c r="G403" s="805"/>
      <c r="H403" s="805"/>
      <c r="I403" s="805"/>
      <c r="J403" s="805"/>
      <c r="K403" s="805"/>
      <c r="L403" s="805"/>
      <c r="M403" s="805"/>
      <c r="N403" s="805"/>
      <c r="O403" s="806"/>
      <c r="P403" s="16"/>
    </row>
    <row r="404" spans="1:17" ht="13.5" thickBot="1">
      <c r="B404" s="5"/>
      <c r="C404" s="807"/>
      <c r="D404" s="808"/>
      <c r="E404" s="808"/>
      <c r="F404" s="808"/>
      <c r="G404" s="808"/>
      <c r="H404" s="808"/>
      <c r="I404" s="808"/>
      <c r="J404" s="808"/>
      <c r="K404" s="808"/>
      <c r="L404" s="808"/>
      <c r="M404" s="808"/>
      <c r="N404" s="808"/>
      <c r="O404" s="809"/>
      <c r="P404" s="16"/>
    </row>
    <row r="405" spans="1:17" ht="15">
      <c r="B405" s="5"/>
      <c r="C405" s="851" t="s">
        <v>6</v>
      </c>
      <c r="D405" s="852"/>
      <c r="E405" s="852"/>
      <c r="F405" s="852"/>
      <c r="G405" s="852"/>
      <c r="H405" s="852"/>
      <c r="I405" s="853"/>
      <c r="J405" s="837" t="s">
        <v>53</v>
      </c>
      <c r="K405" s="838"/>
      <c r="L405" s="58" t="s">
        <v>55</v>
      </c>
      <c r="M405" s="837" t="s">
        <v>56</v>
      </c>
      <c r="N405" s="838"/>
      <c r="O405" s="59" t="s">
        <v>57</v>
      </c>
      <c r="P405" s="17"/>
    </row>
    <row r="406" spans="1:17" ht="14.25">
      <c r="B406" s="5"/>
      <c r="C406" s="843" t="s">
        <v>191</v>
      </c>
      <c r="D406" s="844"/>
      <c r="E406" s="844"/>
      <c r="F406" s="844"/>
      <c r="G406" s="844"/>
      <c r="H406" s="844"/>
      <c r="I406" s="845"/>
      <c r="J406" s="831" t="s">
        <v>171</v>
      </c>
      <c r="K406" s="832"/>
      <c r="L406" s="182">
        <f>+O435</f>
        <v>155830.55567999999</v>
      </c>
      <c r="M406" s="842">
        <f>+$T$29</f>
        <v>0.1</v>
      </c>
      <c r="N406" s="832"/>
      <c r="O406" s="189">
        <f>+L406*M406</f>
        <v>15583.055568</v>
      </c>
      <c r="P406" s="18"/>
    </row>
    <row r="407" spans="1:17" ht="14.25">
      <c r="B407" s="5"/>
      <c r="C407" s="843"/>
      <c r="D407" s="844"/>
      <c r="E407" s="844"/>
      <c r="F407" s="844"/>
      <c r="G407" s="844"/>
      <c r="H407" s="844"/>
      <c r="I407" s="845"/>
      <c r="J407" s="831"/>
      <c r="K407" s="832"/>
      <c r="L407" s="182"/>
      <c r="M407" s="831"/>
      <c r="N407" s="832"/>
      <c r="O407" s="189">
        <f>+M407*L407</f>
        <v>0</v>
      </c>
      <c r="P407" s="18"/>
    </row>
    <row r="408" spans="1:17" ht="14.25">
      <c r="A408" s="240"/>
      <c r="B408" s="238"/>
      <c r="C408" s="789"/>
      <c r="D408" s="790"/>
      <c r="E408" s="790"/>
      <c r="F408" s="790"/>
      <c r="G408" s="790"/>
      <c r="H408" s="790"/>
      <c r="I408" s="832"/>
      <c r="J408" s="831"/>
      <c r="K408" s="832"/>
      <c r="L408" s="235"/>
      <c r="M408" s="917"/>
      <c r="N408" s="918"/>
      <c r="O408" s="241">
        <f>+M408*L408</f>
        <v>0</v>
      </c>
      <c r="P408" s="239"/>
      <c r="Q408" s="240"/>
    </row>
    <row r="409" spans="1:17" ht="15" thickBot="1">
      <c r="B409" s="5"/>
      <c r="C409" s="908"/>
      <c r="D409" s="909"/>
      <c r="E409" s="909"/>
      <c r="F409" s="909"/>
      <c r="G409" s="909"/>
      <c r="H409" s="909"/>
      <c r="I409" s="910"/>
      <c r="J409" s="937"/>
      <c r="K409" s="938"/>
      <c r="L409" s="183"/>
      <c r="M409" s="821"/>
      <c r="N409" s="822"/>
      <c r="O409" s="189">
        <f>+M409*L409</f>
        <v>0</v>
      </c>
      <c r="P409" s="18"/>
    </row>
    <row r="410" spans="1:17" ht="15.75" thickBot="1">
      <c r="B410" s="5"/>
      <c r="C410" s="779" t="s">
        <v>58</v>
      </c>
      <c r="D410" s="780"/>
      <c r="E410" s="780"/>
      <c r="F410" s="780"/>
      <c r="G410" s="780"/>
      <c r="H410" s="780"/>
      <c r="I410" s="780"/>
      <c r="J410" s="780"/>
      <c r="K410" s="780"/>
      <c r="L410" s="780"/>
      <c r="M410" s="780"/>
      <c r="N410" s="781"/>
      <c r="O410" s="190">
        <f>+SUM(O406:O409)</f>
        <v>15583.055568</v>
      </c>
      <c r="P410" s="19"/>
    </row>
    <row r="411" spans="1:17">
      <c r="B411" s="5"/>
      <c r="C411" s="801" t="s">
        <v>59</v>
      </c>
      <c r="D411" s="802"/>
      <c r="E411" s="802"/>
      <c r="F411" s="802"/>
      <c r="G411" s="802"/>
      <c r="H411" s="802"/>
      <c r="I411" s="802"/>
      <c r="J411" s="802"/>
      <c r="K411" s="802"/>
      <c r="L411" s="802"/>
      <c r="M411" s="802"/>
      <c r="N411" s="802"/>
      <c r="O411" s="803"/>
      <c r="P411" s="16"/>
    </row>
    <row r="412" spans="1:17">
      <c r="B412" s="5"/>
      <c r="C412" s="804"/>
      <c r="D412" s="805"/>
      <c r="E412" s="805"/>
      <c r="F412" s="805"/>
      <c r="G412" s="805"/>
      <c r="H412" s="805"/>
      <c r="I412" s="805"/>
      <c r="J412" s="805"/>
      <c r="K412" s="805"/>
      <c r="L412" s="805"/>
      <c r="M412" s="805"/>
      <c r="N412" s="805"/>
      <c r="O412" s="806"/>
      <c r="P412" s="16"/>
    </row>
    <row r="413" spans="1:17" ht="13.5" thickBot="1">
      <c r="B413" s="5"/>
      <c r="C413" s="807"/>
      <c r="D413" s="808"/>
      <c r="E413" s="808"/>
      <c r="F413" s="808"/>
      <c r="G413" s="808"/>
      <c r="H413" s="808"/>
      <c r="I413" s="808"/>
      <c r="J413" s="808"/>
      <c r="K413" s="808"/>
      <c r="L413" s="808"/>
      <c r="M413" s="808"/>
      <c r="N413" s="808"/>
      <c r="O413" s="809"/>
      <c r="P413" s="16"/>
    </row>
    <row r="414" spans="1:17" ht="15">
      <c r="B414" s="5"/>
      <c r="C414" s="810" t="s">
        <v>6</v>
      </c>
      <c r="D414" s="811"/>
      <c r="E414" s="811"/>
      <c r="F414" s="811"/>
      <c r="G414" s="811"/>
      <c r="H414" s="811"/>
      <c r="I414" s="838"/>
      <c r="J414" s="226" t="s">
        <v>53</v>
      </c>
      <c r="K414" s="219" t="s">
        <v>8</v>
      </c>
      <c r="L414" s="219" t="s">
        <v>178</v>
      </c>
      <c r="M414" s="837" t="s">
        <v>60</v>
      </c>
      <c r="N414" s="838"/>
      <c r="O414" s="59" t="s">
        <v>57</v>
      </c>
      <c r="P414" s="17"/>
    </row>
    <row r="415" spans="1:17" ht="14.25">
      <c r="B415" s="5"/>
      <c r="C415" s="814" t="s">
        <v>100</v>
      </c>
      <c r="D415" s="815"/>
      <c r="E415" s="815"/>
      <c r="F415" s="815"/>
      <c r="G415" s="815"/>
      <c r="H415" s="815"/>
      <c r="I415" s="816"/>
      <c r="J415" s="232" t="s">
        <v>103</v>
      </c>
      <c r="K415" s="244">
        <v>0.3</v>
      </c>
      <c r="L415" s="244">
        <v>0.05</v>
      </c>
      <c r="M415" s="777">
        <v>738390.87</v>
      </c>
      <c r="N415" s="778"/>
      <c r="O415" s="189">
        <f>+(M415*K415)+(M415*K415*L415)</f>
        <v>232593.12404999998</v>
      </c>
      <c r="P415" s="18"/>
    </row>
    <row r="416" spans="1:17" ht="14.25">
      <c r="B416" s="5"/>
      <c r="C416" s="814" t="s">
        <v>196</v>
      </c>
      <c r="D416" s="815"/>
      <c r="E416" s="815"/>
      <c r="F416" s="815"/>
      <c r="G416" s="815"/>
      <c r="H416" s="815"/>
      <c r="I416" s="816"/>
      <c r="J416" s="232" t="s">
        <v>149</v>
      </c>
      <c r="K416" s="250">
        <v>15</v>
      </c>
      <c r="L416" s="250">
        <v>0.05</v>
      </c>
      <c r="M416" s="777">
        <v>6000</v>
      </c>
      <c r="N416" s="778"/>
      <c r="O416" s="189">
        <f>+(M416*K416)+(M416*K416*L416)</f>
        <v>94500</v>
      </c>
      <c r="P416" s="18"/>
    </row>
    <row r="417" spans="1:17" ht="14.25">
      <c r="B417" s="5"/>
      <c r="C417" s="814" t="s">
        <v>197</v>
      </c>
      <c r="D417" s="815"/>
      <c r="E417" s="815"/>
      <c r="F417" s="815"/>
      <c r="G417" s="815"/>
      <c r="H417" s="815"/>
      <c r="I417" s="816"/>
      <c r="J417" s="247" t="s">
        <v>149</v>
      </c>
      <c r="K417" s="248">
        <v>0.03</v>
      </c>
      <c r="L417" s="249">
        <v>0.05</v>
      </c>
      <c r="M417" s="939">
        <v>8000</v>
      </c>
      <c r="N417" s="940"/>
      <c r="O417" s="189">
        <f>+(M417*K417)+(M417*K417*L417)</f>
        <v>252</v>
      </c>
      <c r="P417" s="18"/>
    </row>
    <row r="418" spans="1:17" ht="15" thickBot="1">
      <c r="B418" s="5"/>
      <c r="C418" s="839" t="s">
        <v>471</v>
      </c>
      <c r="D418" s="840"/>
      <c r="E418" s="840"/>
      <c r="F418" s="840"/>
      <c r="G418" s="840"/>
      <c r="H418" s="840"/>
      <c r="I418" s="841"/>
      <c r="J418" s="202" t="s">
        <v>101</v>
      </c>
      <c r="K418" s="64">
        <v>1</v>
      </c>
      <c r="L418" s="202"/>
      <c r="M418" s="835">
        <v>114200.16</v>
      </c>
      <c r="N418" s="836"/>
      <c r="O418" s="217">
        <f>+(M418*K418)+(M418*K418*L418)</f>
        <v>114200.16</v>
      </c>
      <c r="P418" s="18"/>
    </row>
    <row r="419" spans="1:17" ht="15.75" thickBot="1">
      <c r="B419" s="5"/>
      <c r="C419" s="779" t="s">
        <v>58</v>
      </c>
      <c r="D419" s="780"/>
      <c r="E419" s="780"/>
      <c r="F419" s="780"/>
      <c r="G419" s="780"/>
      <c r="H419" s="780"/>
      <c r="I419" s="780"/>
      <c r="J419" s="780"/>
      <c r="K419" s="780"/>
      <c r="L419" s="780"/>
      <c r="M419" s="780"/>
      <c r="N419" s="781"/>
      <c r="O419" s="190">
        <f>+SUM(O415:O418)</f>
        <v>441545.28405000002</v>
      </c>
      <c r="P419" s="18"/>
    </row>
    <row r="420" spans="1:17">
      <c r="B420" s="5"/>
      <c r="C420" s="801" t="s">
        <v>61</v>
      </c>
      <c r="D420" s="802"/>
      <c r="E420" s="802"/>
      <c r="F420" s="802"/>
      <c r="G420" s="802"/>
      <c r="H420" s="802"/>
      <c r="I420" s="802"/>
      <c r="J420" s="802"/>
      <c r="K420" s="802"/>
      <c r="L420" s="802"/>
      <c r="M420" s="802"/>
      <c r="N420" s="802"/>
      <c r="O420" s="803"/>
      <c r="P420" s="16"/>
    </row>
    <row r="421" spans="1:17">
      <c r="B421" s="5"/>
      <c r="C421" s="804"/>
      <c r="D421" s="805"/>
      <c r="E421" s="805"/>
      <c r="F421" s="805"/>
      <c r="G421" s="805"/>
      <c r="H421" s="805"/>
      <c r="I421" s="805"/>
      <c r="J421" s="805"/>
      <c r="K421" s="805"/>
      <c r="L421" s="805"/>
      <c r="M421" s="805"/>
      <c r="N421" s="805"/>
      <c r="O421" s="806"/>
      <c r="P421" s="16"/>
    </row>
    <row r="422" spans="1:17" ht="13.5" thickBot="1">
      <c r="B422" s="5"/>
      <c r="C422" s="807"/>
      <c r="D422" s="808"/>
      <c r="E422" s="808"/>
      <c r="F422" s="808"/>
      <c r="G422" s="808"/>
      <c r="H422" s="808"/>
      <c r="I422" s="808"/>
      <c r="J422" s="808"/>
      <c r="K422" s="808"/>
      <c r="L422" s="808"/>
      <c r="M422" s="808"/>
      <c r="N422" s="808"/>
      <c r="O422" s="809"/>
      <c r="P422" s="16"/>
    </row>
    <row r="423" spans="1:17" ht="17.25">
      <c r="B423" s="5"/>
      <c r="C423" s="827" t="s">
        <v>62</v>
      </c>
      <c r="D423" s="828"/>
      <c r="E423" s="828"/>
      <c r="F423" s="828"/>
      <c r="G423" s="828"/>
      <c r="H423" s="828"/>
      <c r="I423" s="828"/>
      <c r="J423" s="219" t="s">
        <v>63</v>
      </c>
      <c r="K423" s="221" t="s">
        <v>64</v>
      </c>
      <c r="L423" s="65" t="s">
        <v>65</v>
      </c>
      <c r="M423" s="837" t="s">
        <v>66</v>
      </c>
      <c r="N423" s="838"/>
      <c r="O423" s="59" t="s">
        <v>57</v>
      </c>
      <c r="P423" s="17"/>
    </row>
    <row r="424" spans="1:17" ht="14.25">
      <c r="B424" s="5"/>
      <c r="C424" s="795" t="s">
        <v>190</v>
      </c>
      <c r="D424" s="796"/>
      <c r="E424" s="796"/>
      <c r="F424" s="796"/>
      <c r="G424" s="796"/>
      <c r="H424" s="796"/>
      <c r="I424" s="796"/>
      <c r="J424" s="66">
        <v>0.02</v>
      </c>
      <c r="K424" s="67"/>
      <c r="L424" s="66" t="s">
        <v>171</v>
      </c>
      <c r="M424" s="777">
        <v>80967.839999999997</v>
      </c>
      <c r="N424" s="778"/>
      <c r="O424" s="189">
        <f>+M424*J424</f>
        <v>1619.3568</v>
      </c>
      <c r="P424" s="18"/>
    </row>
    <row r="425" spans="1:17" ht="15" thickBot="1">
      <c r="B425" s="5"/>
      <c r="C425" s="833"/>
      <c r="D425" s="834"/>
      <c r="E425" s="834"/>
      <c r="F425" s="834"/>
      <c r="G425" s="834"/>
      <c r="H425" s="834"/>
      <c r="I425" s="834"/>
      <c r="J425" s="68"/>
      <c r="K425" s="69"/>
      <c r="L425" s="68"/>
      <c r="M425" s="821"/>
      <c r="N425" s="822"/>
      <c r="O425" s="192">
        <v>0</v>
      </c>
      <c r="P425" s="18"/>
    </row>
    <row r="426" spans="1:17" ht="15.75" thickBot="1">
      <c r="B426" s="5"/>
      <c r="C426" s="779" t="s">
        <v>58</v>
      </c>
      <c r="D426" s="780"/>
      <c r="E426" s="780"/>
      <c r="F426" s="780"/>
      <c r="G426" s="780"/>
      <c r="H426" s="780"/>
      <c r="I426" s="780"/>
      <c r="J426" s="780"/>
      <c r="K426" s="780"/>
      <c r="L426" s="780"/>
      <c r="M426" s="780"/>
      <c r="N426" s="781"/>
      <c r="O426" s="190">
        <f>SUM(O424:O425)</f>
        <v>1619.3568</v>
      </c>
      <c r="P426" s="19"/>
    </row>
    <row r="427" spans="1:17">
      <c r="B427" s="5"/>
      <c r="C427" s="801" t="s">
        <v>67</v>
      </c>
      <c r="D427" s="802"/>
      <c r="E427" s="802"/>
      <c r="F427" s="802"/>
      <c r="G427" s="802"/>
      <c r="H427" s="802"/>
      <c r="I427" s="802"/>
      <c r="J427" s="802"/>
      <c r="K427" s="802"/>
      <c r="L427" s="802"/>
      <c r="M427" s="802"/>
      <c r="N427" s="802"/>
      <c r="O427" s="803"/>
      <c r="P427" s="16"/>
    </row>
    <row r="428" spans="1:17">
      <c r="B428" s="5"/>
      <c r="C428" s="804"/>
      <c r="D428" s="805"/>
      <c r="E428" s="805"/>
      <c r="F428" s="805"/>
      <c r="G428" s="805"/>
      <c r="H428" s="805"/>
      <c r="I428" s="805"/>
      <c r="J428" s="805"/>
      <c r="K428" s="805"/>
      <c r="L428" s="805"/>
      <c r="M428" s="805"/>
      <c r="N428" s="805"/>
      <c r="O428" s="806"/>
      <c r="P428" s="16"/>
    </row>
    <row r="429" spans="1:17" ht="13.5" thickBot="1">
      <c r="B429" s="5"/>
      <c r="C429" s="807"/>
      <c r="D429" s="808"/>
      <c r="E429" s="808"/>
      <c r="F429" s="808"/>
      <c r="G429" s="808"/>
      <c r="H429" s="808"/>
      <c r="I429" s="808"/>
      <c r="J429" s="808"/>
      <c r="K429" s="808"/>
      <c r="L429" s="808"/>
      <c r="M429" s="808"/>
      <c r="N429" s="808"/>
      <c r="O429" s="809"/>
      <c r="P429" s="16"/>
    </row>
    <row r="430" spans="1:17" ht="30">
      <c r="A430" s="225"/>
      <c r="B430" s="220"/>
      <c r="C430" s="827" t="s">
        <v>68</v>
      </c>
      <c r="D430" s="828"/>
      <c r="E430" s="828"/>
      <c r="F430" s="828"/>
      <c r="G430" s="828"/>
      <c r="H430" s="828"/>
      <c r="I430" s="828"/>
      <c r="J430" s="782" t="s">
        <v>53</v>
      </c>
      <c r="K430" s="783"/>
      <c r="L430" s="222" t="s">
        <v>69</v>
      </c>
      <c r="M430" s="829" t="s">
        <v>56</v>
      </c>
      <c r="N430" s="830"/>
      <c r="O430" s="223" t="s">
        <v>57</v>
      </c>
      <c r="P430" s="224"/>
      <c r="Q430" s="225"/>
    </row>
    <row r="431" spans="1:17" ht="14.25">
      <c r="B431" s="5"/>
      <c r="C431" s="814" t="s">
        <v>308</v>
      </c>
      <c r="D431" s="815"/>
      <c r="E431" s="815"/>
      <c r="F431" s="815"/>
      <c r="G431" s="815"/>
      <c r="H431" s="815"/>
      <c r="I431" s="816"/>
      <c r="J431" s="784" t="s">
        <v>94</v>
      </c>
      <c r="K431" s="785"/>
      <c r="L431" s="184">
        <f>+L337</f>
        <v>311661.11135999998</v>
      </c>
      <c r="M431" s="831">
        <v>0.5</v>
      </c>
      <c r="N431" s="832"/>
      <c r="O431" s="191">
        <f>+L431*M431</f>
        <v>155830.55567999999</v>
      </c>
      <c r="P431" s="21"/>
    </row>
    <row r="432" spans="1:17" ht="14.25">
      <c r="B432" s="5"/>
      <c r="C432" s="814"/>
      <c r="D432" s="815"/>
      <c r="E432" s="815"/>
      <c r="F432" s="815"/>
      <c r="G432" s="815"/>
      <c r="H432" s="815"/>
      <c r="I432" s="816"/>
      <c r="J432" s="784"/>
      <c r="K432" s="785"/>
      <c r="L432" s="184"/>
      <c r="M432" s="817"/>
      <c r="N432" s="818"/>
      <c r="O432" s="191">
        <f>+M432*L432</f>
        <v>0</v>
      </c>
      <c r="P432" s="21"/>
    </row>
    <row r="433" spans="2:16" ht="14.25">
      <c r="B433" s="5"/>
      <c r="C433" s="814"/>
      <c r="D433" s="815"/>
      <c r="E433" s="815"/>
      <c r="F433" s="815"/>
      <c r="G433" s="815"/>
      <c r="H433" s="815"/>
      <c r="I433" s="816"/>
      <c r="J433" s="784"/>
      <c r="K433" s="785"/>
      <c r="L433" s="184"/>
      <c r="M433" s="819"/>
      <c r="N433" s="820"/>
      <c r="O433" s="191">
        <f>+M433*L433</f>
        <v>0</v>
      </c>
      <c r="P433" s="21"/>
    </row>
    <row r="434" spans="2:16" ht="15" thickBot="1">
      <c r="B434" s="5"/>
      <c r="C434" s="814"/>
      <c r="D434" s="815"/>
      <c r="E434" s="815"/>
      <c r="F434" s="815"/>
      <c r="G434" s="815"/>
      <c r="H434" s="815"/>
      <c r="I434" s="816"/>
      <c r="J434" s="821"/>
      <c r="K434" s="822"/>
      <c r="L434" s="183"/>
      <c r="M434" s="821"/>
      <c r="N434" s="822"/>
      <c r="O434" s="191">
        <f>+M434*L434</f>
        <v>0</v>
      </c>
      <c r="P434" s="18"/>
    </row>
    <row r="435" spans="2:16" ht="15.75" thickBot="1">
      <c r="B435" s="5"/>
      <c r="C435" s="779" t="s">
        <v>58</v>
      </c>
      <c r="D435" s="780"/>
      <c r="E435" s="780"/>
      <c r="F435" s="780"/>
      <c r="G435" s="780"/>
      <c r="H435" s="780"/>
      <c r="I435" s="780"/>
      <c r="J435" s="780"/>
      <c r="K435" s="780"/>
      <c r="L435" s="780"/>
      <c r="M435" s="780"/>
      <c r="N435" s="781"/>
      <c r="O435" s="190">
        <f>+SUM(O431:O434)</f>
        <v>155830.55567999999</v>
      </c>
      <c r="P435" s="18"/>
    </row>
    <row r="436" spans="2:16" ht="15" thickBot="1">
      <c r="B436" s="5"/>
      <c r="C436" s="55"/>
      <c r="D436" s="32"/>
      <c r="E436" s="32"/>
      <c r="F436" s="32"/>
      <c r="G436" s="32"/>
      <c r="H436" s="32"/>
      <c r="I436" s="32"/>
      <c r="J436" s="32"/>
      <c r="K436" s="32"/>
      <c r="L436" s="32"/>
      <c r="M436" s="32"/>
      <c r="N436" s="32"/>
      <c r="O436" s="56"/>
      <c r="P436" s="6"/>
    </row>
    <row r="437" spans="2:16" ht="15.75" thickBot="1">
      <c r="B437" s="5"/>
      <c r="C437" s="786" t="s">
        <v>70</v>
      </c>
      <c r="D437" s="787"/>
      <c r="E437" s="787"/>
      <c r="F437" s="787"/>
      <c r="G437" s="787"/>
      <c r="H437" s="787"/>
      <c r="I437" s="787"/>
      <c r="J437" s="787"/>
      <c r="K437" s="787"/>
      <c r="L437" s="787"/>
      <c r="M437" s="787"/>
      <c r="N437" s="788"/>
      <c r="O437" s="195">
        <f>+ROUND(O410+O419+O426+O435,0)</f>
        <v>614578</v>
      </c>
      <c r="P437" s="22"/>
    </row>
    <row r="438" spans="2:16">
      <c r="B438" s="5"/>
      <c r="C438" s="801" t="s">
        <v>71</v>
      </c>
      <c r="D438" s="802"/>
      <c r="E438" s="802"/>
      <c r="F438" s="802"/>
      <c r="G438" s="802"/>
      <c r="H438" s="802"/>
      <c r="I438" s="802"/>
      <c r="J438" s="802"/>
      <c r="K438" s="802"/>
      <c r="L438" s="802"/>
      <c r="M438" s="802"/>
      <c r="N438" s="802"/>
      <c r="O438" s="803"/>
      <c r="P438" s="16"/>
    </row>
    <row r="439" spans="2:16">
      <c r="B439" s="5"/>
      <c r="C439" s="804"/>
      <c r="D439" s="805"/>
      <c r="E439" s="805"/>
      <c r="F439" s="805"/>
      <c r="G439" s="805"/>
      <c r="H439" s="805"/>
      <c r="I439" s="805"/>
      <c r="J439" s="805"/>
      <c r="K439" s="805"/>
      <c r="L439" s="805"/>
      <c r="M439" s="805"/>
      <c r="N439" s="805"/>
      <c r="O439" s="806"/>
      <c r="P439" s="16"/>
    </row>
    <row r="440" spans="2:16" ht="13.5" thickBot="1">
      <c r="B440" s="5"/>
      <c r="C440" s="807"/>
      <c r="D440" s="808"/>
      <c r="E440" s="808"/>
      <c r="F440" s="808"/>
      <c r="G440" s="808"/>
      <c r="H440" s="808"/>
      <c r="I440" s="808"/>
      <c r="J440" s="808"/>
      <c r="K440" s="808"/>
      <c r="L440" s="808"/>
      <c r="M440" s="808"/>
      <c r="N440" s="808"/>
      <c r="O440" s="809"/>
      <c r="P440" s="16"/>
    </row>
    <row r="441" spans="2:16" ht="15">
      <c r="B441" s="5"/>
      <c r="C441" s="810" t="s">
        <v>72</v>
      </c>
      <c r="D441" s="811"/>
      <c r="E441" s="811"/>
      <c r="F441" s="811"/>
      <c r="G441" s="811"/>
      <c r="H441" s="811"/>
      <c r="I441" s="811"/>
      <c r="J441" s="101"/>
      <c r="K441" s="102"/>
      <c r="L441" s="71" t="s">
        <v>73</v>
      </c>
      <c r="M441" s="812" t="s">
        <v>74</v>
      </c>
      <c r="N441" s="813"/>
      <c r="O441" s="72"/>
      <c r="P441" s="20"/>
    </row>
    <row r="442" spans="2:16" ht="14.25">
      <c r="B442" s="5"/>
      <c r="C442" s="795" t="s">
        <v>75</v>
      </c>
      <c r="D442" s="796"/>
      <c r="E442" s="796"/>
      <c r="F442" s="796"/>
      <c r="G442" s="796"/>
      <c r="H442" s="796"/>
      <c r="I442" s="796"/>
      <c r="J442" s="74"/>
      <c r="K442" s="75"/>
      <c r="L442" s="76">
        <v>0.28999999999999998</v>
      </c>
      <c r="M442" s="797">
        <f>+O437</f>
        <v>614578</v>
      </c>
      <c r="N442" s="798"/>
      <c r="O442" s="189">
        <f>+M442*L442</f>
        <v>178227.62</v>
      </c>
      <c r="P442" s="23"/>
    </row>
    <row r="443" spans="2:16" ht="14.25">
      <c r="B443" s="5"/>
      <c r="C443" s="61" t="s">
        <v>76</v>
      </c>
      <c r="D443" s="62"/>
      <c r="E443" s="62"/>
      <c r="F443" s="62"/>
      <c r="G443" s="62"/>
      <c r="H443" s="62"/>
      <c r="I443" s="62"/>
      <c r="J443" s="74"/>
      <c r="K443" s="75"/>
      <c r="L443" s="76">
        <v>0.01</v>
      </c>
      <c r="M443" s="797">
        <f>+O437</f>
        <v>614578</v>
      </c>
      <c r="N443" s="798"/>
      <c r="O443" s="189">
        <f>+M443*L443</f>
        <v>6145.78</v>
      </c>
      <c r="P443" s="23"/>
    </row>
    <row r="444" spans="2:16" ht="15" thickBot="1">
      <c r="B444" s="5"/>
      <c r="C444" s="49" t="s">
        <v>77</v>
      </c>
      <c r="D444" s="50"/>
      <c r="E444" s="50"/>
      <c r="F444" s="50"/>
      <c r="G444" s="50"/>
      <c r="H444" s="50"/>
      <c r="I444" s="50"/>
      <c r="J444" s="77"/>
      <c r="K444" s="78"/>
      <c r="L444" s="76">
        <v>0.05</v>
      </c>
      <c r="M444" s="799">
        <f>+O437</f>
        <v>614578</v>
      </c>
      <c r="N444" s="800"/>
      <c r="O444" s="189">
        <f>+M444*L444</f>
        <v>30728.9</v>
      </c>
      <c r="P444" s="23"/>
    </row>
    <row r="445" spans="2:16" ht="15.75" thickBot="1">
      <c r="B445" s="5"/>
      <c r="C445" s="779" t="s">
        <v>58</v>
      </c>
      <c r="D445" s="780"/>
      <c r="E445" s="780"/>
      <c r="F445" s="780"/>
      <c r="G445" s="780"/>
      <c r="H445" s="780"/>
      <c r="I445" s="780"/>
      <c r="J445" s="780"/>
      <c r="K445" s="780"/>
      <c r="L445" s="780"/>
      <c r="M445" s="780"/>
      <c r="N445" s="781"/>
      <c r="O445" s="190">
        <f>+SUM(O442:O444)</f>
        <v>215102.3</v>
      </c>
      <c r="P445" s="24"/>
    </row>
    <row r="446" spans="2:16" ht="15" thickBot="1">
      <c r="B446" s="5"/>
      <c r="C446" s="55"/>
      <c r="D446" s="32"/>
      <c r="E446" s="32"/>
      <c r="F446" s="32"/>
      <c r="G446" s="32"/>
      <c r="H446" s="32"/>
      <c r="I446" s="32"/>
      <c r="J446" s="32"/>
      <c r="K446" s="32"/>
      <c r="L446" s="32"/>
      <c r="M446" s="32"/>
      <c r="N446" s="32"/>
      <c r="O446" s="196"/>
      <c r="P446" s="6"/>
    </row>
    <row r="447" spans="2:16" ht="15.75" thickBot="1">
      <c r="B447" s="5"/>
      <c r="C447" s="786" t="s">
        <v>78</v>
      </c>
      <c r="D447" s="787"/>
      <c r="E447" s="787"/>
      <c r="F447" s="787"/>
      <c r="G447" s="787"/>
      <c r="H447" s="787"/>
      <c r="I447" s="787"/>
      <c r="J447" s="787"/>
      <c r="K447" s="787"/>
      <c r="L447" s="787"/>
      <c r="M447" s="787"/>
      <c r="N447" s="788"/>
      <c r="O447" s="194">
        <f>ROUND(+O445+O437,0)</f>
        <v>829680</v>
      </c>
      <c r="P447" s="24"/>
    </row>
    <row r="448" spans="2:16" ht="14.25">
      <c r="B448" s="5"/>
      <c r="C448" s="55"/>
      <c r="D448" s="32"/>
      <c r="E448" s="32"/>
      <c r="F448" s="32"/>
      <c r="G448" s="32"/>
      <c r="H448" s="32"/>
      <c r="I448" s="32"/>
      <c r="J448" s="32"/>
      <c r="K448" s="32"/>
      <c r="L448" s="32"/>
      <c r="M448" s="32"/>
      <c r="N448" s="32"/>
      <c r="O448" s="56"/>
      <c r="P448" s="6"/>
    </row>
    <row r="449" spans="2:16" ht="14.25">
      <c r="B449" s="5"/>
      <c r="C449" s="55"/>
      <c r="D449" s="32"/>
      <c r="E449" s="32"/>
      <c r="F449" s="32"/>
      <c r="G449" s="32"/>
      <c r="H449" s="79" t="s">
        <v>79</v>
      </c>
      <c r="I449" s="79"/>
      <c r="J449" s="79"/>
      <c r="K449" s="79"/>
      <c r="L449" s="32"/>
      <c r="M449" s="32"/>
      <c r="N449" s="32"/>
      <c r="O449" s="56"/>
      <c r="P449" s="6"/>
    </row>
    <row r="450" spans="2:16" ht="15">
      <c r="B450" s="5"/>
      <c r="C450" s="55"/>
      <c r="D450" s="32"/>
      <c r="E450" s="32"/>
      <c r="F450" s="32"/>
      <c r="G450" s="32"/>
      <c r="H450" s="79" t="s">
        <v>80</v>
      </c>
      <c r="I450" s="32"/>
      <c r="J450" s="32"/>
      <c r="K450" s="32"/>
      <c r="L450" s="32"/>
      <c r="M450" s="32"/>
      <c r="N450" s="32"/>
      <c r="O450" s="56"/>
      <c r="P450" s="25"/>
    </row>
    <row r="451" spans="2:16" ht="15">
      <c r="B451" s="5"/>
      <c r="C451" s="55"/>
      <c r="D451" s="32"/>
      <c r="E451" s="32"/>
      <c r="F451" s="32"/>
      <c r="G451" s="32"/>
      <c r="H451" s="79" t="s">
        <v>81</v>
      </c>
      <c r="I451" s="32"/>
      <c r="J451" s="32"/>
      <c r="K451" s="32"/>
      <c r="L451" s="32"/>
      <c r="M451" s="32"/>
      <c r="N451" s="32"/>
      <c r="O451" s="56"/>
      <c r="P451" s="25"/>
    </row>
    <row r="452" spans="2:16" ht="14.25">
      <c r="B452" s="5"/>
      <c r="C452" s="41"/>
      <c r="D452" s="80"/>
      <c r="E452" s="80"/>
      <c r="F452" s="80"/>
      <c r="G452" s="80"/>
      <c r="H452" s="79" t="s">
        <v>82</v>
      </c>
      <c r="I452" s="80"/>
      <c r="J452" s="80"/>
      <c r="K452" s="80"/>
      <c r="L452" s="80"/>
      <c r="M452" s="80"/>
      <c r="N452" s="80"/>
      <c r="O452" s="81"/>
      <c r="P452" s="26"/>
    </row>
    <row r="453" spans="2:16" ht="14.25">
      <c r="B453" s="5"/>
      <c r="C453" s="55"/>
      <c r="D453" s="32"/>
      <c r="E453" s="32"/>
      <c r="F453" s="32"/>
      <c r="G453" s="32"/>
      <c r="H453" s="32" t="s">
        <v>83</v>
      </c>
      <c r="I453" s="32"/>
      <c r="J453" s="32"/>
      <c r="K453" s="32"/>
      <c r="L453" s="32"/>
      <c r="M453" s="32"/>
      <c r="N453" s="32"/>
      <c r="O453" s="56"/>
      <c r="P453" s="6"/>
    </row>
    <row r="454" spans="2:16" ht="15">
      <c r="B454" s="5"/>
      <c r="C454" s="82" t="s">
        <v>84</v>
      </c>
      <c r="D454" s="83"/>
      <c r="E454" s="83"/>
      <c r="F454" s="83"/>
      <c r="G454" s="83"/>
      <c r="H454" s="83"/>
      <c r="I454" s="83"/>
      <c r="J454" s="83"/>
      <c r="K454" s="83"/>
      <c r="L454" s="83"/>
      <c r="M454" s="83"/>
      <c r="N454" s="83"/>
      <c r="O454" s="84"/>
      <c r="P454" s="6"/>
    </row>
    <row r="455" spans="2:16" ht="14.25">
      <c r="B455" s="5"/>
      <c r="C455" s="789"/>
      <c r="D455" s="790"/>
      <c r="E455" s="790"/>
      <c r="F455" s="790"/>
      <c r="G455" s="790"/>
      <c r="H455" s="790"/>
      <c r="I455" s="790"/>
      <c r="J455" s="790"/>
      <c r="K455" s="790"/>
      <c r="L455" s="790"/>
      <c r="M455" s="790"/>
      <c r="N455" s="790"/>
      <c r="O455" s="791"/>
      <c r="P455" s="26"/>
    </row>
    <row r="456" spans="2:16" ht="14.25">
      <c r="B456" s="5"/>
      <c r="C456" s="789"/>
      <c r="D456" s="790"/>
      <c r="E456" s="790"/>
      <c r="F456" s="790"/>
      <c r="G456" s="790"/>
      <c r="H456" s="790"/>
      <c r="I456" s="790"/>
      <c r="J456" s="790"/>
      <c r="K456" s="790"/>
      <c r="L456" s="790"/>
      <c r="M456" s="790"/>
      <c r="N456" s="790"/>
      <c r="O456" s="791"/>
      <c r="P456" s="26"/>
    </row>
    <row r="457" spans="2:16" ht="14.25">
      <c r="B457" s="5"/>
      <c r="C457" s="41"/>
      <c r="D457" s="80"/>
      <c r="E457" s="80"/>
      <c r="F457" s="80"/>
      <c r="G457" s="80"/>
      <c r="H457" s="80"/>
      <c r="I457" s="80"/>
      <c r="J457" s="80"/>
      <c r="K457" s="80"/>
      <c r="L457" s="80"/>
      <c r="M457" s="80"/>
      <c r="N457" s="80"/>
      <c r="O457" s="81"/>
      <c r="P457" s="26"/>
    </row>
    <row r="458" spans="2:16" ht="15">
      <c r="B458" s="5"/>
      <c r="C458" s="85" t="s">
        <v>85</v>
      </c>
      <c r="D458" s="80"/>
      <c r="E458" s="80"/>
      <c r="F458" s="80"/>
      <c r="G458" s="80"/>
      <c r="H458" s="80"/>
      <c r="I458" s="80"/>
      <c r="J458" s="80"/>
      <c r="K458" s="80"/>
      <c r="L458" s="80"/>
      <c r="M458" s="80"/>
      <c r="N458" s="80"/>
      <c r="O458" s="81"/>
      <c r="P458" s="26"/>
    </row>
    <row r="459" spans="2:16">
      <c r="B459" s="5"/>
      <c r="C459" s="792" t="s">
        <v>86</v>
      </c>
      <c r="D459" s="793"/>
      <c r="E459" s="793"/>
      <c r="F459" s="793"/>
      <c r="G459" s="793"/>
      <c r="H459" s="793"/>
      <c r="I459" s="793"/>
      <c r="J459" s="793"/>
      <c r="K459" s="793"/>
      <c r="L459" s="793"/>
      <c r="M459" s="793"/>
      <c r="N459" s="793"/>
      <c r="O459" s="794"/>
      <c r="P459" s="27"/>
    </row>
    <row r="460" spans="2:16">
      <c r="B460" s="5"/>
      <c r="C460" s="792"/>
      <c r="D460" s="793"/>
      <c r="E460" s="793"/>
      <c r="F460" s="793"/>
      <c r="G460" s="793"/>
      <c r="H460" s="793"/>
      <c r="I460" s="793"/>
      <c r="J460" s="793"/>
      <c r="K460" s="793"/>
      <c r="L460" s="793"/>
      <c r="M460" s="793"/>
      <c r="N460" s="793"/>
      <c r="O460" s="794"/>
      <c r="P460" s="27"/>
    </row>
    <row r="461" spans="2:16">
      <c r="B461" s="5"/>
      <c r="C461" s="792" t="s">
        <v>87</v>
      </c>
      <c r="D461" s="793"/>
      <c r="E461" s="793"/>
      <c r="F461" s="793"/>
      <c r="G461" s="793"/>
      <c r="H461" s="793"/>
      <c r="I461" s="793"/>
      <c r="J461" s="793"/>
      <c r="K461" s="793"/>
      <c r="L461" s="793"/>
      <c r="M461" s="793"/>
      <c r="N461" s="793"/>
      <c r="O461" s="794"/>
      <c r="P461" s="27"/>
    </row>
    <row r="462" spans="2:16">
      <c r="B462" s="5"/>
      <c r="C462" s="792"/>
      <c r="D462" s="793"/>
      <c r="E462" s="793"/>
      <c r="F462" s="793"/>
      <c r="G462" s="793"/>
      <c r="H462" s="793"/>
      <c r="I462" s="793"/>
      <c r="J462" s="793"/>
      <c r="K462" s="793"/>
      <c r="L462" s="793"/>
      <c r="M462" s="793"/>
      <c r="N462" s="793"/>
      <c r="O462" s="794"/>
      <c r="P462" s="27"/>
    </row>
    <row r="463" spans="2:16" ht="14.25">
      <c r="B463" s="5"/>
      <c r="C463" s="41"/>
      <c r="D463" s="80"/>
      <c r="E463" s="80"/>
      <c r="F463" s="80"/>
      <c r="G463" s="80"/>
      <c r="H463" s="80"/>
      <c r="I463" s="80"/>
      <c r="J463" s="80"/>
      <c r="K463" s="80"/>
      <c r="L463" s="80"/>
      <c r="M463" s="80"/>
      <c r="N463" s="80"/>
      <c r="O463" s="81"/>
      <c r="P463" s="26"/>
    </row>
    <row r="464" spans="2:16" ht="14.25">
      <c r="B464" s="5"/>
      <c r="C464" s="55"/>
      <c r="D464" s="32"/>
      <c r="E464" s="32"/>
      <c r="F464" s="32"/>
      <c r="G464" s="32"/>
      <c r="H464" s="79" t="s">
        <v>79</v>
      </c>
      <c r="I464" s="32"/>
      <c r="J464" s="32"/>
      <c r="K464" s="32"/>
      <c r="L464" s="32"/>
      <c r="M464" s="32"/>
      <c r="N464" s="32"/>
      <c r="O464" s="56"/>
      <c r="P464" s="6"/>
    </row>
    <row r="465" spans="2:16" ht="14.25">
      <c r="B465" s="5"/>
      <c r="C465" s="55"/>
      <c r="D465" s="32"/>
      <c r="E465" s="32"/>
      <c r="F465" s="32"/>
      <c r="G465" s="32"/>
      <c r="H465" s="32" t="s">
        <v>80</v>
      </c>
      <c r="I465" s="62"/>
      <c r="J465" s="62"/>
      <c r="K465" s="62"/>
      <c r="L465" s="32"/>
      <c r="M465" s="32"/>
      <c r="N465" s="32"/>
      <c r="O465" s="56"/>
      <c r="P465" s="6"/>
    </row>
    <row r="466" spans="2:16" ht="14.25">
      <c r="B466" s="5"/>
      <c r="C466" s="55"/>
      <c r="D466" s="32"/>
      <c r="E466" s="32"/>
      <c r="F466" s="32"/>
      <c r="G466" s="32"/>
      <c r="H466" s="32" t="s">
        <v>88</v>
      </c>
      <c r="I466" s="86"/>
      <c r="J466" s="86"/>
      <c r="K466" s="86"/>
      <c r="L466" s="32"/>
      <c r="M466" s="32"/>
      <c r="N466" s="32"/>
      <c r="O466" s="56"/>
      <c r="P466" s="6"/>
    </row>
    <row r="467" spans="2:16" ht="14.25">
      <c r="B467" s="5"/>
      <c r="C467" s="87"/>
      <c r="D467" s="80"/>
      <c r="E467" s="80"/>
      <c r="F467" s="80"/>
      <c r="G467" s="80"/>
      <c r="H467" s="32" t="s">
        <v>89</v>
      </c>
      <c r="I467" s="32"/>
      <c r="J467" s="32"/>
      <c r="K467" s="32"/>
      <c r="L467" s="80"/>
      <c r="M467" s="80"/>
      <c r="N467" s="80"/>
      <c r="O467" s="81"/>
      <c r="P467" s="26"/>
    </row>
    <row r="468" spans="2:16" ht="16.5" thickBot="1">
      <c r="B468" s="5"/>
      <c r="C468" s="773"/>
      <c r="D468" s="774"/>
      <c r="E468" s="774"/>
      <c r="F468" s="69"/>
      <c r="G468" s="69"/>
      <c r="H468" s="69"/>
      <c r="I468" s="69"/>
      <c r="J468" s="69"/>
      <c r="K468" s="775"/>
      <c r="L468" s="775"/>
      <c r="M468" s="775"/>
      <c r="N468" s="775"/>
      <c r="O468" s="776"/>
      <c r="P468" s="28"/>
    </row>
    <row r="469" spans="2:16" ht="13.5" thickBot="1">
      <c r="B469" s="29"/>
      <c r="C469" s="30"/>
      <c r="D469" s="30"/>
      <c r="E469" s="30"/>
      <c r="F469" s="30"/>
      <c r="G469" s="30"/>
      <c r="H469" s="30"/>
      <c r="I469" s="30"/>
      <c r="J469" s="30"/>
      <c r="K469" s="30"/>
      <c r="L469" s="30"/>
      <c r="M469" s="30"/>
      <c r="N469" s="30"/>
      <c r="O469" s="30"/>
      <c r="P469" s="31"/>
    </row>
    <row r="470" spans="2:16" ht="13.5" thickTop="1"/>
    <row r="471" spans="2:16" ht="13.5" thickBot="1"/>
    <row r="472" spans="2:16" ht="13.5" thickTop="1">
      <c r="B472" s="3"/>
      <c r="C472" s="4"/>
      <c r="D472" s="4"/>
      <c r="E472" s="4"/>
      <c r="F472" s="4"/>
      <c r="G472" s="4"/>
      <c r="H472" s="4"/>
      <c r="I472" s="4"/>
      <c r="J472" s="4"/>
      <c r="K472" s="4"/>
      <c r="L472" s="4"/>
      <c r="M472" s="4"/>
      <c r="N472" s="4"/>
      <c r="O472" s="4"/>
      <c r="P472" s="106"/>
    </row>
    <row r="473" spans="2:16" ht="13.5">
      <c r="B473" s="5"/>
      <c r="C473" s="869" t="s">
        <v>38</v>
      </c>
      <c r="D473" s="870"/>
      <c r="E473" s="870"/>
      <c r="F473" s="870"/>
      <c r="P473" s="6"/>
    </row>
    <row r="474" spans="2:16">
      <c r="B474" s="5"/>
      <c r="C474" s="94"/>
      <c r="D474" s="107" t="s">
        <v>39</v>
      </c>
      <c r="E474" s="94"/>
      <c r="F474" s="95"/>
      <c r="P474" s="6"/>
    </row>
    <row r="475" spans="2:16">
      <c r="B475" s="5"/>
      <c r="C475" s="88"/>
      <c r="D475" s="89"/>
      <c r="E475" s="88"/>
      <c r="F475" s="89"/>
      <c r="P475" s="6"/>
    </row>
    <row r="476" spans="2:16" ht="15.75">
      <c r="B476" s="5"/>
      <c r="C476" s="871" t="s">
        <v>40</v>
      </c>
      <c r="D476" s="871"/>
      <c r="E476" s="871"/>
      <c r="F476" s="871"/>
      <c r="G476" s="871"/>
      <c r="H476" s="871"/>
      <c r="I476" s="871"/>
      <c r="J476" s="871"/>
      <c r="K476" s="871"/>
      <c r="L476" s="871"/>
      <c r="M476" s="871"/>
      <c r="N476" s="871"/>
      <c r="O476" s="871"/>
      <c r="P476" s="7"/>
    </row>
    <row r="477" spans="2:16" ht="15" thickBot="1">
      <c r="B477" s="5"/>
      <c r="C477" s="32"/>
      <c r="D477" s="32"/>
      <c r="E477" s="32"/>
      <c r="F477" s="32"/>
      <c r="G477" s="32"/>
      <c r="H477" s="32"/>
      <c r="I477" s="32"/>
      <c r="J477" s="32"/>
      <c r="K477" s="32"/>
      <c r="L477" s="32"/>
      <c r="M477" s="32"/>
      <c r="N477" s="32"/>
      <c r="O477" s="32"/>
      <c r="P477" s="6"/>
    </row>
    <row r="478" spans="2:16" ht="15">
      <c r="B478" s="5"/>
      <c r="C478" s="872"/>
      <c r="D478" s="874"/>
      <c r="E478" s="875"/>
      <c r="F478" s="875"/>
      <c r="G478" s="875"/>
      <c r="H478" s="875"/>
      <c r="I478" s="875"/>
      <c r="J478" s="875"/>
      <c r="K478" s="876"/>
      <c r="L478" s="877"/>
      <c r="M478" s="878"/>
      <c r="N478" s="878"/>
      <c r="O478" s="879"/>
      <c r="P478" s="8"/>
    </row>
    <row r="479" spans="2:16" ht="15">
      <c r="B479" s="5"/>
      <c r="C479" s="873"/>
      <c r="D479" s="856" t="s">
        <v>468</v>
      </c>
      <c r="E479" s="857"/>
      <c r="F479" s="857"/>
      <c r="G479" s="857"/>
      <c r="H479" s="857"/>
      <c r="I479" s="857"/>
      <c r="J479" s="857"/>
      <c r="K479" s="858"/>
      <c r="L479" s="880"/>
      <c r="M479" s="881"/>
      <c r="N479" s="881"/>
      <c r="O479" s="882"/>
      <c r="P479" s="8"/>
    </row>
    <row r="480" spans="2:16" ht="15">
      <c r="B480" s="5"/>
      <c r="C480" s="873"/>
      <c r="D480" s="856"/>
      <c r="E480" s="857"/>
      <c r="F480" s="857"/>
      <c r="G480" s="857"/>
      <c r="H480" s="857"/>
      <c r="I480" s="857"/>
      <c r="J480" s="857"/>
      <c r="K480" s="858"/>
      <c r="L480" s="883" t="s">
        <v>41</v>
      </c>
      <c r="M480" s="885"/>
      <c r="N480" s="886"/>
      <c r="O480" s="887"/>
      <c r="P480" s="8"/>
    </row>
    <row r="481" spans="2:16" ht="13.5">
      <c r="B481" s="5"/>
      <c r="C481" s="873"/>
      <c r="D481" s="866" t="s">
        <v>467</v>
      </c>
      <c r="E481" s="867"/>
      <c r="F481" s="867"/>
      <c r="G481" s="867"/>
      <c r="H481" s="867"/>
      <c r="I481" s="867"/>
      <c r="J481" s="867"/>
      <c r="K481" s="868"/>
      <c r="L481" s="884"/>
      <c r="M481" s="888"/>
      <c r="N481" s="889"/>
      <c r="O481" s="890"/>
      <c r="P481" s="9"/>
    </row>
    <row r="482" spans="2:16" ht="13.9" customHeight="1">
      <c r="B482" s="5"/>
      <c r="C482" s="873"/>
      <c r="D482" s="866"/>
      <c r="E482" s="867"/>
      <c r="F482" s="867"/>
      <c r="G482" s="867"/>
      <c r="H482" s="867"/>
      <c r="I482" s="867"/>
      <c r="J482" s="867"/>
      <c r="K482" s="868"/>
      <c r="L482" s="883" t="s">
        <v>42</v>
      </c>
      <c r="M482" s="883"/>
      <c r="N482" s="883" t="s">
        <v>43</v>
      </c>
      <c r="O482" s="854"/>
      <c r="P482" s="8"/>
    </row>
    <row r="483" spans="2:16" ht="13.9" customHeight="1">
      <c r="B483" s="5"/>
      <c r="C483" s="873"/>
      <c r="D483" s="866"/>
      <c r="E483" s="867"/>
      <c r="F483" s="867"/>
      <c r="G483" s="867"/>
      <c r="H483" s="867"/>
      <c r="I483" s="867"/>
      <c r="J483" s="867"/>
      <c r="K483" s="868"/>
      <c r="L483" s="891"/>
      <c r="M483" s="891"/>
      <c r="N483" s="891"/>
      <c r="O483" s="855"/>
      <c r="P483" s="8"/>
    </row>
    <row r="484" spans="2:16" ht="15">
      <c r="B484" s="5"/>
      <c r="C484" s="873"/>
      <c r="D484" s="856" t="s">
        <v>44</v>
      </c>
      <c r="E484" s="857"/>
      <c r="F484" s="857"/>
      <c r="G484" s="857"/>
      <c r="H484" s="857"/>
      <c r="I484" s="857"/>
      <c r="J484" s="857"/>
      <c r="K484" s="858"/>
      <c r="L484" s="891"/>
      <c r="M484" s="891"/>
      <c r="N484" s="891"/>
      <c r="O484" s="855"/>
      <c r="P484" s="8"/>
    </row>
    <row r="485" spans="2:16" ht="15.75" thickBot="1">
      <c r="B485" s="5"/>
      <c r="C485" s="33"/>
      <c r="D485" s="34"/>
      <c r="E485" s="34"/>
      <c r="F485" s="34"/>
      <c r="G485" s="34"/>
      <c r="H485" s="34"/>
      <c r="I485" s="34"/>
      <c r="J485" s="34"/>
      <c r="K485" s="34"/>
      <c r="L485" s="34"/>
      <c r="M485" s="35"/>
      <c r="N485" s="35"/>
      <c r="O485" s="36"/>
      <c r="P485" s="10"/>
    </row>
    <row r="486" spans="2:16" ht="15">
      <c r="B486" s="5"/>
      <c r="C486" s="37"/>
      <c r="D486" s="100"/>
      <c r="E486" s="100"/>
      <c r="F486" s="100"/>
      <c r="G486" s="100"/>
      <c r="H486" s="100"/>
      <c r="I486" s="100"/>
      <c r="J486" s="100"/>
      <c r="K486" s="100"/>
      <c r="L486" s="38" t="s">
        <v>45</v>
      </c>
      <c r="M486" s="39" t="s">
        <v>46</v>
      </c>
      <c r="N486" s="39" t="s">
        <v>47</v>
      </c>
      <c r="O486" s="40" t="s">
        <v>48</v>
      </c>
      <c r="P486" s="9"/>
    </row>
    <row r="487" spans="2:16" ht="15">
      <c r="B487" s="5"/>
      <c r="C487" s="41"/>
      <c r="D487" s="99"/>
      <c r="E487" s="99"/>
      <c r="F487" s="99"/>
      <c r="G487" s="99"/>
      <c r="H487" s="99"/>
      <c r="I487" s="99"/>
      <c r="J487" s="99"/>
      <c r="K487" s="99"/>
      <c r="L487" s="42"/>
      <c r="M487" s="43">
        <v>1</v>
      </c>
      <c r="N487" s="43">
        <v>9</v>
      </c>
      <c r="O487" s="44">
        <v>2026</v>
      </c>
      <c r="P487" s="11"/>
    </row>
    <row r="488" spans="2:16" ht="14.25">
      <c r="B488" s="5"/>
      <c r="C488" s="46"/>
      <c r="D488" s="47"/>
      <c r="E488" s="47"/>
      <c r="F488" s="47"/>
      <c r="G488" s="47"/>
      <c r="H488" s="47"/>
      <c r="I488" s="47"/>
      <c r="J488" s="47"/>
      <c r="K488" s="47"/>
      <c r="L488" s="47"/>
      <c r="M488" s="47"/>
      <c r="N488" s="47"/>
      <c r="O488" s="48"/>
      <c r="P488" s="11"/>
    </row>
    <row r="489" spans="2:16" ht="15.75" thickBot="1">
      <c r="B489" s="5"/>
      <c r="C489" s="49"/>
      <c r="D489" s="50"/>
      <c r="E489" s="50"/>
      <c r="F489" s="50"/>
      <c r="G489" s="50"/>
      <c r="H489" s="50"/>
      <c r="I489" s="50"/>
      <c r="J489" s="50"/>
      <c r="K489" s="50"/>
      <c r="L489" s="50"/>
      <c r="M489" s="50"/>
      <c r="N489" s="50"/>
      <c r="O489" s="51"/>
      <c r="P489" s="12"/>
    </row>
    <row r="490" spans="2:16" ht="15" thickBot="1">
      <c r="B490" s="5"/>
      <c r="C490" s="49"/>
      <c r="D490" s="50"/>
      <c r="E490" s="50"/>
      <c r="F490" s="50"/>
      <c r="G490" s="50"/>
      <c r="H490" s="50"/>
      <c r="I490" s="50"/>
      <c r="J490" s="50"/>
      <c r="K490" s="50"/>
      <c r="L490" s="50"/>
      <c r="M490" s="50"/>
      <c r="N490" s="50"/>
      <c r="O490" s="51"/>
      <c r="P490" s="6"/>
    </row>
    <row r="491" spans="2:16" ht="15" thickBot="1">
      <c r="B491" s="5"/>
      <c r="C491" s="52"/>
      <c r="D491" s="53"/>
      <c r="E491" s="53"/>
      <c r="F491" s="53"/>
      <c r="G491" s="53"/>
      <c r="H491" s="53"/>
      <c r="I491" s="32"/>
      <c r="J491" s="32"/>
      <c r="K491" s="53"/>
      <c r="L491" s="53"/>
      <c r="M491" s="53"/>
      <c r="N491" s="53"/>
      <c r="O491" s="54"/>
      <c r="P491" s="6"/>
    </row>
    <row r="492" spans="2:16" ht="15">
      <c r="B492" s="5"/>
      <c r="C492" s="859" t="s">
        <v>51</v>
      </c>
      <c r="D492" s="860"/>
      <c r="E492" s="860"/>
      <c r="F492" s="860"/>
      <c r="G492" s="860"/>
      <c r="H492" s="860"/>
      <c r="I492" s="860"/>
      <c r="J492" s="860"/>
      <c r="K492" s="860"/>
      <c r="L492" s="860"/>
      <c r="M492" s="860"/>
      <c r="N492" s="860"/>
      <c r="O492" s="861"/>
      <c r="P492" s="13"/>
    </row>
    <row r="493" spans="2:16" ht="15" thickBot="1">
      <c r="B493" s="5"/>
      <c r="C493" s="55"/>
      <c r="D493" s="32"/>
      <c r="E493" s="32"/>
      <c r="F493" s="32"/>
      <c r="G493" s="32"/>
      <c r="H493" s="32"/>
      <c r="I493" s="32"/>
      <c r="J493" s="32"/>
      <c r="K493" s="32"/>
      <c r="L493" s="32"/>
      <c r="M493" s="32"/>
      <c r="N493" s="32"/>
      <c r="O493" s="56"/>
      <c r="P493" s="6"/>
    </row>
    <row r="494" spans="2:16" ht="15">
      <c r="B494" s="5"/>
      <c r="C494" s="57" t="s">
        <v>52</v>
      </c>
      <c r="D494" s="862" t="s">
        <v>6</v>
      </c>
      <c r="E494" s="863"/>
      <c r="F494" s="863"/>
      <c r="G494" s="863"/>
      <c r="H494" s="863"/>
      <c r="I494" s="863"/>
      <c r="J494" s="863"/>
      <c r="K494" s="863"/>
      <c r="L494" s="864"/>
      <c r="M494" s="827" t="s">
        <v>53</v>
      </c>
      <c r="N494" s="865"/>
      <c r="O494" s="57" t="s">
        <v>8</v>
      </c>
      <c r="P494" s="14"/>
    </row>
    <row r="495" spans="2:16" ht="30.4" customHeight="1" thickBot="1">
      <c r="B495" s="5"/>
      <c r="C495" s="181">
        <v>3.06</v>
      </c>
      <c r="D495" s="846" t="s">
        <v>128</v>
      </c>
      <c r="E495" s="904"/>
      <c r="F495" s="904"/>
      <c r="G495" s="904"/>
      <c r="H495" s="904"/>
      <c r="I495" s="904"/>
      <c r="J495" s="904"/>
      <c r="K495" s="904"/>
      <c r="L495" s="850"/>
      <c r="M495" s="849" t="s">
        <v>102</v>
      </c>
      <c r="N495" s="850"/>
      <c r="O495" s="193">
        <f>+O543</f>
        <v>260010</v>
      </c>
      <c r="P495" s="15"/>
    </row>
    <row r="496" spans="2:16">
      <c r="B496" s="5"/>
      <c r="C496" s="801" t="s">
        <v>54</v>
      </c>
      <c r="D496" s="802"/>
      <c r="E496" s="802"/>
      <c r="F496" s="802"/>
      <c r="G496" s="802"/>
      <c r="H496" s="802"/>
      <c r="I496" s="802"/>
      <c r="J496" s="802"/>
      <c r="K496" s="802"/>
      <c r="L496" s="802"/>
      <c r="M496" s="802"/>
      <c r="N496" s="802"/>
      <c r="O496" s="803"/>
      <c r="P496" s="16"/>
    </row>
    <row r="497" spans="1:17">
      <c r="B497" s="5"/>
      <c r="C497" s="804"/>
      <c r="D497" s="805"/>
      <c r="E497" s="805"/>
      <c r="F497" s="805"/>
      <c r="G497" s="805"/>
      <c r="H497" s="805"/>
      <c r="I497" s="805"/>
      <c r="J497" s="805"/>
      <c r="K497" s="805"/>
      <c r="L497" s="805"/>
      <c r="M497" s="805"/>
      <c r="N497" s="805"/>
      <c r="O497" s="806"/>
      <c r="P497" s="16"/>
    </row>
    <row r="498" spans="1:17" ht="13.5" thickBot="1">
      <c r="B498" s="5"/>
      <c r="C498" s="807"/>
      <c r="D498" s="808"/>
      <c r="E498" s="808"/>
      <c r="F498" s="808"/>
      <c r="G498" s="808"/>
      <c r="H498" s="808"/>
      <c r="I498" s="808"/>
      <c r="J498" s="808"/>
      <c r="K498" s="808"/>
      <c r="L498" s="808"/>
      <c r="M498" s="808"/>
      <c r="N498" s="808"/>
      <c r="O498" s="809"/>
      <c r="P498" s="16"/>
    </row>
    <row r="499" spans="1:17" ht="15">
      <c r="B499" s="5"/>
      <c r="C499" s="851" t="s">
        <v>6</v>
      </c>
      <c r="D499" s="852"/>
      <c r="E499" s="852"/>
      <c r="F499" s="852"/>
      <c r="G499" s="852"/>
      <c r="H499" s="852"/>
      <c r="I499" s="853"/>
      <c r="J499" s="837" t="s">
        <v>53</v>
      </c>
      <c r="K499" s="838"/>
      <c r="L499" s="58" t="s">
        <v>55</v>
      </c>
      <c r="M499" s="837" t="s">
        <v>56</v>
      </c>
      <c r="N499" s="838"/>
      <c r="O499" s="59" t="s">
        <v>57</v>
      </c>
      <c r="P499" s="17"/>
    </row>
    <row r="500" spans="1:17" ht="14.25">
      <c r="B500" s="5"/>
      <c r="C500" s="843" t="s">
        <v>191</v>
      </c>
      <c r="D500" s="844"/>
      <c r="E500" s="844"/>
      <c r="F500" s="844"/>
      <c r="G500" s="844"/>
      <c r="H500" s="844"/>
      <c r="I500" s="845"/>
      <c r="J500" s="831" t="s">
        <v>171</v>
      </c>
      <c r="K500" s="832"/>
      <c r="L500" s="182">
        <f>+O531</f>
        <v>52982.388931200003</v>
      </c>
      <c r="M500" s="842">
        <f>+$T$29</f>
        <v>0.1</v>
      </c>
      <c r="N500" s="832"/>
      <c r="O500" s="189">
        <f>+L500*M500</f>
        <v>5298.2388931200003</v>
      </c>
      <c r="P500" s="18"/>
    </row>
    <row r="501" spans="1:17" ht="14.25">
      <c r="B501" s="5"/>
      <c r="C501" s="843"/>
      <c r="D501" s="844"/>
      <c r="E501" s="844"/>
      <c r="F501" s="844"/>
      <c r="G501" s="844"/>
      <c r="H501" s="844"/>
      <c r="I501" s="845"/>
      <c r="J501" s="831"/>
      <c r="K501" s="832"/>
      <c r="L501" s="182"/>
      <c r="M501" s="831"/>
      <c r="N501" s="832"/>
      <c r="O501" s="189">
        <f>+M501*L501</f>
        <v>0</v>
      </c>
      <c r="P501" s="18"/>
    </row>
    <row r="502" spans="1:17" ht="14.25">
      <c r="A502" s="240"/>
      <c r="B502" s="238"/>
      <c r="C502" s="789"/>
      <c r="D502" s="790"/>
      <c r="E502" s="790"/>
      <c r="F502" s="790"/>
      <c r="G502" s="790"/>
      <c r="H502" s="790"/>
      <c r="I502" s="832"/>
      <c r="J502" s="831"/>
      <c r="K502" s="832"/>
      <c r="L502" s="235"/>
      <c r="M502" s="917"/>
      <c r="N502" s="918"/>
      <c r="O502" s="241">
        <f>+M502*L502</f>
        <v>0</v>
      </c>
      <c r="P502" s="239"/>
      <c r="Q502" s="240"/>
    </row>
    <row r="503" spans="1:17" ht="15" thickBot="1">
      <c r="B503" s="5"/>
      <c r="C503" s="908"/>
      <c r="D503" s="909"/>
      <c r="E503" s="909"/>
      <c r="F503" s="909"/>
      <c r="G503" s="909"/>
      <c r="H503" s="909"/>
      <c r="I503" s="910"/>
      <c r="J503" s="937"/>
      <c r="K503" s="938"/>
      <c r="L503" s="183"/>
      <c r="M503" s="821"/>
      <c r="N503" s="822"/>
      <c r="O503" s="189">
        <f>+M503*L503</f>
        <v>0</v>
      </c>
      <c r="P503" s="18"/>
    </row>
    <row r="504" spans="1:17" ht="15.75" thickBot="1">
      <c r="B504" s="5"/>
      <c r="C504" s="779" t="s">
        <v>58</v>
      </c>
      <c r="D504" s="780"/>
      <c r="E504" s="780"/>
      <c r="F504" s="780"/>
      <c r="G504" s="780"/>
      <c r="H504" s="780"/>
      <c r="I504" s="780"/>
      <c r="J504" s="780"/>
      <c r="K504" s="780"/>
      <c r="L504" s="780"/>
      <c r="M504" s="780"/>
      <c r="N504" s="781"/>
      <c r="O504" s="190">
        <f>+SUM(O500:O503)</f>
        <v>5298.2388931200003</v>
      </c>
      <c r="P504" s="19"/>
    </row>
    <row r="505" spans="1:17">
      <c r="B505" s="5"/>
      <c r="C505" s="801" t="s">
        <v>59</v>
      </c>
      <c r="D505" s="802"/>
      <c r="E505" s="802"/>
      <c r="F505" s="802"/>
      <c r="G505" s="802"/>
      <c r="H505" s="802"/>
      <c r="I505" s="802"/>
      <c r="J505" s="802"/>
      <c r="K505" s="802"/>
      <c r="L505" s="802"/>
      <c r="M505" s="802"/>
      <c r="N505" s="802"/>
      <c r="O505" s="803"/>
      <c r="P505" s="16"/>
    </row>
    <row r="506" spans="1:17">
      <c r="B506" s="5"/>
      <c r="C506" s="804"/>
      <c r="D506" s="805"/>
      <c r="E506" s="805"/>
      <c r="F506" s="805"/>
      <c r="G506" s="805"/>
      <c r="H506" s="805"/>
      <c r="I506" s="805"/>
      <c r="J506" s="805"/>
      <c r="K506" s="805"/>
      <c r="L506" s="805"/>
      <c r="M506" s="805"/>
      <c r="N506" s="805"/>
      <c r="O506" s="806"/>
      <c r="P506" s="16"/>
    </row>
    <row r="507" spans="1:17" ht="13.5" thickBot="1">
      <c r="B507" s="5"/>
      <c r="C507" s="807"/>
      <c r="D507" s="808"/>
      <c r="E507" s="808"/>
      <c r="F507" s="808"/>
      <c r="G507" s="808"/>
      <c r="H507" s="808"/>
      <c r="I507" s="808"/>
      <c r="J507" s="808"/>
      <c r="K507" s="808"/>
      <c r="L507" s="808"/>
      <c r="M507" s="808"/>
      <c r="N507" s="808"/>
      <c r="O507" s="809"/>
      <c r="P507" s="16"/>
    </row>
    <row r="508" spans="1:17" ht="15">
      <c r="B508" s="5"/>
      <c r="C508" s="810" t="s">
        <v>6</v>
      </c>
      <c r="D508" s="811"/>
      <c r="E508" s="811"/>
      <c r="F508" s="811"/>
      <c r="G508" s="811"/>
      <c r="H508" s="811"/>
      <c r="I508" s="838"/>
      <c r="J508" s="226" t="s">
        <v>53</v>
      </c>
      <c r="K508" s="219" t="s">
        <v>8</v>
      </c>
      <c r="L508" s="219" t="s">
        <v>178</v>
      </c>
      <c r="M508" s="837" t="s">
        <v>60</v>
      </c>
      <c r="N508" s="838"/>
      <c r="O508" s="59" t="s">
        <v>57</v>
      </c>
      <c r="P508" s="17"/>
    </row>
    <row r="509" spans="1:17" ht="14.25">
      <c r="B509" s="5"/>
      <c r="C509" s="814" t="s">
        <v>200</v>
      </c>
      <c r="D509" s="815"/>
      <c r="E509" s="815"/>
      <c r="F509" s="815"/>
      <c r="G509" s="815"/>
      <c r="H509" s="815"/>
      <c r="I509" s="816"/>
      <c r="J509" s="232" t="s">
        <v>206</v>
      </c>
      <c r="K509" s="265">
        <v>5.0000000000000001E-3</v>
      </c>
      <c r="L509" s="244">
        <v>0.05</v>
      </c>
      <c r="M509" s="777">
        <v>280000</v>
      </c>
      <c r="N509" s="778"/>
      <c r="O509" s="189">
        <f t="shared" ref="O509:O514" si="4">+(M509*K509)+(M509*K509*L509)</f>
        <v>1470</v>
      </c>
      <c r="P509" s="18"/>
    </row>
    <row r="510" spans="1:17" ht="14.25">
      <c r="B510" s="5"/>
      <c r="C510" s="814" t="s">
        <v>201</v>
      </c>
      <c r="D510" s="815"/>
      <c r="E510" s="815"/>
      <c r="F510" s="815"/>
      <c r="G510" s="815"/>
      <c r="H510" s="815"/>
      <c r="I510" s="816"/>
      <c r="J510" s="232" t="s">
        <v>206</v>
      </c>
      <c r="K510" s="250">
        <v>5.0000000000000001E-3</v>
      </c>
      <c r="L510" s="250">
        <v>0.05</v>
      </c>
      <c r="M510" s="777">
        <v>201000</v>
      </c>
      <c r="N510" s="778"/>
      <c r="O510" s="189">
        <f t="shared" si="4"/>
        <v>1055.25</v>
      </c>
      <c r="P510" s="18"/>
    </row>
    <row r="511" spans="1:17" ht="14.25">
      <c r="B511" s="5"/>
      <c r="C511" s="814" t="s">
        <v>202</v>
      </c>
      <c r="D511" s="815"/>
      <c r="E511" s="815"/>
      <c r="F511" s="815"/>
      <c r="G511" s="815"/>
      <c r="H511" s="815"/>
      <c r="I511" s="816"/>
      <c r="J511" s="257" t="s">
        <v>102</v>
      </c>
      <c r="K511" s="250">
        <v>1</v>
      </c>
      <c r="L511" s="250">
        <v>0.05</v>
      </c>
      <c r="M511" s="777">
        <v>60347.9</v>
      </c>
      <c r="N511" s="778"/>
      <c r="O511" s="189">
        <f t="shared" si="4"/>
        <v>63365.294999999998</v>
      </c>
      <c r="P511" s="18"/>
    </row>
    <row r="512" spans="1:17" ht="14.25">
      <c r="B512" s="5"/>
      <c r="C512" s="814" t="s">
        <v>203</v>
      </c>
      <c r="D512" s="815"/>
      <c r="E512" s="815"/>
      <c r="F512" s="815"/>
      <c r="G512" s="815"/>
      <c r="H512" s="815"/>
      <c r="I512" s="816"/>
      <c r="J512" s="257" t="s">
        <v>101</v>
      </c>
      <c r="K512" s="250">
        <v>0.2</v>
      </c>
      <c r="L512" s="250"/>
      <c r="M512" s="777">
        <v>56089.41</v>
      </c>
      <c r="N512" s="778"/>
      <c r="O512" s="189">
        <f t="shared" si="4"/>
        <v>11217.882000000001</v>
      </c>
      <c r="P512" s="18"/>
    </row>
    <row r="513" spans="1:17" ht="14.25">
      <c r="B513" s="5"/>
      <c r="C513" s="814" t="s">
        <v>204</v>
      </c>
      <c r="D513" s="815"/>
      <c r="E513" s="815"/>
      <c r="F513" s="815"/>
      <c r="G513" s="815"/>
      <c r="H513" s="815"/>
      <c r="I513" s="816"/>
      <c r="J513" s="247" t="s">
        <v>101</v>
      </c>
      <c r="K513" s="267">
        <v>0.2</v>
      </c>
      <c r="L513" s="249"/>
      <c r="M513" s="939">
        <v>95000</v>
      </c>
      <c r="N513" s="940"/>
      <c r="O513" s="189">
        <f t="shared" si="4"/>
        <v>19000</v>
      </c>
      <c r="P513" s="18"/>
    </row>
    <row r="514" spans="1:17" ht="15" thickBot="1">
      <c r="B514" s="5"/>
      <c r="C514" s="839" t="s">
        <v>205</v>
      </c>
      <c r="D514" s="840"/>
      <c r="E514" s="840"/>
      <c r="F514" s="840"/>
      <c r="G514" s="840"/>
      <c r="H514" s="840"/>
      <c r="I514" s="841"/>
      <c r="J514" s="202" t="s">
        <v>101</v>
      </c>
      <c r="K514" s="64">
        <v>0.2</v>
      </c>
      <c r="L514" s="202"/>
      <c r="M514" s="835">
        <v>130000</v>
      </c>
      <c r="N514" s="836"/>
      <c r="O514" s="217">
        <f t="shared" si="4"/>
        <v>26000</v>
      </c>
      <c r="P514" s="18"/>
    </row>
    <row r="515" spans="1:17" ht="15.75" thickBot="1">
      <c r="B515" s="5"/>
      <c r="C515" s="779" t="s">
        <v>58</v>
      </c>
      <c r="D515" s="780"/>
      <c r="E515" s="780"/>
      <c r="F515" s="780"/>
      <c r="G515" s="780"/>
      <c r="H515" s="780"/>
      <c r="I515" s="780"/>
      <c r="J515" s="780"/>
      <c r="K515" s="780"/>
      <c r="L515" s="780"/>
      <c r="M515" s="780"/>
      <c r="N515" s="781"/>
      <c r="O515" s="190">
        <f>+SUM(O509:O514)</f>
        <v>122108.427</v>
      </c>
      <c r="P515" s="18"/>
    </row>
    <row r="516" spans="1:17">
      <c r="B516" s="5"/>
      <c r="C516" s="801" t="s">
        <v>61</v>
      </c>
      <c r="D516" s="802"/>
      <c r="E516" s="802"/>
      <c r="F516" s="802"/>
      <c r="G516" s="802"/>
      <c r="H516" s="802"/>
      <c r="I516" s="802"/>
      <c r="J516" s="802"/>
      <c r="K516" s="802"/>
      <c r="L516" s="802"/>
      <c r="M516" s="802"/>
      <c r="N516" s="802"/>
      <c r="O516" s="803"/>
      <c r="P516" s="16"/>
    </row>
    <row r="517" spans="1:17">
      <c r="B517" s="5"/>
      <c r="C517" s="804"/>
      <c r="D517" s="805"/>
      <c r="E517" s="805"/>
      <c r="F517" s="805"/>
      <c r="G517" s="805"/>
      <c r="H517" s="805"/>
      <c r="I517" s="805"/>
      <c r="J517" s="805"/>
      <c r="K517" s="805"/>
      <c r="L517" s="805"/>
      <c r="M517" s="805"/>
      <c r="N517" s="805"/>
      <c r="O517" s="806"/>
      <c r="P517" s="16"/>
    </row>
    <row r="518" spans="1:17" ht="13.5" thickBot="1">
      <c r="B518" s="5"/>
      <c r="C518" s="807"/>
      <c r="D518" s="808"/>
      <c r="E518" s="808"/>
      <c r="F518" s="808"/>
      <c r="G518" s="808"/>
      <c r="H518" s="808"/>
      <c r="I518" s="808"/>
      <c r="J518" s="808"/>
      <c r="K518" s="808"/>
      <c r="L518" s="808"/>
      <c r="M518" s="808"/>
      <c r="N518" s="808"/>
      <c r="O518" s="809"/>
      <c r="P518" s="16"/>
    </row>
    <row r="519" spans="1:17" ht="17.25">
      <c r="B519" s="5"/>
      <c r="C519" s="827" t="s">
        <v>62</v>
      </c>
      <c r="D519" s="828"/>
      <c r="E519" s="828"/>
      <c r="F519" s="828"/>
      <c r="G519" s="828"/>
      <c r="H519" s="828"/>
      <c r="I519" s="828"/>
      <c r="J519" s="219" t="s">
        <v>63</v>
      </c>
      <c r="K519" s="221" t="s">
        <v>64</v>
      </c>
      <c r="L519" s="65" t="s">
        <v>65</v>
      </c>
      <c r="M519" s="837" t="s">
        <v>66</v>
      </c>
      <c r="N519" s="838"/>
      <c r="O519" s="59" t="s">
        <v>57</v>
      </c>
      <c r="P519" s="17"/>
    </row>
    <row r="520" spans="1:17" ht="14.25">
      <c r="B520" s="5"/>
      <c r="C520" s="795" t="s">
        <v>190</v>
      </c>
      <c r="D520" s="796"/>
      <c r="E520" s="796"/>
      <c r="F520" s="796"/>
      <c r="G520" s="796"/>
      <c r="H520" s="796"/>
      <c r="I520" s="796"/>
      <c r="J520" s="66">
        <v>0.1</v>
      </c>
      <c r="K520" s="67">
        <v>1</v>
      </c>
      <c r="L520" s="66" t="s">
        <v>171</v>
      </c>
      <c r="M520" s="777">
        <f>+O515</f>
        <v>122108.427</v>
      </c>
      <c r="N520" s="778"/>
      <c r="O520" s="189">
        <f>+M520*K520*J520</f>
        <v>12210.842700000001</v>
      </c>
      <c r="P520" s="18"/>
    </row>
    <row r="521" spans="1:17" ht="15" thickBot="1">
      <c r="B521" s="5"/>
      <c r="C521" s="833"/>
      <c r="D521" s="834"/>
      <c r="E521" s="834"/>
      <c r="F521" s="834"/>
      <c r="G521" s="834"/>
      <c r="H521" s="834"/>
      <c r="I521" s="834"/>
      <c r="J521" s="68"/>
      <c r="K521" s="69"/>
      <c r="L521" s="68"/>
      <c r="M521" s="821"/>
      <c r="N521" s="822"/>
      <c r="O521" s="192">
        <v>0</v>
      </c>
      <c r="P521" s="18"/>
    </row>
    <row r="522" spans="1:17" ht="15.75" thickBot="1">
      <c r="B522" s="5"/>
      <c r="C522" s="779" t="s">
        <v>58</v>
      </c>
      <c r="D522" s="780"/>
      <c r="E522" s="780"/>
      <c r="F522" s="780"/>
      <c r="G522" s="780"/>
      <c r="H522" s="780"/>
      <c r="I522" s="780"/>
      <c r="J522" s="780"/>
      <c r="K522" s="780"/>
      <c r="L522" s="780"/>
      <c r="M522" s="780"/>
      <c r="N522" s="781"/>
      <c r="O522" s="190">
        <f>SUM(O520:O521)</f>
        <v>12210.842700000001</v>
      </c>
      <c r="P522" s="19"/>
    </row>
    <row r="523" spans="1:17">
      <c r="B523" s="5"/>
      <c r="C523" s="801" t="s">
        <v>67</v>
      </c>
      <c r="D523" s="802"/>
      <c r="E523" s="802"/>
      <c r="F523" s="802"/>
      <c r="G523" s="802"/>
      <c r="H523" s="802"/>
      <c r="I523" s="802"/>
      <c r="J523" s="802"/>
      <c r="K523" s="802"/>
      <c r="L523" s="802"/>
      <c r="M523" s="802"/>
      <c r="N523" s="802"/>
      <c r="O523" s="803"/>
      <c r="P523" s="16"/>
    </row>
    <row r="524" spans="1:17">
      <c r="B524" s="5"/>
      <c r="C524" s="804"/>
      <c r="D524" s="805"/>
      <c r="E524" s="805"/>
      <c r="F524" s="805"/>
      <c r="G524" s="805"/>
      <c r="H524" s="805"/>
      <c r="I524" s="805"/>
      <c r="J524" s="805"/>
      <c r="K524" s="805"/>
      <c r="L524" s="805"/>
      <c r="M524" s="805"/>
      <c r="N524" s="805"/>
      <c r="O524" s="806"/>
      <c r="P524" s="16"/>
    </row>
    <row r="525" spans="1:17" ht="13.5" thickBot="1">
      <c r="B525" s="5"/>
      <c r="C525" s="807"/>
      <c r="D525" s="808"/>
      <c r="E525" s="808"/>
      <c r="F525" s="808"/>
      <c r="G525" s="808"/>
      <c r="H525" s="808"/>
      <c r="I525" s="808"/>
      <c r="J525" s="808"/>
      <c r="K525" s="808"/>
      <c r="L525" s="808"/>
      <c r="M525" s="808"/>
      <c r="N525" s="808"/>
      <c r="O525" s="809"/>
      <c r="P525" s="16"/>
    </row>
    <row r="526" spans="1:17" ht="30">
      <c r="A526" s="225"/>
      <c r="B526" s="220"/>
      <c r="C526" s="827" t="s">
        <v>68</v>
      </c>
      <c r="D526" s="828"/>
      <c r="E526" s="828"/>
      <c r="F526" s="828"/>
      <c r="G526" s="828"/>
      <c r="H526" s="828"/>
      <c r="I526" s="828"/>
      <c r="J526" s="782" t="s">
        <v>53</v>
      </c>
      <c r="K526" s="783"/>
      <c r="L526" s="222" t="s">
        <v>69</v>
      </c>
      <c r="M526" s="829" t="s">
        <v>56</v>
      </c>
      <c r="N526" s="830"/>
      <c r="O526" s="223" t="s">
        <v>57</v>
      </c>
      <c r="P526" s="224"/>
      <c r="Q526" s="225"/>
    </row>
    <row r="527" spans="1:17" ht="14.25">
      <c r="B527" s="5"/>
      <c r="C527" s="814" t="s">
        <v>310</v>
      </c>
      <c r="D527" s="815"/>
      <c r="E527" s="815"/>
      <c r="F527" s="815"/>
      <c r="G527" s="815"/>
      <c r="H527" s="815"/>
      <c r="I527" s="816"/>
      <c r="J527" s="784" t="s">
        <v>94</v>
      </c>
      <c r="K527" s="785"/>
      <c r="L527" s="184">
        <f>+L431</f>
        <v>311661.11135999998</v>
      </c>
      <c r="M527" s="831">
        <v>0.17</v>
      </c>
      <c r="N527" s="832"/>
      <c r="O527" s="191">
        <f>+L527*M527</f>
        <v>52982.388931200003</v>
      </c>
      <c r="P527" s="21"/>
    </row>
    <row r="528" spans="1:17" ht="14.25">
      <c r="B528" s="5"/>
      <c r="C528" s="814"/>
      <c r="D528" s="815"/>
      <c r="E528" s="815"/>
      <c r="F528" s="815"/>
      <c r="G528" s="815"/>
      <c r="H528" s="815"/>
      <c r="I528" s="816"/>
      <c r="J528" s="784"/>
      <c r="K528" s="785"/>
      <c r="L528" s="184"/>
      <c r="M528" s="817"/>
      <c r="N528" s="818"/>
      <c r="O528" s="191">
        <f>+M528*L528</f>
        <v>0</v>
      </c>
      <c r="P528" s="21"/>
    </row>
    <row r="529" spans="2:16" ht="14.25">
      <c r="B529" s="5"/>
      <c r="C529" s="814"/>
      <c r="D529" s="815"/>
      <c r="E529" s="815"/>
      <c r="F529" s="815"/>
      <c r="G529" s="815"/>
      <c r="H529" s="815"/>
      <c r="I529" s="816"/>
      <c r="J529" s="784"/>
      <c r="K529" s="785"/>
      <c r="L529" s="184"/>
      <c r="M529" s="819"/>
      <c r="N529" s="820"/>
      <c r="O529" s="191">
        <f>+M529*L529</f>
        <v>0</v>
      </c>
      <c r="P529" s="21"/>
    </row>
    <row r="530" spans="2:16" ht="15" thickBot="1">
      <c r="B530" s="5"/>
      <c r="C530" s="814"/>
      <c r="D530" s="815"/>
      <c r="E530" s="815"/>
      <c r="F530" s="815"/>
      <c r="G530" s="815"/>
      <c r="H530" s="815"/>
      <c r="I530" s="816"/>
      <c r="J530" s="821"/>
      <c r="K530" s="822"/>
      <c r="L530" s="183"/>
      <c r="M530" s="821"/>
      <c r="N530" s="822"/>
      <c r="O530" s="191">
        <f>+M530*L530</f>
        <v>0</v>
      </c>
      <c r="P530" s="18"/>
    </row>
    <row r="531" spans="2:16" ht="15.75" thickBot="1">
      <c r="B531" s="5"/>
      <c r="C531" s="779" t="s">
        <v>58</v>
      </c>
      <c r="D531" s="780"/>
      <c r="E531" s="780"/>
      <c r="F531" s="780"/>
      <c r="G531" s="780"/>
      <c r="H531" s="780"/>
      <c r="I531" s="780"/>
      <c r="J531" s="780"/>
      <c r="K531" s="780"/>
      <c r="L531" s="780"/>
      <c r="M531" s="780"/>
      <c r="N531" s="781"/>
      <c r="O531" s="190">
        <f>+SUM(O527:O530)</f>
        <v>52982.388931200003</v>
      </c>
      <c r="P531" s="18"/>
    </row>
    <row r="532" spans="2:16" ht="15" thickBot="1">
      <c r="B532" s="5"/>
      <c r="C532" s="55"/>
      <c r="D532" s="32"/>
      <c r="E532" s="32"/>
      <c r="F532" s="32"/>
      <c r="G532" s="32"/>
      <c r="H532" s="32"/>
      <c r="I532" s="32"/>
      <c r="J532" s="32"/>
      <c r="K532" s="32"/>
      <c r="L532" s="32"/>
      <c r="M532" s="32"/>
      <c r="N532" s="32"/>
      <c r="O532" s="56"/>
      <c r="P532" s="6"/>
    </row>
    <row r="533" spans="2:16" ht="15.75" thickBot="1">
      <c r="B533" s="5"/>
      <c r="C533" s="786" t="s">
        <v>70</v>
      </c>
      <c r="D533" s="787"/>
      <c r="E533" s="787"/>
      <c r="F533" s="787"/>
      <c r="G533" s="787"/>
      <c r="H533" s="787"/>
      <c r="I533" s="787"/>
      <c r="J533" s="787"/>
      <c r="K533" s="787"/>
      <c r="L533" s="787"/>
      <c r="M533" s="787"/>
      <c r="N533" s="788"/>
      <c r="O533" s="195">
        <f>+ROUND(O504+O515+O522+O531,0)</f>
        <v>192600</v>
      </c>
      <c r="P533" s="22"/>
    </row>
    <row r="534" spans="2:16">
      <c r="B534" s="5"/>
      <c r="C534" s="801" t="s">
        <v>71</v>
      </c>
      <c r="D534" s="802"/>
      <c r="E534" s="802"/>
      <c r="F534" s="802"/>
      <c r="G534" s="802"/>
      <c r="H534" s="802"/>
      <c r="I534" s="802"/>
      <c r="J534" s="802"/>
      <c r="K534" s="802"/>
      <c r="L534" s="802"/>
      <c r="M534" s="802"/>
      <c r="N534" s="802"/>
      <c r="O534" s="803"/>
      <c r="P534" s="16"/>
    </row>
    <row r="535" spans="2:16">
      <c r="B535" s="5"/>
      <c r="C535" s="804"/>
      <c r="D535" s="805"/>
      <c r="E535" s="805"/>
      <c r="F535" s="805"/>
      <c r="G535" s="805"/>
      <c r="H535" s="805"/>
      <c r="I535" s="805"/>
      <c r="J535" s="805"/>
      <c r="K535" s="805"/>
      <c r="L535" s="805"/>
      <c r="M535" s="805"/>
      <c r="N535" s="805"/>
      <c r="O535" s="806"/>
      <c r="P535" s="16"/>
    </row>
    <row r="536" spans="2:16" ht="13.5" thickBot="1">
      <c r="B536" s="5"/>
      <c r="C536" s="807"/>
      <c r="D536" s="808"/>
      <c r="E536" s="808"/>
      <c r="F536" s="808"/>
      <c r="G536" s="808"/>
      <c r="H536" s="808"/>
      <c r="I536" s="808"/>
      <c r="J536" s="808"/>
      <c r="K536" s="808"/>
      <c r="L536" s="808"/>
      <c r="M536" s="808"/>
      <c r="N536" s="808"/>
      <c r="O536" s="809"/>
      <c r="P536" s="16"/>
    </row>
    <row r="537" spans="2:16" ht="15">
      <c r="B537" s="5"/>
      <c r="C537" s="810" t="s">
        <v>72</v>
      </c>
      <c r="D537" s="811"/>
      <c r="E537" s="811"/>
      <c r="F537" s="811"/>
      <c r="G537" s="811"/>
      <c r="H537" s="811"/>
      <c r="I537" s="811"/>
      <c r="J537" s="101"/>
      <c r="K537" s="102"/>
      <c r="L537" s="71" t="s">
        <v>73</v>
      </c>
      <c r="M537" s="812" t="s">
        <v>74</v>
      </c>
      <c r="N537" s="813"/>
      <c r="O537" s="72"/>
      <c r="P537" s="20"/>
    </row>
    <row r="538" spans="2:16" ht="14.25">
      <c r="B538" s="5"/>
      <c r="C538" s="795" t="s">
        <v>75</v>
      </c>
      <c r="D538" s="796"/>
      <c r="E538" s="796"/>
      <c r="F538" s="796"/>
      <c r="G538" s="796"/>
      <c r="H538" s="796"/>
      <c r="I538" s="796"/>
      <c r="J538" s="74"/>
      <c r="K538" s="75"/>
      <c r="L538" s="76">
        <v>0.28999999999999998</v>
      </c>
      <c r="M538" s="797">
        <f>+O533</f>
        <v>192600</v>
      </c>
      <c r="N538" s="798"/>
      <c r="O538" s="189">
        <f>+M538*L538</f>
        <v>55853.999999999993</v>
      </c>
      <c r="P538" s="23"/>
    </row>
    <row r="539" spans="2:16" ht="14.25">
      <c r="B539" s="5"/>
      <c r="C539" s="61" t="s">
        <v>76</v>
      </c>
      <c r="D539" s="62"/>
      <c r="E539" s="62"/>
      <c r="F539" s="62"/>
      <c r="G539" s="62"/>
      <c r="H539" s="62"/>
      <c r="I539" s="62"/>
      <c r="J539" s="74"/>
      <c r="K539" s="75"/>
      <c r="L539" s="76">
        <v>0.01</v>
      </c>
      <c r="M539" s="797">
        <f>+O533</f>
        <v>192600</v>
      </c>
      <c r="N539" s="798"/>
      <c r="O539" s="189">
        <f>+M539*L539</f>
        <v>1926</v>
      </c>
      <c r="P539" s="23"/>
    </row>
    <row r="540" spans="2:16" ht="15" thickBot="1">
      <c r="B540" s="5"/>
      <c r="C540" s="49" t="s">
        <v>77</v>
      </c>
      <c r="D540" s="50"/>
      <c r="E540" s="50"/>
      <c r="F540" s="50"/>
      <c r="G540" s="50"/>
      <c r="H540" s="50"/>
      <c r="I540" s="50"/>
      <c r="J540" s="77"/>
      <c r="K540" s="78"/>
      <c r="L540" s="76">
        <v>0.05</v>
      </c>
      <c r="M540" s="799">
        <f>+O533</f>
        <v>192600</v>
      </c>
      <c r="N540" s="800"/>
      <c r="O540" s="189">
        <f>+M540*L540</f>
        <v>9630</v>
      </c>
      <c r="P540" s="23"/>
    </row>
    <row r="541" spans="2:16" ht="15.75" thickBot="1">
      <c r="B541" s="5"/>
      <c r="C541" s="779" t="s">
        <v>58</v>
      </c>
      <c r="D541" s="780"/>
      <c r="E541" s="780"/>
      <c r="F541" s="780"/>
      <c r="G541" s="780"/>
      <c r="H541" s="780"/>
      <c r="I541" s="780"/>
      <c r="J541" s="780"/>
      <c r="K541" s="780"/>
      <c r="L541" s="780"/>
      <c r="M541" s="780"/>
      <c r="N541" s="781"/>
      <c r="O541" s="190">
        <f>+SUM(O538:O540)</f>
        <v>67410</v>
      </c>
      <c r="P541" s="24"/>
    </row>
    <row r="542" spans="2:16" ht="15" thickBot="1">
      <c r="B542" s="5"/>
      <c r="C542" s="55"/>
      <c r="D542" s="32"/>
      <c r="E542" s="32"/>
      <c r="F542" s="32"/>
      <c r="G542" s="32"/>
      <c r="H542" s="32"/>
      <c r="I542" s="32"/>
      <c r="J542" s="32"/>
      <c r="K542" s="32"/>
      <c r="L542" s="32"/>
      <c r="M542" s="32"/>
      <c r="N542" s="32"/>
      <c r="O542" s="196"/>
      <c r="P542" s="6"/>
    </row>
    <row r="543" spans="2:16" ht="15.75" thickBot="1">
      <c r="B543" s="5"/>
      <c r="C543" s="786" t="s">
        <v>78</v>
      </c>
      <c r="D543" s="787"/>
      <c r="E543" s="787"/>
      <c r="F543" s="787"/>
      <c r="G543" s="787"/>
      <c r="H543" s="787"/>
      <c r="I543" s="787"/>
      <c r="J543" s="787"/>
      <c r="K543" s="787"/>
      <c r="L543" s="787"/>
      <c r="M543" s="787"/>
      <c r="N543" s="788"/>
      <c r="O543" s="194">
        <f>ROUND(+O541+O533,0)</f>
        <v>260010</v>
      </c>
      <c r="P543" s="24"/>
    </row>
    <row r="544" spans="2:16" ht="14.25">
      <c r="B544" s="5"/>
      <c r="C544" s="55"/>
      <c r="D544" s="32"/>
      <c r="E544" s="32"/>
      <c r="F544" s="32"/>
      <c r="G544" s="32"/>
      <c r="H544" s="32"/>
      <c r="I544" s="32"/>
      <c r="J544" s="32"/>
      <c r="K544" s="32"/>
      <c r="L544" s="32"/>
      <c r="M544" s="32"/>
      <c r="N544" s="32"/>
      <c r="O544" s="56"/>
      <c r="P544" s="6"/>
    </row>
    <row r="545" spans="2:16" ht="14.25">
      <c r="B545" s="5"/>
      <c r="C545" s="55"/>
      <c r="D545" s="32"/>
      <c r="E545" s="32"/>
      <c r="F545" s="32"/>
      <c r="G545" s="32"/>
      <c r="H545" s="79" t="s">
        <v>79</v>
      </c>
      <c r="I545" s="79"/>
      <c r="J545" s="79"/>
      <c r="K545" s="79"/>
      <c r="L545" s="32"/>
      <c r="M545" s="32"/>
      <c r="N545" s="32"/>
      <c r="O545" s="56"/>
      <c r="P545" s="6"/>
    </row>
    <row r="546" spans="2:16" ht="15">
      <c r="B546" s="5"/>
      <c r="C546" s="55"/>
      <c r="D546" s="32"/>
      <c r="E546" s="32"/>
      <c r="F546" s="32"/>
      <c r="G546" s="32"/>
      <c r="H546" s="79" t="s">
        <v>80</v>
      </c>
      <c r="I546" s="32"/>
      <c r="J546" s="32"/>
      <c r="K546" s="32"/>
      <c r="L546" s="32"/>
      <c r="M546" s="32"/>
      <c r="N546" s="32"/>
      <c r="O546" s="56"/>
      <c r="P546" s="25"/>
    </row>
    <row r="547" spans="2:16" ht="15">
      <c r="B547" s="5"/>
      <c r="C547" s="55"/>
      <c r="D547" s="32"/>
      <c r="E547" s="32"/>
      <c r="F547" s="32"/>
      <c r="G547" s="32"/>
      <c r="H547" s="79" t="s">
        <v>81</v>
      </c>
      <c r="I547" s="32"/>
      <c r="J547" s="32"/>
      <c r="K547" s="32"/>
      <c r="L547" s="32"/>
      <c r="M547" s="32"/>
      <c r="N547" s="32"/>
      <c r="O547" s="56"/>
      <c r="P547" s="25"/>
    </row>
    <row r="548" spans="2:16" ht="14.25">
      <c r="B548" s="5"/>
      <c r="C548" s="41"/>
      <c r="D548" s="80"/>
      <c r="E548" s="80"/>
      <c r="F548" s="80"/>
      <c r="G548" s="80"/>
      <c r="H548" s="79" t="s">
        <v>82</v>
      </c>
      <c r="I548" s="80"/>
      <c r="J548" s="80"/>
      <c r="K548" s="80"/>
      <c r="L548" s="80"/>
      <c r="M548" s="80"/>
      <c r="N548" s="80"/>
      <c r="O548" s="81"/>
      <c r="P548" s="26"/>
    </row>
    <row r="549" spans="2:16" ht="14.25">
      <c r="B549" s="5"/>
      <c r="C549" s="55"/>
      <c r="D549" s="32"/>
      <c r="E549" s="32"/>
      <c r="F549" s="32"/>
      <c r="G549" s="32"/>
      <c r="H549" s="32" t="s">
        <v>83</v>
      </c>
      <c r="I549" s="32"/>
      <c r="J549" s="32"/>
      <c r="K549" s="32"/>
      <c r="L549" s="32"/>
      <c r="M549" s="32"/>
      <c r="N549" s="32"/>
      <c r="O549" s="56"/>
      <c r="P549" s="6"/>
    </row>
    <row r="550" spans="2:16" ht="15">
      <c r="B550" s="5"/>
      <c r="C550" s="82" t="s">
        <v>84</v>
      </c>
      <c r="D550" s="83"/>
      <c r="E550" s="83"/>
      <c r="F550" s="83"/>
      <c r="G550" s="83"/>
      <c r="H550" s="83"/>
      <c r="I550" s="83"/>
      <c r="J550" s="83"/>
      <c r="K550" s="83"/>
      <c r="L550" s="83"/>
      <c r="M550" s="83"/>
      <c r="N550" s="83"/>
      <c r="O550" s="84"/>
      <c r="P550" s="6"/>
    </row>
    <row r="551" spans="2:16" ht="14.25">
      <c r="B551" s="5"/>
      <c r="C551" s="789"/>
      <c r="D551" s="790"/>
      <c r="E551" s="790"/>
      <c r="F551" s="790"/>
      <c r="G551" s="790"/>
      <c r="H551" s="790"/>
      <c r="I551" s="790"/>
      <c r="J551" s="790"/>
      <c r="K551" s="790"/>
      <c r="L551" s="790"/>
      <c r="M551" s="790"/>
      <c r="N551" s="790"/>
      <c r="O551" s="791"/>
      <c r="P551" s="26"/>
    </row>
    <row r="552" spans="2:16" ht="14.25">
      <c r="B552" s="5"/>
      <c r="C552" s="789"/>
      <c r="D552" s="790"/>
      <c r="E552" s="790"/>
      <c r="F552" s="790"/>
      <c r="G552" s="790"/>
      <c r="H552" s="790"/>
      <c r="I552" s="790"/>
      <c r="J552" s="790"/>
      <c r="K552" s="790"/>
      <c r="L552" s="790"/>
      <c r="M552" s="790"/>
      <c r="N552" s="790"/>
      <c r="O552" s="791"/>
      <c r="P552" s="26"/>
    </row>
    <row r="553" spans="2:16" ht="14.25">
      <c r="B553" s="5"/>
      <c r="C553" s="41"/>
      <c r="D553" s="80"/>
      <c r="E553" s="80"/>
      <c r="F553" s="80"/>
      <c r="G553" s="80"/>
      <c r="H553" s="80"/>
      <c r="I553" s="80"/>
      <c r="J553" s="80"/>
      <c r="K553" s="80"/>
      <c r="L553" s="80"/>
      <c r="M553" s="80"/>
      <c r="N553" s="80"/>
      <c r="O553" s="81"/>
      <c r="P553" s="26"/>
    </row>
    <row r="554" spans="2:16" ht="15">
      <c r="B554" s="5"/>
      <c r="C554" s="85" t="s">
        <v>85</v>
      </c>
      <c r="D554" s="80"/>
      <c r="E554" s="80"/>
      <c r="F554" s="80"/>
      <c r="G554" s="80"/>
      <c r="H554" s="80"/>
      <c r="I554" s="80"/>
      <c r="J554" s="80"/>
      <c r="K554" s="80"/>
      <c r="L554" s="80"/>
      <c r="M554" s="80"/>
      <c r="N554" s="80"/>
      <c r="O554" s="81"/>
      <c r="P554" s="26"/>
    </row>
    <row r="555" spans="2:16">
      <c r="B555" s="5"/>
      <c r="C555" s="792" t="s">
        <v>86</v>
      </c>
      <c r="D555" s="793"/>
      <c r="E555" s="793"/>
      <c r="F555" s="793"/>
      <c r="G555" s="793"/>
      <c r="H555" s="793"/>
      <c r="I555" s="793"/>
      <c r="J555" s="793"/>
      <c r="K555" s="793"/>
      <c r="L555" s="793"/>
      <c r="M555" s="793"/>
      <c r="N555" s="793"/>
      <c r="O555" s="794"/>
      <c r="P555" s="27"/>
    </row>
    <row r="556" spans="2:16">
      <c r="B556" s="5"/>
      <c r="C556" s="792"/>
      <c r="D556" s="793"/>
      <c r="E556" s="793"/>
      <c r="F556" s="793"/>
      <c r="G556" s="793"/>
      <c r="H556" s="793"/>
      <c r="I556" s="793"/>
      <c r="J556" s="793"/>
      <c r="K556" s="793"/>
      <c r="L556" s="793"/>
      <c r="M556" s="793"/>
      <c r="N556" s="793"/>
      <c r="O556" s="794"/>
      <c r="P556" s="27"/>
    </row>
    <row r="557" spans="2:16">
      <c r="B557" s="5"/>
      <c r="C557" s="792" t="s">
        <v>87</v>
      </c>
      <c r="D557" s="793"/>
      <c r="E557" s="793"/>
      <c r="F557" s="793"/>
      <c r="G557" s="793"/>
      <c r="H557" s="793"/>
      <c r="I557" s="793"/>
      <c r="J557" s="793"/>
      <c r="K557" s="793"/>
      <c r="L557" s="793"/>
      <c r="M557" s="793"/>
      <c r="N557" s="793"/>
      <c r="O557" s="794"/>
      <c r="P557" s="27"/>
    </row>
    <row r="558" spans="2:16">
      <c r="B558" s="5"/>
      <c r="C558" s="792"/>
      <c r="D558" s="793"/>
      <c r="E558" s="793"/>
      <c r="F558" s="793"/>
      <c r="G558" s="793"/>
      <c r="H558" s="793"/>
      <c r="I558" s="793"/>
      <c r="J558" s="793"/>
      <c r="K558" s="793"/>
      <c r="L558" s="793"/>
      <c r="M558" s="793"/>
      <c r="N558" s="793"/>
      <c r="O558" s="794"/>
      <c r="P558" s="27"/>
    </row>
    <row r="559" spans="2:16" ht="14.25">
      <c r="B559" s="5"/>
      <c r="C559" s="41"/>
      <c r="D559" s="80"/>
      <c r="E559" s="80"/>
      <c r="F559" s="80"/>
      <c r="G559" s="80"/>
      <c r="H559" s="80"/>
      <c r="I559" s="80"/>
      <c r="J559" s="80"/>
      <c r="K559" s="80"/>
      <c r="L559" s="80"/>
      <c r="M559" s="80"/>
      <c r="N559" s="80"/>
      <c r="O559" s="81"/>
      <c r="P559" s="26"/>
    </row>
    <row r="560" spans="2:16" ht="14.25">
      <c r="B560" s="5"/>
      <c r="C560" s="55"/>
      <c r="D560" s="32"/>
      <c r="E560" s="32"/>
      <c r="F560" s="32"/>
      <c r="G560" s="32"/>
      <c r="H560" s="79" t="s">
        <v>79</v>
      </c>
      <c r="I560" s="32"/>
      <c r="J560" s="32"/>
      <c r="K560" s="32"/>
      <c r="L560" s="32"/>
      <c r="M560" s="32"/>
      <c r="N560" s="32"/>
      <c r="O560" s="56"/>
      <c r="P560" s="6"/>
    </row>
    <row r="561" spans="2:16" ht="14.25">
      <c r="B561" s="5"/>
      <c r="C561" s="55"/>
      <c r="D561" s="32"/>
      <c r="E561" s="32"/>
      <c r="F561" s="32"/>
      <c r="G561" s="32"/>
      <c r="H561" s="32" t="s">
        <v>80</v>
      </c>
      <c r="I561" s="62"/>
      <c r="J561" s="62"/>
      <c r="K561" s="62"/>
      <c r="L561" s="32"/>
      <c r="M561" s="32"/>
      <c r="N561" s="32"/>
      <c r="O561" s="56"/>
      <c r="P561" s="6"/>
    </row>
    <row r="562" spans="2:16" ht="14.25">
      <c r="B562" s="5"/>
      <c r="C562" s="55"/>
      <c r="D562" s="32"/>
      <c r="E562" s="32"/>
      <c r="F562" s="32"/>
      <c r="G562" s="32"/>
      <c r="H562" s="32" t="s">
        <v>88</v>
      </c>
      <c r="I562" s="86"/>
      <c r="J562" s="86"/>
      <c r="K562" s="86"/>
      <c r="L562" s="32"/>
      <c r="M562" s="32"/>
      <c r="N562" s="32"/>
      <c r="O562" s="56"/>
      <c r="P562" s="6"/>
    </row>
    <row r="563" spans="2:16" ht="14.25">
      <c r="B563" s="5"/>
      <c r="C563" s="87"/>
      <c r="D563" s="80"/>
      <c r="E563" s="80"/>
      <c r="F563" s="80"/>
      <c r="G563" s="80"/>
      <c r="H563" s="32" t="s">
        <v>89</v>
      </c>
      <c r="I563" s="32"/>
      <c r="J563" s="32"/>
      <c r="K563" s="32"/>
      <c r="L563" s="80"/>
      <c r="M563" s="80"/>
      <c r="N563" s="80"/>
      <c r="O563" s="81"/>
      <c r="P563" s="26"/>
    </row>
    <row r="564" spans="2:16" ht="16.5" thickBot="1">
      <c r="B564" s="5"/>
      <c r="C564" s="773"/>
      <c r="D564" s="774"/>
      <c r="E564" s="774"/>
      <c r="F564" s="69"/>
      <c r="G564" s="69"/>
      <c r="H564" s="69"/>
      <c r="I564" s="69"/>
      <c r="J564" s="69"/>
      <c r="K564" s="775"/>
      <c r="L564" s="775"/>
      <c r="M564" s="775"/>
      <c r="N564" s="775"/>
      <c r="O564" s="776"/>
      <c r="P564" s="28"/>
    </row>
    <row r="565" spans="2:16" ht="13.5" thickBot="1">
      <c r="B565" s="29"/>
      <c r="C565" s="30"/>
      <c r="D565" s="30"/>
      <c r="E565" s="30"/>
      <c r="F565" s="30"/>
      <c r="G565" s="30"/>
      <c r="H565" s="30"/>
      <c r="I565" s="30"/>
      <c r="J565" s="30"/>
      <c r="K565" s="30"/>
      <c r="L565" s="30"/>
      <c r="M565" s="30"/>
      <c r="N565" s="30"/>
      <c r="O565" s="30"/>
      <c r="P565" s="31"/>
    </row>
    <row r="566" spans="2:16" ht="13.5" thickTop="1"/>
    <row r="567" spans="2:16" ht="13.5" thickBot="1"/>
    <row r="568" spans="2:16" ht="13.5" thickTop="1">
      <c r="B568" s="3"/>
      <c r="C568" s="4"/>
      <c r="D568" s="4"/>
      <c r="E568" s="4"/>
      <c r="F568" s="4"/>
      <c r="G568" s="4"/>
      <c r="H568" s="4"/>
      <c r="I568" s="4"/>
      <c r="J568" s="4"/>
      <c r="K568" s="4"/>
      <c r="L568" s="4"/>
      <c r="M568" s="4"/>
      <c r="N568" s="4"/>
      <c r="O568" s="4"/>
      <c r="P568" s="106"/>
    </row>
    <row r="569" spans="2:16" ht="13.5">
      <c r="B569" s="5"/>
      <c r="C569" s="869" t="s">
        <v>38</v>
      </c>
      <c r="D569" s="870"/>
      <c r="E569" s="870"/>
      <c r="F569" s="870"/>
      <c r="P569" s="6"/>
    </row>
    <row r="570" spans="2:16">
      <c r="B570" s="5"/>
      <c r="C570" s="94"/>
      <c r="D570" s="107" t="s">
        <v>39</v>
      </c>
      <c r="E570" s="94"/>
      <c r="F570" s="95"/>
      <c r="P570" s="6"/>
    </row>
    <row r="571" spans="2:16">
      <c r="B571" s="5"/>
      <c r="C571" s="88"/>
      <c r="D571" s="89"/>
      <c r="E571" s="88"/>
      <c r="F571" s="89"/>
      <c r="P571" s="6"/>
    </row>
    <row r="572" spans="2:16" ht="15.75">
      <c r="B572" s="5"/>
      <c r="C572" s="871" t="s">
        <v>40</v>
      </c>
      <c r="D572" s="871"/>
      <c r="E572" s="871"/>
      <c r="F572" s="871"/>
      <c r="G572" s="871"/>
      <c r="H572" s="871"/>
      <c r="I572" s="871"/>
      <c r="J572" s="871"/>
      <c r="K572" s="871"/>
      <c r="L572" s="871"/>
      <c r="M572" s="871"/>
      <c r="N572" s="871"/>
      <c r="O572" s="871"/>
      <c r="P572" s="7"/>
    </row>
    <row r="573" spans="2:16" ht="15" thickBot="1">
      <c r="B573" s="5"/>
      <c r="C573" s="32"/>
      <c r="D573" s="32"/>
      <c r="E573" s="32"/>
      <c r="F573" s="32"/>
      <c r="G573" s="32"/>
      <c r="H573" s="32"/>
      <c r="I573" s="32"/>
      <c r="J573" s="32"/>
      <c r="K573" s="32"/>
      <c r="L573" s="32"/>
      <c r="M573" s="32"/>
      <c r="N573" s="32"/>
      <c r="O573" s="32"/>
      <c r="P573" s="6"/>
    </row>
    <row r="574" spans="2:16" ht="15">
      <c r="B574" s="5"/>
      <c r="C574" s="872"/>
      <c r="D574" s="874"/>
      <c r="E574" s="875"/>
      <c r="F574" s="875"/>
      <c r="G574" s="875"/>
      <c r="H574" s="875"/>
      <c r="I574" s="875"/>
      <c r="J574" s="875"/>
      <c r="K574" s="876"/>
      <c r="L574" s="877"/>
      <c r="M574" s="878"/>
      <c r="N574" s="878"/>
      <c r="O574" s="879"/>
      <c r="P574" s="8"/>
    </row>
    <row r="575" spans="2:16" ht="15">
      <c r="B575" s="5"/>
      <c r="C575" s="873"/>
      <c r="D575" s="856" t="s">
        <v>468</v>
      </c>
      <c r="E575" s="857"/>
      <c r="F575" s="857"/>
      <c r="G575" s="857"/>
      <c r="H575" s="857"/>
      <c r="I575" s="857"/>
      <c r="J575" s="857"/>
      <c r="K575" s="858"/>
      <c r="L575" s="880"/>
      <c r="M575" s="881"/>
      <c r="N575" s="881"/>
      <c r="O575" s="882"/>
      <c r="P575" s="8"/>
    </row>
    <row r="576" spans="2:16" ht="15">
      <c r="B576" s="5"/>
      <c r="C576" s="873"/>
      <c r="D576" s="856"/>
      <c r="E576" s="857"/>
      <c r="F576" s="857"/>
      <c r="G576" s="857"/>
      <c r="H576" s="857"/>
      <c r="I576" s="857"/>
      <c r="J576" s="857"/>
      <c r="K576" s="858"/>
      <c r="L576" s="883" t="s">
        <v>41</v>
      </c>
      <c r="M576" s="885"/>
      <c r="N576" s="886"/>
      <c r="O576" s="887"/>
      <c r="P576" s="8"/>
    </row>
    <row r="577" spans="2:16" ht="13.5">
      <c r="B577" s="5"/>
      <c r="C577" s="873"/>
      <c r="D577" s="866" t="s">
        <v>467</v>
      </c>
      <c r="E577" s="867"/>
      <c r="F577" s="867"/>
      <c r="G577" s="867"/>
      <c r="H577" s="867"/>
      <c r="I577" s="867"/>
      <c r="J577" s="867"/>
      <c r="K577" s="868"/>
      <c r="L577" s="884"/>
      <c r="M577" s="888"/>
      <c r="N577" s="889"/>
      <c r="O577" s="890"/>
      <c r="P577" s="9"/>
    </row>
    <row r="578" spans="2:16" ht="13.9" customHeight="1">
      <c r="B578" s="5"/>
      <c r="C578" s="873"/>
      <c r="D578" s="866"/>
      <c r="E578" s="867"/>
      <c r="F578" s="867"/>
      <c r="G578" s="867"/>
      <c r="H578" s="867"/>
      <c r="I578" s="867"/>
      <c r="J578" s="867"/>
      <c r="K578" s="868"/>
      <c r="L578" s="883" t="s">
        <v>42</v>
      </c>
      <c r="M578" s="883"/>
      <c r="N578" s="883" t="s">
        <v>43</v>
      </c>
      <c r="O578" s="854"/>
      <c r="P578" s="8"/>
    </row>
    <row r="579" spans="2:16" ht="13.9" customHeight="1">
      <c r="B579" s="5"/>
      <c r="C579" s="873"/>
      <c r="D579" s="866"/>
      <c r="E579" s="867"/>
      <c r="F579" s="867"/>
      <c r="G579" s="867"/>
      <c r="H579" s="867"/>
      <c r="I579" s="867"/>
      <c r="J579" s="867"/>
      <c r="K579" s="868"/>
      <c r="L579" s="891"/>
      <c r="M579" s="891"/>
      <c r="N579" s="891"/>
      <c r="O579" s="855"/>
      <c r="P579" s="8"/>
    </row>
    <row r="580" spans="2:16" ht="15">
      <c r="B580" s="5"/>
      <c r="C580" s="873"/>
      <c r="D580" s="856" t="s">
        <v>44</v>
      </c>
      <c r="E580" s="857"/>
      <c r="F580" s="857"/>
      <c r="G580" s="857"/>
      <c r="H580" s="857"/>
      <c r="I580" s="857"/>
      <c r="J580" s="857"/>
      <c r="K580" s="858"/>
      <c r="L580" s="891"/>
      <c r="M580" s="891"/>
      <c r="N580" s="891"/>
      <c r="O580" s="855"/>
      <c r="P580" s="8"/>
    </row>
    <row r="581" spans="2:16" ht="15.75" thickBot="1">
      <c r="B581" s="5"/>
      <c r="C581" s="33"/>
      <c r="D581" s="34"/>
      <c r="E581" s="34"/>
      <c r="F581" s="34"/>
      <c r="G581" s="34"/>
      <c r="H581" s="34"/>
      <c r="I581" s="34"/>
      <c r="J581" s="34"/>
      <c r="K581" s="34"/>
      <c r="L581" s="34"/>
      <c r="M581" s="35"/>
      <c r="N581" s="35"/>
      <c r="O581" s="36"/>
      <c r="P581" s="10"/>
    </row>
    <row r="582" spans="2:16" ht="15">
      <c r="B582" s="5"/>
      <c r="C582" s="37"/>
      <c r="D582" s="100"/>
      <c r="E582" s="100"/>
      <c r="F582" s="100"/>
      <c r="G582" s="100"/>
      <c r="H582" s="100"/>
      <c r="I582" s="100"/>
      <c r="J582" s="100"/>
      <c r="K582" s="100"/>
      <c r="L582" s="38" t="s">
        <v>45</v>
      </c>
      <c r="M582" s="39" t="s">
        <v>46</v>
      </c>
      <c r="N582" s="39" t="s">
        <v>47</v>
      </c>
      <c r="O582" s="40" t="s">
        <v>48</v>
      </c>
      <c r="P582" s="9"/>
    </row>
    <row r="583" spans="2:16" ht="15">
      <c r="B583" s="5"/>
      <c r="C583" s="41"/>
      <c r="D583" s="99"/>
      <c r="E583" s="99"/>
      <c r="F583" s="99"/>
      <c r="G583" s="99"/>
      <c r="H583" s="99"/>
      <c r="I583" s="99"/>
      <c r="J583" s="99"/>
      <c r="K583" s="99"/>
      <c r="L583" s="42"/>
      <c r="M583" s="43">
        <v>1</v>
      </c>
      <c r="N583" s="43">
        <v>9</v>
      </c>
      <c r="O583" s="44">
        <v>2026</v>
      </c>
      <c r="P583" s="11"/>
    </row>
    <row r="584" spans="2:16" ht="14.25">
      <c r="B584" s="5"/>
      <c r="C584" s="46"/>
      <c r="D584" s="47"/>
      <c r="E584" s="47"/>
      <c r="F584" s="47"/>
      <c r="G584" s="47"/>
      <c r="H584" s="47"/>
      <c r="I584" s="47"/>
      <c r="J584" s="47"/>
      <c r="K584" s="47"/>
      <c r="L584" s="47"/>
      <c r="M584" s="47"/>
      <c r="N584" s="47"/>
      <c r="O584" s="48"/>
      <c r="P584" s="11"/>
    </row>
    <row r="585" spans="2:16" ht="15.75" thickBot="1">
      <c r="B585" s="5"/>
      <c r="C585" s="49"/>
      <c r="D585" s="50"/>
      <c r="E585" s="50"/>
      <c r="F585" s="50"/>
      <c r="G585" s="50"/>
      <c r="H585" s="50"/>
      <c r="I585" s="50"/>
      <c r="J585" s="50"/>
      <c r="K585" s="50"/>
      <c r="L585" s="50"/>
      <c r="M585" s="50"/>
      <c r="N585" s="50"/>
      <c r="O585" s="51"/>
      <c r="P585" s="12"/>
    </row>
    <row r="586" spans="2:16" ht="15" thickBot="1">
      <c r="B586" s="5"/>
      <c r="C586" s="49"/>
      <c r="D586" s="50"/>
      <c r="E586" s="50"/>
      <c r="F586" s="50"/>
      <c r="G586" s="50"/>
      <c r="H586" s="50"/>
      <c r="I586" s="50"/>
      <c r="J586" s="50"/>
      <c r="K586" s="50"/>
      <c r="L586" s="50"/>
      <c r="M586" s="50"/>
      <c r="N586" s="50"/>
      <c r="O586" s="51"/>
      <c r="P586" s="6"/>
    </row>
    <row r="587" spans="2:16" ht="15" thickBot="1">
      <c r="B587" s="5"/>
      <c r="C587" s="52"/>
      <c r="D587" s="53"/>
      <c r="E587" s="53"/>
      <c r="F587" s="53"/>
      <c r="G587" s="53"/>
      <c r="H587" s="53"/>
      <c r="I587" s="32"/>
      <c r="J587" s="32"/>
      <c r="K587" s="53"/>
      <c r="L587" s="53"/>
      <c r="M587" s="53"/>
      <c r="N587" s="53"/>
      <c r="O587" s="54"/>
      <c r="P587" s="6"/>
    </row>
    <row r="588" spans="2:16" ht="15">
      <c r="B588" s="5"/>
      <c r="C588" s="859" t="s">
        <v>51</v>
      </c>
      <c r="D588" s="860"/>
      <c r="E588" s="860"/>
      <c r="F588" s="860"/>
      <c r="G588" s="860"/>
      <c r="H588" s="860"/>
      <c r="I588" s="860"/>
      <c r="J588" s="860"/>
      <c r="K588" s="860"/>
      <c r="L588" s="860"/>
      <c r="M588" s="860"/>
      <c r="N588" s="860"/>
      <c r="O588" s="861"/>
      <c r="P588" s="13"/>
    </row>
    <row r="589" spans="2:16" ht="15" thickBot="1">
      <c r="B589" s="5"/>
      <c r="C589" s="55"/>
      <c r="D589" s="32"/>
      <c r="E589" s="32"/>
      <c r="F589" s="32"/>
      <c r="G589" s="32"/>
      <c r="H589" s="32"/>
      <c r="I589" s="32"/>
      <c r="J589" s="32"/>
      <c r="K589" s="32"/>
      <c r="L589" s="32"/>
      <c r="M589" s="32"/>
      <c r="N589" s="32"/>
      <c r="O589" s="56"/>
      <c r="P589" s="6"/>
    </row>
    <row r="590" spans="2:16" ht="15">
      <c r="B590" s="5"/>
      <c r="C590" s="57" t="s">
        <v>52</v>
      </c>
      <c r="D590" s="862" t="s">
        <v>6</v>
      </c>
      <c r="E590" s="863"/>
      <c r="F590" s="863"/>
      <c r="G590" s="863"/>
      <c r="H590" s="863"/>
      <c r="I590" s="863"/>
      <c r="J590" s="863"/>
      <c r="K590" s="863"/>
      <c r="L590" s="864"/>
      <c r="M590" s="827" t="s">
        <v>53</v>
      </c>
      <c r="N590" s="865"/>
      <c r="O590" s="57" t="s">
        <v>8</v>
      </c>
      <c r="P590" s="14"/>
    </row>
    <row r="591" spans="2:16" ht="32.450000000000003" customHeight="1" thickBot="1">
      <c r="B591" s="5"/>
      <c r="C591" s="181">
        <v>3.07</v>
      </c>
      <c r="D591" s="846" t="s">
        <v>207</v>
      </c>
      <c r="E591" s="904"/>
      <c r="F591" s="904"/>
      <c r="G591" s="904"/>
      <c r="H591" s="904"/>
      <c r="I591" s="904"/>
      <c r="J591" s="904"/>
      <c r="K591" s="904"/>
      <c r="L591" s="850"/>
      <c r="M591" s="849" t="s">
        <v>101</v>
      </c>
      <c r="N591" s="850"/>
      <c r="O591" s="193">
        <f>+O637</f>
        <v>6053259</v>
      </c>
      <c r="P591" s="15"/>
    </row>
    <row r="592" spans="2:16">
      <c r="B592" s="5"/>
      <c r="C592" s="801" t="s">
        <v>54</v>
      </c>
      <c r="D592" s="802"/>
      <c r="E592" s="802"/>
      <c r="F592" s="802"/>
      <c r="G592" s="802"/>
      <c r="H592" s="802"/>
      <c r="I592" s="802"/>
      <c r="J592" s="802"/>
      <c r="K592" s="802"/>
      <c r="L592" s="802"/>
      <c r="M592" s="802"/>
      <c r="N592" s="802"/>
      <c r="O592" s="803"/>
      <c r="P592" s="16"/>
    </row>
    <row r="593" spans="1:17">
      <c r="B593" s="5"/>
      <c r="C593" s="804"/>
      <c r="D593" s="805"/>
      <c r="E593" s="805"/>
      <c r="F593" s="805"/>
      <c r="G593" s="805"/>
      <c r="H593" s="805"/>
      <c r="I593" s="805"/>
      <c r="J593" s="805"/>
      <c r="K593" s="805"/>
      <c r="L593" s="805"/>
      <c r="M593" s="805"/>
      <c r="N593" s="805"/>
      <c r="O593" s="806"/>
      <c r="P593" s="16"/>
    </row>
    <row r="594" spans="1:17" ht="13.5" thickBot="1">
      <c r="B594" s="5"/>
      <c r="C594" s="807"/>
      <c r="D594" s="808"/>
      <c r="E594" s="808"/>
      <c r="F594" s="808"/>
      <c r="G594" s="808"/>
      <c r="H594" s="808"/>
      <c r="I594" s="808"/>
      <c r="J594" s="808"/>
      <c r="K594" s="808"/>
      <c r="L594" s="808"/>
      <c r="M594" s="808"/>
      <c r="N594" s="808"/>
      <c r="O594" s="809"/>
      <c r="P594" s="16"/>
    </row>
    <row r="595" spans="1:17" ht="15">
      <c r="B595" s="5"/>
      <c r="C595" s="851" t="s">
        <v>6</v>
      </c>
      <c r="D595" s="852"/>
      <c r="E595" s="852"/>
      <c r="F595" s="852"/>
      <c r="G595" s="852"/>
      <c r="H595" s="852"/>
      <c r="I595" s="853"/>
      <c r="J595" s="837" t="s">
        <v>53</v>
      </c>
      <c r="K595" s="838"/>
      <c r="L595" s="58" t="s">
        <v>55</v>
      </c>
      <c r="M595" s="837" t="s">
        <v>56</v>
      </c>
      <c r="N595" s="838"/>
      <c r="O595" s="59" t="s">
        <v>57</v>
      </c>
      <c r="P595" s="17"/>
    </row>
    <row r="596" spans="1:17" ht="14.25">
      <c r="B596" s="5"/>
      <c r="C596" s="843" t="s">
        <v>191</v>
      </c>
      <c r="D596" s="844"/>
      <c r="E596" s="844"/>
      <c r="F596" s="844"/>
      <c r="G596" s="844"/>
      <c r="H596" s="844"/>
      <c r="I596" s="845"/>
      <c r="J596" s="831" t="s">
        <v>171</v>
      </c>
      <c r="K596" s="832"/>
      <c r="L596" s="182">
        <v>310344</v>
      </c>
      <c r="M596" s="842">
        <f>+$T$29</f>
        <v>0.1</v>
      </c>
      <c r="N596" s="832"/>
      <c r="O596" s="189">
        <f>+L596*M596</f>
        <v>31034.400000000001</v>
      </c>
      <c r="P596" s="18"/>
    </row>
    <row r="597" spans="1:17" ht="14.25">
      <c r="B597" s="5"/>
      <c r="C597" s="843"/>
      <c r="D597" s="844"/>
      <c r="E597" s="844"/>
      <c r="F597" s="844"/>
      <c r="G597" s="844"/>
      <c r="H597" s="844"/>
      <c r="I597" s="845"/>
      <c r="J597" s="831"/>
      <c r="K597" s="832"/>
      <c r="L597" s="182"/>
      <c r="M597" s="831"/>
      <c r="N597" s="832"/>
      <c r="O597" s="189">
        <f>+M597*L597</f>
        <v>0</v>
      </c>
      <c r="P597" s="18"/>
    </row>
    <row r="598" spans="1:17" ht="14.25">
      <c r="A598" s="240"/>
      <c r="B598" s="238"/>
      <c r="C598" s="789"/>
      <c r="D598" s="790"/>
      <c r="E598" s="790"/>
      <c r="F598" s="790"/>
      <c r="G598" s="790"/>
      <c r="H598" s="790"/>
      <c r="I598" s="832"/>
      <c r="J598" s="831"/>
      <c r="K598" s="832"/>
      <c r="L598" s="235"/>
      <c r="M598" s="917"/>
      <c r="N598" s="918"/>
      <c r="O598" s="241">
        <f>+M598*L598</f>
        <v>0</v>
      </c>
      <c r="P598" s="239"/>
      <c r="Q598" s="240"/>
    </row>
    <row r="599" spans="1:17" ht="15" thickBot="1">
      <c r="B599" s="5"/>
      <c r="C599" s="908"/>
      <c r="D599" s="909"/>
      <c r="E599" s="909"/>
      <c r="F599" s="909"/>
      <c r="G599" s="909"/>
      <c r="H599" s="909"/>
      <c r="I599" s="910"/>
      <c r="J599" s="937"/>
      <c r="K599" s="938"/>
      <c r="L599" s="183"/>
      <c r="M599" s="821"/>
      <c r="N599" s="822"/>
      <c r="O599" s="189">
        <f>+M599*L599</f>
        <v>0</v>
      </c>
      <c r="P599" s="18"/>
    </row>
    <row r="600" spans="1:17" ht="15.75" thickBot="1">
      <c r="B600" s="5"/>
      <c r="C600" s="779" t="s">
        <v>58</v>
      </c>
      <c r="D600" s="780"/>
      <c r="E600" s="780"/>
      <c r="F600" s="780"/>
      <c r="G600" s="780"/>
      <c r="H600" s="780"/>
      <c r="I600" s="780"/>
      <c r="J600" s="780"/>
      <c r="K600" s="780"/>
      <c r="L600" s="780"/>
      <c r="M600" s="780"/>
      <c r="N600" s="781"/>
      <c r="O600" s="190">
        <f>+SUM(O596:O599)</f>
        <v>31034.400000000001</v>
      </c>
      <c r="P600" s="19"/>
    </row>
    <row r="601" spans="1:17">
      <c r="B601" s="5"/>
      <c r="C601" s="801" t="s">
        <v>59</v>
      </c>
      <c r="D601" s="802"/>
      <c r="E601" s="802"/>
      <c r="F601" s="802"/>
      <c r="G601" s="802"/>
      <c r="H601" s="802"/>
      <c r="I601" s="802"/>
      <c r="J601" s="802"/>
      <c r="K601" s="802"/>
      <c r="L601" s="802"/>
      <c r="M601" s="802"/>
      <c r="N601" s="802"/>
      <c r="O601" s="803"/>
      <c r="P601" s="16"/>
    </row>
    <row r="602" spans="1:17">
      <c r="B602" s="5"/>
      <c r="C602" s="804"/>
      <c r="D602" s="805"/>
      <c r="E602" s="805"/>
      <c r="F602" s="805"/>
      <c r="G602" s="805"/>
      <c r="H602" s="805"/>
      <c r="I602" s="805"/>
      <c r="J602" s="805"/>
      <c r="K602" s="805"/>
      <c r="L602" s="805"/>
      <c r="M602" s="805"/>
      <c r="N602" s="805"/>
      <c r="O602" s="806"/>
      <c r="P602" s="16"/>
    </row>
    <row r="603" spans="1:17" ht="13.5" thickBot="1">
      <c r="B603" s="5"/>
      <c r="C603" s="807"/>
      <c r="D603" s="808"/>
      <c r="E603" s="808"/>
      <c r="F603" s="808"/>
      <c r="G603" s="808"/>
      <c r="H603" s="808"/>
      <c r="I603" s="808"/>
      <c r="J603" s="808"/>
      <c r="K603" s="808"/>
      <c r="L603" s="808"/>
      <c r="M603" s="808"/>
      <c r="N603" s="808"/>
      <c r="O603" s="809"/>
      <c r="P603" s="16"/>
    </row>
    <row r="604" spans="1:17" ht="15">
      <c r="B604" s="5"/>
      <c r="C604" s="810" t="s">
        <v>6</v>
      </c>
      <c r="D604" s="811"/>
      <c r="E604" s="811"/>
      <c r="F604" s="811"/>
      <c r="G604" s="811"/>
      <c r="H604" s="811"/>
      <c r="I604" s="838"/>
      <c r="J604" s="226" t="s">
        <v>53</v>
      </c>
      <c r="K604" s="219" t="s">
        <v>8</v>
      </c>
      <c r="L604" s="219" t="s">
        <v>178</v>
      </c>
      <c r="M604" s="837" t="s">
        <v>60</v>
      </c>
      <c r="N604" s="838"/>
      <c r="O604" s="59" t="s">
        <v>57</v>
      </c>
      <c r="P604" s="17"/>
    </row>
    <row r="605" spans="1:17" ht="14.25">
      <c r="B605" s="5"/>
      <c r="C605" s="943" t="s">
        <v>208</v>
      </c>
      <c r="D605" s="815"/>
      <c r="E605" s="815"/>
      <c r="F605" s="815"/>
      <c r="G605" s="815"/>
      <c r="H605" s="815"/>
      <c r="I605" s="816"/>
      <c r="J605" s="232" t="s">
        <v>472</v>
      </c>
      <c r="K605" s="244">
        <v>1</v>
      </c>
      <c r="L605" s="244"/>
      <c r="M605" s="777">
        <v>3500000</v>
      </c>
      <c r="N605" s="778"/>
      <c r="O605" s="189">
        <f>+(M605*K605)+(M605*K605*L605)</f>
        <v>3500000</v>
      </c>
      <c r="P605" s="18"/>
    </row>
    <row r="606" spans="1:17" ht="14.25">
      <c r="B606" s="5"/>
      <c r="C606" s="814" t="s">
        <v>179</v>
      </c>
      <c r="D606" s="815"/>
      <c r="E606" s="815"/>
      <c r="F606" s="815"/>
      <c r="G606" s="815"/>
      <c r="H606" s="815"/>
      <c r="I606" s="816"/>
      <c r="J606" s="232" t="s">
        <v>103</v>
      </c>
      <c r="K606" s="250">
        <v>0.16</v>
      </c>
      <c r="L606" s="250">
        <v>0.05</v>
      </c>
      <c r="M606" s="777">
        <v>882488.1</v>
      </c>
      <c r="N606" s="778"/>
      <c r="O606" s="189">
        <f>+(M606*K606)+(M606*K606*L606)+0.1</f>
        <v>148258.10079999999</v>
      </c>
      <c r="P606" s="18"/>
    </row>
    <row r="607" spans="1:17" ht="14.25">
      <c r="B607" s="5"/>
      <c r="C607" s="814" t="s">
        <v>209</v>
      </c>
      <c r="D607" s="815"/>
      <c r="E607" s="815"/>
      <c r="F607" s="815"/>
      <c r="G607" s="815"/>
      <c r="H607" s="815"/>
      <c r="I607" s="816"/>
      <c r="J607" s="247" t="s">
        <v>101</v>
      </c>
      <c r="K607" s="248">
        <v>1</v>
      </c>
      <c r="L607" s="249"/>
      <c r="M607" s="939">
        <v>435000</v>
      </c>
      <c r="N607" s="940"/>
      <c r="O607" s="189">
        <f>+(M607*K607)+(M607*K607*L607)</f>
        <v>435000</v>
      </c>
      <c r="P607" s="18"/>
    </row>
    <row r="608" spans="1:17" ht="15" thickBot="1">
      <c r="B608" s="5"/>
      <c r="C608" s="839"/>
      <c r="D608" s="840"/>
      <c r="E608" s="840"/>
      <c r="F608" s="840"/>
      <c r="G608" s="840"/>
      <c r="H608" s="840"/>
      <c r="I608" s="841"/>
      <c r="J608" s="202"/>
      <c r="K608" s="64"/>
      <c r="L608" s="202"/>
      <c r="M608" s="835"/>
      <c r="N608" s="836"/>
      <c r="O608" s="217">
        <f>+(M608*K608)+(M608*K608*L608)</f>
        <v>0</v>
      </c>
      <c r="P608" s="18"/>
    </row>
    <row r="609" spans="1:17" ht="15.75" thickBot="1">
      <c r="B609" s="5"/>
      <c r="C609" s="779" t="s">
        <v>58</v>
      </c>
      <c r="D609" s="780"/>
      <c r="E609" s="780"/>
      <c r="F609" s="780"/>
      <c r="G609" s="780"/>
      <c r="H609" s="780"/>
      <c r="I609" s="780"/>
      <c r="J609" s="780"/>
      <c r="K609" s="780"/>
      <c r="L609" s="780"/>
      <c r="M609" s="780"/>
      <c r="N609" s="781"/>
      <c r="O609" s="190">
        <f>+SUM(O605:O608)</f>
        <v>4083258.1008000001</v>
      </c>
      <c r="P609" s="18"/>
    </row>
    <row r="610" spans="1:17">
      <c r="B610" s="5"/>
      <c r="C610" s="801" t="s">
        <v>61</v>
      </c>
      <c r="D610" s="802"/>
      <c r="E610" s="802"/>
      <c r="F610" s="802"/>
      <c r="G610" s="802"/>
      <c r="H610" s="802"/>
      <c r="I610" s="802"/>
      <c r="J610" s="802"/>
      <c r="K610" s="802"/>
      <c r="L610" s="802"/>
      <c r="M610" s="802"/>
      <c r="N610" s="802"/>
      <c r="O610" s="803"/>
      <c r="P610" s="16"/>
    </row>
    <row r="611" spans="1:17">
      <c r="B611" s="5"/>
      <c r="C611" s="804"/>
      <c r="D611" s="805"/>
      <c r="E611" s="805"/>
      <c r="F611" s="805"/>
      <c r="G611" s="805"/>
      <c r="H611" s="805"/>
      <c r="I611" s="805"/>
      <c r="J611" s="805"/>
      <c r="K611" s="805"/>
      <c r="L611" s="805"/>
      <c r="M611" s="805"/>
      <c r="N611" s="805"/>
      <c r="O611" s="806"/>
      <c r="P611" s="16"/>
    </row>
    <row r="612" spans="1:17" ht="13.5" thickBot="1">
      <c r="B612" s="5"/>
      <c r="C612" s="807"/>
      <c r="D612" s="808"/>
      <c r="E612" s="808"/>
      <c r="F612" s="808"/>
      <c r="G612" s="808"/>
      <c r="H612" s="808"/>
      <c r="I612" s="808"/>
      <c r="J612" s="808"/>
      <c r="K612" s="808"/>
      <c r="L612" s="808"/>
      <c r="M612" s="808"/>
      <c r="N612" s="808"/>
      <c r="O612" s="809"/>
      <c r="P612" s="16"/>
    </row>
    <row r="613" spans="1:17" ht="17.25">
      <c r="B613" s="5"/>
      <c r="C613" s="827" t="s">
        <v>62</v>
      </c>
      <c r="D613" s="828"/>
      <c r="E613" s="828"/>
      <c r="F613" s="828"/>
      <c r="G613" s="828"/>
      <c r="H613" s="828"/>
      <c r="I613" s="828"/>
      <c r="J613" s="219" t="s">
        <v>63</v>
      </c>
      <c r="K613" s="221" t="s">
        <v>64</v>
      </c>
      <c r="L613" s="65" t="s">
        <v>65</v>
      </c>
      <c r="M613" s="837" t="s">
        <v>66</v>
      </c>
      <c r="N613" s="838"/>
      <c r="O613" s="59" t="s">
        <v>57</v>
      </c>
      <c r="P613" s="17"/>
    </row>
    <row r="614" spans="1:17" ht="14.25">
      <c r="B614" s="5"/>
      <c r="C614" s="795" t="s">
        <v>210</v>
      </c>
      <c r="D614" s="796"/>
      <c r="E614" s="796"/>
      <c r="F614" s="796"/>
      <c r="G614" s="796"/>
      <c r="H614" s="796"/>
      <c r="I614" s="796"/>
      <c r="J614" s="66">
        <v>0.1</v>
      </c>
      <c r="K614" s="67">
        <v>1</v>
      </c>
      <c r="L614" s="66" t="s">
        <v>171</v>
      </c>
      <c r="M614" s="777">
        <v>1891000</v>
      </c>
      <c r="N614" s="778"/>
      <c r="O614" s="189">
        <f>+M614*K614*J614</f>
        <v>189100</v>
      </c>
      <c r="P614" s="18"/>
    </row>
    <row r="615" spans="1:17" ht="15" thickBot="1">
      <c r="B615" s="5"/>
      <c r="C615" s="833"/>
      <c r="D615" s="834"/>
      <c r="E615" s="834"/>
      <c r="F615" s="834"/>
      <c r="G615" s="834"/>
      <c r="H615" s="834"/>
      <c r="I615" s="834"/>
      <c r="J615" s="68"/>
      <c r="K615" s="69"/>
      <c r="L615" s="68"/>
      <c r="M615" s="821"/>
      <c r="N615" s="822"/>
      <c r="O615" s="192">
        <v>0</v>
      </c>
      <c r="P615" s="18"/>
    </row>
    <row r="616" spans="1:17" ht="15.75" thickBot="1">
      <c r="B616" s="5"/>
      <c r="C616" s="779" t="s">
        <v>58</v>
      </c>
      <c r="D616" s="780"/>
      <c r="E616" s="780"/>
      <c r="F616" s="780"/>
      <c r="G616" s="780"/>
      <c r="H616" s="780"/>
      <c r="I616" s="780"/>
      <c r="J616" s="780"/>
      <c r="K616" s="780"/>
      <c r="L616" s="780"/>
      <c r="M616" s="780"/>
      <c r="N616" s="781"/>
      <c r="O616" s="190">
        <f>SUM(O614:O615)</f>
        <v>189100</v>
      </c>
      <c r="P616" s="19"/>
    </row>
    <row r="617" spans="1:17">
      <c r="B617" s="5"/>
      <c r="C617" s="801" t="s">
        <v>67</v>
      </c>
      <c r="D617" s="802"/>
      <c r="E617" s="802"/>
      <c r="F617" s="802"/>
      <c r="G617" s="802"/>
      <c r="H617" s="802"/>
      <c r="I617" s="802"/>
      <c r="J617" s="802"/>
      <c r="K617" s="802"/>
      <c r="L617" s="802"/>
      <c r="M617" s="802"/>
      <c r="N617" s="802"/>
      <c r="O617" s="803"/>
      <c r="P617" s="16"/>
    </row>
    <row r="618" spans="1:17">
      <c r="B618" s="5"/>
      <c r="C618" s="804"/>
      <c r="D618" s="805"/>
      <c r="E618" s="805"/>
      <c r="F618" s="805"/>
      <c r="G618" s="805"/>
      <c r="H618" s="805"/>
      <c r="I618" s="805"/>
      <c r="J618" s="805"/>
      <c r="K618" s="805"/>
      <c r="L618" s="805"/>
      <c r="M618" s="805"/>
      <c r="N618" s="805"/>
      <c r="O618" s="806"/>
      <c r="P618" s="16"/>
    </row>
    <row r="619" spans="1:17" ht="13.5" thickBot="1">
      <c r="B619" s="5"/>
      <c r="C619" s="807"/>
      <c r="D619" s="808"/>
      <c r="E619" s="808"/>
      <c r="F619" s="808"/>
      <c r="G619" s="808"/>
      <c r="H619" s="808"/>
      <c r="I619" s="808"/>
      <c r="J619" s="808"/>
      <c r="K619" s="808"/>
      <c r="L619" s="808"/>
      <c r="M619" s="808"/>
      <c r="N619" s="808"/>
      <c r="O619" s="809"/>
      <c r="P619" s="16"/>
    </row>
    <row r="620" spans="1:17" ht="30">
      <c r="A620" s="225"/>
      <c r="B620" s="220"/>
      <c r="C620" s="827" t="s">
        <v>68</v>
      </c>
      <c r="D620" s="828"/>
      <c r="E620" s="828"/>
      <c r="F620" s="828"/>
      <c r="G620" s="828"/>
      <c r="H620" s="828"/>
      <c r="I620" s="828"/>
      <c r="J620" s="782" t="s">
        <v>53</v>
      </c>
      <c r="K620" s="783"/>
      <c r="L620" s="222" t="s">
        <v>69</v>
      </c>
      <c r="M620" s="829" t="s">
        <v>56</v>
      </c>
      <c r="N620" s="830"/>
      <c r="O620" s="223" t="s">
        <v>57</v>
      </c>
      <c r="P620" s="224"/>
      <c r="Q620" s="225"/>
    </row>
    <row r="621" spans="1:17" ht="14.25">
      <c r="B621" s="5"/>
      <c r="C621" s="814" t="s">
        <v>311</v>
      </c>
      <c r="D621" s="815"/>
      <c r="E621" s="815"/>
      <c r="F621" s="815"/>
      <c r="G621" s="815"/>
      <c r="H621" s="815"/>
      <c r="I621" s="816"/>
      <c r="J621" s="784" t="s">
        <v>94</v>
      </c>
      <c r="K621" s="785"/>
      <c r="L621" s="184">
        <f>+'DESGLOSE CUADRILLAS'!J41</f>
        <v>231148.657592</v>
      </c>
      <c r="M621" s="831">
        <v>0.5</v>
      </c>
      <c r="N621" s="832"/>
      <c r="O621" s="191">
        <f>+L621*M621</f>
        <v>115574.328796</v>
      </c>
      <c r="P621" s="21"/>
    </row>
    <row r="622" spans="1:17" ht="14.25">
      <c r="B622" s="5"/>
      <c r="C622" s="814" t="s">
        <v>312</v>
      </c>
      <c r="D622" s="815"/>
      <c r="E622" s="815"/>
      <c r="F622" s="815"/>
      <c r="G622" s="815"/>
      <c r="H622" s="815"/>
      <c r="I622" s="816"/>
      <c r="J622" s="784" t="s">
        <v>94</v>
      </c>
      <c r="K622" s="785"/>
      <c r="L622" s="184">
        <f>+'DESGLOSE CUADRILLAS'!J20</f>
        <v>129858.79640000001</v>
      </c>
      <c r="M622" s="817">
        <v>0.5</v>
      </c>
      <c r="N622" s="818"/>
      <c r="O622" s="191">
        <f>+M622*L622</f>
        <v>64929.398200000003</v>
      </c>
      <c r="P622" s="21"/>
    </row>
    <row r="623" spans="1:17" ht="14.25">
      <c r="B623" s="5"/>
      <c r="C623" s="814"/>
      <c r="D623" s="815"/>
      <c r="E623" s="815"/>
      <c r="F623" s="815"/>
      <c r="G623" s="815"/>
      <c r="H623" s="815"/>
      <c r="I623" s="816"/>
      <c r="J623" s="784"/>
      <c r="K623" s="785"/>
      <c r="L623" s="184"/>
      <c r="M623" s="819"/>
      <c r="N623" s="820"/>
      <c r="O623" s="191">
        <f>+M623*L623</f>
        <v>0</v>
      </c>
      <c r="P623" s="21"/>
    </row>
    <row r="624" spans="1:17" ht="15" thickBot="1">
      <c r="B624" s="5"/>
      <c r="C624" s="814"/>
      <c r="D624" s="815"/>
      <c r="E624" s="815"/>
      <c r="F624" s="815"/>
      <c r="G624" s="815"/>
      <c r="H624" s="815"/>
      <c r="I624" s="816"/>
      <c r="J624" s="821"/>
      <c r="K624" s="822"/>
      <c r="L624" s="183"/>
      <c r="M624" s="821"/>
      <c r="N624" s="822"/>
      <c r="O624" s="191">
        <f>+M624*L624</f>
        <v>0</v>
      </c>
      <c r="P624" s="18"/>
    </row>
    <row r="625" spans="2:16" ht="15.75" thickBot="1">
      <c r="B625" s="5"/>
      <c r="C625" s="779" t="s">
        <v>58</v>
      </c>
      <c r="D625" s="780"/>
      <c r="E625" s="780"/>
      <c r="F625" s="780"/>
      <c r="G625" s="780"/>
      <c r="H625" s="780"/>
      <c r="I625" s="780"/>
      <c r="J625" s="780"/>
      <c r="K625" s="780"/>
      <c r="L625" s="780"/>
      <c r="M625" s="780"/>
      <c r="N625" s="781"/>
      <c r="O625" s="190">
        <f>+SUM(O621:O624)</f>
        <v>180503.72699600001</v>
      </c>
      <c r="P625" s="18"/>
    </row>
    <row r="626" spans="2:16" ht="15" thickBot="1">
      <c r="B626" s="5"/>
      <c r="C626" s="55"/>
      <c r="D626" s="32"/>
      <c r="E626" s="32"/>
      <c r="F626" s="32"/>
      <c r="G626" s="32"/>
      <c r="H626" s="32"/>
      <c r="I626" s="32"/>
      <c r="J626" s="32"/>
      <c r="K626" s="32"/>
      <c r="L626" s="32"/>
      <c r="M626" s="32"/>
      <c r="N626" s="32"/>
      <c r="O626" s="56"/>
      <c r="P626" s="6"/>
    </row>
    <row r="627" spans="2:16" ht="15.75" thickBot="1">
      <c r="B627" s="5"/>
      <c r="C627" s="786" t="s">
        <v>70</v>
      </c>
      <c r="D627" s="787"/>
      <c r="E627" s="787"/>
      <c r="F627" s="787"/>
      <c r="G627" s="787"/>
      <c r="H627" s="787"/>
      <c r="I627" s="787"/>
      <c r="J627" s="787"/>
      <c r="K627" s="787"/>
      <c r="L627" s="787"/>
      <c r="M627" s="787"/>
      <c r="N627" s="788"/>
      <c r="O627" s="195">
        <f>+ROUND(O600+O609+O616+O625,0)</f>
        <v>4483896</v>
      </c>
      <c r="P627" s="22"/>
    </row>
    <row r="628" spans="2:16">
      <c r="B628" s="5"/>
      <c r="C628" s="801" t="s">
        <v>71</v>
      </c>
      <c r="D628" s="802"/>
      <c r="E628" s="802"/>
      <c r="F628" s="802"/>
      <c r="G628" s="802"/>
      <c r="H628" s="802"/>
      <c r="I628" s="802"/>
      <c r="J628" s="802"/>
      <c r="K628" s="802"/>
      <c r="L628" s="802"/>
      <c r="M628" s="802"/>
      <c r="N628" s="802"/>
      <c r="O628" s="803"/>
      <c r="P628" s="16"/>
    </row>
    <row r="629" spans="2:16">
      <c r="B629" s="5"/>
      <c r="C629" s="804"/>
      <c r="D629" s="805"/>
      <c r="E629" s="805"/>
      <c r="F629" s="805"/>
      <c r="G629" s="805"/>
      <c r="H629" s="805"/>
      <c r="I629" s="805"/>
      <c r="J629" s="805"/>
      <c r="K629" s="805"/>
      <c r="L629" s="805"/>
      <c r="M629" s="805"/>
      <c r="N629" s="805"/>
      <c r="O629" s="806"/>
      <c r="P629" s="16"/>
    </row>
    <row r="630" spans="2:16" ht="13.5" thickBot="1">
      <c r="B630" s="5"/>
      <c r="C630" s="807"/>
      <c r="D630" s="808"/>
      <c r="E630" s="808"/>
      <c r="F630" s="808"/>
      <c r="G630" s="808"/>
      <c r="H630" s="808"/>
      <c r="I630" s="808"/>
      <c r="J630" s="808"/>
      <c r="K630" s="808"/>
      <c r="L630" s="808"/>
      <c r="M630" s="808"/>
      <c r="N630" s="808"/>
      <c r="O630" s="809"/>
      <c r="P630" s="16"/>
    </row>
    <row r="631" spans="2:16" ht="15">
      <c r="B631" s="5"/>
      <c r="C631" s="810" t="s">
        <v>72</v>
      </c>
      <c r="D631" s="811"/>
      <c r="E631" s="811"/>
      <c r="F631" s="811"/>
      <c r="G631" s="811"/>
      <c r="H631" s="811"/>
      <c r="I631" s="811"/>
      <c r="J631" s="101"/>
      <c r="K631" s="102"/>
      <c r="L631" s="71" t="s">
        <v>73</v>
      </c>
      <c r="M631" s="812" t="s">
        <v>74</v>
      </c>
      <c r="N631" s="813"/>
      <c r="O631" s="72"/>
      <c r="P631" s="20"/>
    </row>
    <row r="632" spans="2:16" ht="14.25">
      <c r="B632" s="5"/>
      <c r="C632" s="795" t="s">
        <v>75</v>
      </c>
      <c r="D632" s="796"/>
      <c r="E632" s="796"/>
      <c r="F632" s="796"/>
      <c r="G632" s="796"/>
      <c r="H632" s="796"/>
      <c r="I632" s="796"/>
      <c r="J632" s="74"/>
      <c r="K632" s="75"/>
      <c r="L632" s="76">
        <v>0.28999999999999998</v>
      </c>
      <c r="M632" s="797">
        <f>+O627</f>
        <v>4483896</v>
      </c>
      <c r="N632" s="798"/>
      <c r="O632" s="189">
        <f>+M632*L632</f>
        <v>1300329.8399999999</v>
      </c>
      <c r="P632" s="23"/>
    </row>
    <row r="633" spans="2:16" ht="14.25">
      <c r="B633" s="5"/>
      <c r="C633" s="61" t="s">
        <v>76</v>
      </c>
      <c r="D633" s="62"/>
      <c r="E633" s="62"/>
      <c r="F633" s="62"/>
      <c r="G633" s="62"/>
      <c r="H633" s="62"/>
      <c r="I633" s="62"/>
      <c r="J633" s="74"/>
      <c r="K633" s="75"/>
      <c r="L633" s="76">
        <v>0.01</v>
      </c>
      <c r="M633" s="797">
        <f>+O627</f>
        <v>4483896</v>
      </c>
      <c r="N633" s="798"/>
      <c r="O633" s="189">
        <f>+M633*L633</f>
        <v>44838.96</v>
      </c>
      <c r="P633" s="23"/>
    </row>
    <row r="634" spans="2:16" ht="15" thickBot="1">
      <c r="B634" s="5"/>
      <c r="C634" s="49" t="s">
        <v>77</v>
      </c>
      <c r="D634" s="50"/>
      <c r="E634" s="50"/>
      <c r="F634" s="50"/>
      <c r="G634" s="50"/>
      <c r="H634" s="50"/>
      <c r="I634" s="50"/>
      <c r="J634" s="77"/>
      <c r="K634" s="78"/>
      <c r="L634" s="76">
        <v>0.05</v>
      </c>
      <c r="M634" s="799">
        <f>+O627</f>
        <v>4483896</v>
      </c>
      <c r="N634" s="800"/>
      <c r="O634" s="189">
        <f>+M634*L634</f>
        <v>224194.80000000002</v>
      </c>
      <c r="P634" s="23"/>
    </row>
    <row r="635" spans="2:16" ht="15.75" thickBot="1">
      <c r="B635" s="5"/>
      <c r="C635" s="779" t="s">
        <v>58</v>
      </c>
      <c r="D635" s="780"/>
      <c r="E635" s="780"/>
      <c r="F635" s="780"/>
      <c r="G635" s="780"/>
      <c r="H635" s="780"/>
      <c r="I635" s="780"/>
      <c r="J635" s="780"/>
      <c r="K635" s="780"/>
      <c r="L635" s="780"/>
      <c r="M635" s="780"/>
      <c r="N635" s="781"/>
      <c r="O635" s="190">
        <f>+SUM(O632:O634)</f>
        <v>1569363.5999999999</v>
      </c>
      <c r="P635" s="24"/>
    </row>
    <row r="636" spans="2:16" ht="15" thickBot="1">
      <c r="B636" s="5"/>
      <c r="C636" s="55"/>
      <c r="D636" s="32"/>
      <c r="E636" s="32"/>
      <c r="F636" s="32"/>
      <c r="G636" s="32"/>
      <c r="H636" s="32"/>
      <c r="I636" s="32"/>
      <c r="J636" s="32"/>
      <c r="K636" s="32"/>
      <c r="L636" s="32"/>
      <c r="M636" s="32"/>
      <c r="N636" s="32"/>
      <c r="O636" s="196"/>
      <c r="P636" s="6"/>
    </row>
    <row r="637" spans="2:16" ht="15.75" thickBot="1">
      <c r="B637" s="5"/>
      <c r="C637" s="786" t="s">
        <v>78</v>
      </c>
      <c r="D637" s="787"/>
      <c r="E637" s="787"/>
      <c r="F637" s="787"/>
      <c r="G637" s="787"/>
      <c r="H637" s="787"/>
      <c r="I637" s="787"/>
      <c r="J637" s="787"/>
      <c r="K637" s="787"/>
      <c r="L637" s="787"/>
      <c r="M637" s="787"/>
      <c r="N637" s="788"/>
      <c r="O637" s="194">
        <f>ROUNDDOWN(+O635+O627,0)</f>
        <v>6053259</v>
      </c>
      <c r="P637" s="24"/>
    </row>
    <row r="638" spans="2:16" ht="14.25">
      <c r="B638" s="5"/>
      <c r="C638" s="55"/>
      <c r="D638" s="32"/>
      <c r="E638" s="32"/>
      <c r="F638" s="32"/>
      <c r="G638" s="32"/>
      <c r="H638" s="32"/>
      <c r="I638" s="32"/>
      <c r="J638" s="32"/>
      <c r="K638" s="32"/>
      <c r="L638" s="32"/>
      <c r="M638" s="32"/>
      <c r="N638" s="32"/>
      <c r="O638" s="56"/>
      <c r="P638" s="6"/>
    </row>
    <row r="639" spans="2:16" ht="14.25">
      <c r="B639" s="5"/>
      <c r="C639" s="55"/>
      <c r="D639" s="32"/>
      <c r="E639" s="32"/>
      <c r="F639" s="32"/>
      <c r="G639" s="32"/>
      <c r="H639" s="79" t="s">
        <v>79</v>
      </c>
      <c r="I639" s="79"/>
      <c r="J639" s="79"/>
      <c r="K639" s="79"/>
      <c r="L639" s="32"/>
      <c r="M639" s="32"/>
      <c r="N639" s="32"/>
      <c r="O639" s="56"/>
      <c r="P639" s="6"/>
    </row>
    <row r="640" spans="2:16" ht="15">
      <c r="B640" s="5"/>
      <c r="C640" s="55"/>
      <c r="D640" s="32"/>
      <c r="E640" s="32"/>
      <c r="F640" s="32"/>
      <c r="G640" s="32"/>
      <c r="H640" s="79" t="s">
        <v>80</v>
      </c>
      <c r="I640" s="32"/>
      <c r="J640" s="32"/>
      <c r="K640" s="32"/>
      <c r="L640" s="32"/>
      <c r="M640" s="32"/>
      <c r="N640" s="32"/>
      <c r="O640" s="56"/>
      <c r="P640" s="25"/>
    </row>
    <row r="641" spans="2:16" ht="15">
      <c r="B641" s="5"/>
      <c r="C641" s="55"/>
      <c r="D641" s="32"/>
      <c r="E641" s="32"/>
      <c r="F641" s="32"/>
      <c r="G641" s="32"/>
      <c r="H641" s="79" t="s">
        <v>81</v>
      </c>
      <c r="I641" s="32"/>
      <c r="J641" s="32"/>
      <c r="K641" s="32"/>
      <c r="L641" s="32"/>
      <c r="M641" s="32"/>
      <c r="N641" s="32"/>
      <c r="O641" s="56"/>
      <c r="P641" s="25"/>
    </row>
    <row r="642" spans="2:16" ht="14.25">
      <c r="B642" s="5"/>
      <c r="C642" s="41"/>
      <c r="D642" s="80"/>
      <c r="E642" s="80"/>
      <c r="F642" s="80"/>
      <c r="G642" s="80"/>
      <c r="H642" s="79" t="s">
        <v>82</v>
      </c>
      <c r="I642" s="80"/>
      <c r="J642" s="80"/>
      <c r="K642" s="80"/>
      <c r="L642" s="80"/>
      <c r="M642" s="80"/>
      <c r="N642" s="80"/>
      <c r="O642" s="81"/>
      <c r="P642" s="26"/>
    </row>
    <row r="643" spans="2:16" ht="14.25">
      <c r="B643" s="5"/>
      <c r="C643" s="55"/>
      <c r="D643" s="32"/>
      <c r="E643" s="32"/>
      <c r="F643" s="32"/>
      <c r="G643" s="32"/>
      <c r="H643" s="32" t="s">
        <v>83</v>
      </c>
      <c r="I643" s="32"/>
      <c r="J643" s="32"/>
      <c r="K643" s="32"/>
      <c r="L643" s="32"/>
      <c r="M643" s="32"/>
      <c r="N643" s="32"/>
      <c r="O643" s="56"/>
      <c r="P643" s="6"/>
    </row>
    <row r="644" spans="2:16" ht="15">
      <c r="B644" s="5"/>
      <c r="C644" s="82" t="s">
        <v>84</v>
      </c>
      <c r="D644" s="83"/>
      <c r="E644" s="83"/>
      <c r="F644" s="83"/>
      <c r="G644" s="83"/>
      <c r="H644" s="83"/>
      <c r="I644" s="83"/>
      <c r="J644" s="83"/>
      <c r="K644" s="83"/>
      <c r="L644" s="83"/>
      <c r="M644" s="83"/>
      <c r="N644" s="83"/>
      <c r="O644" s="84"/>
      <c r="P644" s="6"/>
    </row>
    <row r="645" spans="2:16" ht="14.25">
      <c r="B645" s="5"/>
      <c r="C645" s="789"/>
      <c r="D645" s="790"/>
      <c r="E645" s="790"/>
      <c r="F645" s="790"/>
      <c r="G645" s="790"/>
      <c r="H645" s="790"/>
      <c r="I645" s="790"/>
      <c r="J645" s="790"/>
      <c r="K645" s="790"/>
      <c r="L645" s="790"/>
      <c r="M645" s="790"/>
      <c r="N645" s="790"/>
      <c r="O645" s="791"/>
      <c r="P645" s="26"/>
    </row>
    <row r="646" spans="2:16" ht="14.25">
      <c r="B646" s="5"/>
      <c r="C646" s="789"/>
      <c r="D646" s="790"/>
      <c r="E646" s="790"/>
      <c r="F646" s="790"/>
      <c r="G646" s="790"/>
      <c r="H646" s="790"/>
      <c r="I646" s="790"/>
      <c r="J646" s="790"/>
      <c r="K646" s="790"/>
      <c r="L646" s="790"/>
      <c r="M646" s="790"/>
      <c r="N646" s="790"/>
      <c r="O646" s="791"/>
      <c r="P646" s="26"/>
    </row>
    <row r="647" spans="2:16" ht="14.25">
      <c r="B647" s="5"/>
      <c r="C647" s="41"/>
      <c r="D647" s="80"/>
      <c r="E647" s="80"/>
      <c r="F647" s="80"/>
      <c r="G647" s="80"/>
      <c r="H647" s="80"/>
      <c r="I647" s="80"/>
      <c r="J647" s="80"/>
      <c r="K647" s="80"/>
      <c r="L647" s="80"/>
      <c r="M647" s="80"/>
      <c r="N647" s="80"/>
      <c r="O647" s="81"/>
      <c r="P647" s="26"/>
    </row>
    <row r="648" spans="2:16" ht="15">
      <c r="B648" s="5"/>
      <c r="C648" s="85" t="s">
        <v>85</v>
      </c>
      <c r="D648" s="80"/>
      <c r="E648" s="80"/>
      <c r="F648" s="80"/>
      <c r="G648" s="80"/>
      <c r="H648" s="80"/>
      <c r="I648" s="80"/>
      <c r="J648" s="80"/>
      <c r="K648" s="80"/>
      <c r="L648" s="80"/>
      <c r="M648" s="80"/>
      <c r="N648" s="80"/>
      <c r="O648" s="81"/>
      <c r="P648" s="26"/>
    </row>
    <row r="649" spans="2:16">
      <c r="B649" s="5"/>
      <c r="C649" s="792" t="s">
        <v>86</v>
      </c>
      <c r="D649" s="793"/>
      <c r="E649" s="793"/>
      <c r="F649" s="793"/>
      <c r="G649" s="793"/>
      <c r="H649" s="793"/>
      <c r="I649" s="793"/>
      <c r="J649" s="793"/>
      <c r="K649" s="793"/>
      <c r="L649" s="793"/>
      <c r="M649" s="793"/>
      <c r="N649" s="793"/>
      <c r="O649" s="794"/>
      <c r="P649" s="27"/>
    </row>
    <row r="650" spans="2:16">
      <c r="B650" s="5"/>
      <c r="C650" s="792"/>
      <c r="D650" s="793"/>
      <c r="E650" s="793"/>
      <c r="F650" s="793"/>
      <c r="G650" s="793"/>
      <c r="H650" s="793"/>
      <c r="I650" s="793"/>
      <c r="J650" s="793"/>
      <c r="K650" s="793"/>
      <c r="L650" s="793"/>
      <c r="M650" s="793"/>
      <c r="N650" s="793"/>
      <c r="O650" s="794"/>
      <c r="P650" s="27"/>
    </row>
    <row r="651" spans="2:16">
      <c r="B651" s="5"/>
      <c r="C651" s="792" t="s">
        <v>87</v>
      </c>
      <c r="D651" s="793"/>
      <c r="E651" s="793"/>
      <c r="F651" s="793"/>
      <c r="G651" s="793"/>
      <c r="H651" s="793"/>
      <c r="I651" s="793"/>
      <c r="J651" s="793"/>
      <c r="K651" s="793"/>
      <c r="L651" s="793"/>
      <c r="M651" s="793"/>
      <c r="N651" s="793"/>
      <c r="O651" s="794"/>
      <c r="P651" s="27"/>
    </row>
    <row r="652" spans="2:16">
      <c r="B652" s="5"/>
      <c r="C652" s="792"/>
      <c r="D652" s="793"/>
      <c r="E652" s="793"/>
      <c r="F652" s="793"/>
      <c r="G652" s="793"/>
      <c r="H652" s="793"/>
      <c r="I652" s="793"/>
      <c r="J652" s="793"/>
      <c r="K652" s="793"/>
      <c r="L652" s="793"/>
      <c r="M652" s="793"/>
      <c r="N652" s="793"/>
      <c r="O652" s="794"/>
      <c r="P652" s="27"/>
    </row>
    <row r="653" spans="2:16" ht="14.25">
      <c r="B653" s="5"/>
      <c r="C653" s="41"/>
      <c r="D653" s="80"/>
      <c r="E653" s="80"/>
      <c r="F653" s="80"/>
      <c r="G653" s="80"/>
      <c r="H653" s="80"/>
      <c r="I653" s="80"/>
      <c r="J653" s="80"/>
      <c r="K653" s="80"/>
      <c r="L653" s="80"/>
      <c r="M653" s="80"/>
      <c r="N653" s="80"/>
      <c r="O653" s="81"/>
      <c r="P653" s="26"/>
    </row>
    <row r="654" spans="2:16" ht="14.25">
      <c r="B654" s="5"/>
      <c r="C654" s="55"/>
      <c r="D654" s="32"/>
      <c r="E654" s="32"/>
      <c r="F654" s="32"/>
      <c r="G654" s="32"/>
      <c r="H654" s="79" t="s">
        <v>79</v>
      </c>
      <c r="I654" s="32"/>
      <c r="J654" s="32"/>
      <c r="K654" s="32"/>
      <c r="L654" s="32"/>
      <c r="M654" s="32"/>
      <c r="N654" s="32"/>
      <c r="O654" s="56"/>
      <c r="P654" s="6"/>
    </row>
    <row r="655" spans="2:16" ht="14.25">
      <c r="B655" s="5"/>
      <c r="C655" s="55"/>
      <c r="D655" s="32"/>
      <c r="E655" s="32"/>
      <c r="F655" s="32"/>
      <c r="G655" s="32"/>
      <c r="H655" s="32" t="s">
        <v>80</v>
      </c>
      <c r="I655" s="62"/>
      <c r="J655" s="62"/>
      <c r="K655" s="62"/>
      <c r="L655" s="32"/>
      <c r="M655" s="32"/>
      <c r="N655" s="32"/>
      <c r="O655" s="56"/>
      <c r="P655" s="6"/>
    </row>
    <row r="656" spans="2:16" ht="14.25">
      <c r="B656" s="5"/>
      <c r="C656" s="55"/>
      <c r="D656" s="32"/>
      <c r="E656" s="32"/>
      <c r="F656" s="32"/>
      <c r="G656" s="32"/>
      <c r="H656" s="32" t="s">
        <v>88</v>
      </c>
      <c r="I656" s="86"/>
      <c r="J656" s="86"/>
      <c r="K656" s="86"/>
      <c r="L656" s="32"/>
      <c r="M656" s="32"/>
      <c r="N656" s="32"/>
      <c r="O656" s="56"/>
      <c r="P656" s="6"/>
    </row>
    <row r="657" spans="2:16" ht="14.25">
      <c r="B657" s="5"/>
      <c r="C657" s="87"/>
      <c r="D657" s="80"/>
      <c r="E657" s="80"/>
      <c r="F657" s="80"/>
      <c r="G657" s="80"/>
      <c r="H657" s="32" t="s">
        <v>89</v>
      </c>
      <c r="I657" s="32"/>
      <c r="J657" s="32"/>
      <c r="K657" s="32"/>
      <c r="L657" s="80"/>
      <c r="M657" s="80"/>
      <c r="N657" s="80"/>
      <c r="O657" s="81"/>
      <c r="P657" s="26"/>
    </row>
    <row r="658" spans="2:16" ht="16.5" thickBot="1">
      <c r="B658" s="5"/>
      <c r="C658" s="773"/>
      <c r="D658" s="774"/>
      <c r="E658" s="774"/>
      <c r="F658" s="69"/>
      <c r="G658" s="69"/>
      <c r="H658" s="69"/>
      <c r="I658" s="69"/>
      <c r="J658" s="69"/>
      <c r="K658" s="775"/>
      <c r="L658" s="775"/>
      <c r="M658" s="775"/>
      <c r="N658" s="775"/>
      <c r="O658" s="776"/>
      <c r="P658" s="28"/>
    </row>
    <row r="659" spans="2:16" ht="13.5" thickBot="1">
      <c r="B659" s="29"/>
      <c r="C659" s="30"/>
      <c r="D659" s="30"/>
      <c r="E659" s="30"/>
      <c r="F659" s="30"/>
      <c r="G659" s="30"/>
      <c r="H659" s="30"/>
      <c r="I659" s="30"/>
      <c r="J659" s="30"/>
      <c r="K659" s="30"/>
      <c r="L659" s="30"/>
      <c r="M659" s="30"/>
      <c r="N659" s="30"/>
      <c r="O659" s="30"/>
      <c r="P659" s="31"/>
    </row>
    <row r="660" spans="2:16" ht="13.5" thickTop="1"/>
    <row r="661" spans="2:16" ht="13.5" thickBot="1"/>
    <row r="662" spans="2:16" ht="13.5" thickTop="1">
      <c r="B662" s="3"/>
      <c r="C662" s="4"/>
      <c r="D662" s="4"/>
      <c r="E662" s="4"/>
      <c r="F662" s="4"/>
      <c r="G662" s="4"/>
      <c r="H662" s="4"/>
      <c r="I662" s="4"/>
      <c r="J662" s="4"/>
      <c r="K662" s="4"/>
      <c r="L662" s="4"/>
      <c r="M662" s="4"/>
      <c r="N662" s="4"/>
      <c r="O662" s="4"/>
      <c r="P662" s="106"/>
    </row>
    <row r="663" spans="2:16" ht="13.5">
      <c r="B663" s="5"/>
      <c r="C663" s="869" t="s">
        <v>38</v>
      </c>
      <c r="D663" s="870"/>
      <c r="E663" s="870"/>
      <c r="F663" s="870"/>
      <c r="P663" s="6"/>
    </row>
    <row r="664" spans="2:16">
      <c r="B664" s="5"/>
      <c r="C664" s="94"/>
      <c r="D664" s="107" t="s">
        <v>39</v>
      </c>
      <c r="E664" s="94"/>
      <c r="F664" s="95"/>
      <c r="P664" s="6"/>
    </row>
    <row r="665" spans="2:16">
      <c r="B665" s="5"/>
      <c r="C665" s="88"/>
      <c r="D665" s="89"/>
      <c r="E665" s="88"/>
      <c r="F665" s="89"/>
      <c r="P665" s="6"/>
    </row>
    <row r="666" spans="2:16" ht="15.75">
      <c r="B666" s="5"/>
      <c r="C666" s="871" t="s">
        <v>40</v>
      </c>
      <c r="D666" s="871"/>
      <c r="E666" s="871"/>
      <c r="F666" s="871"/>
      <c r="G666" s="871"/>
      <c r="H666" s="871"/>
      <c r="I666" s="871"/>
      <c r="J666" s="871"/>
      <c r="K666" s="871"/>
      <c r="L666" s="871"/>
      <c r="M666" s="871"/>
      <c r="N666" s="871"/>
      <c r="O666" s="871"/>
      <c r="P666" s="7"/>
    </row>
    <row r="667" spans="2:16" ht="15" thickBot="1">
      <c r="B667" s="5"/>
      <c r="C667" s="32"/>
      <c r="D667" s="32"/>
      <c r="E667" s="32"/>
      <c r="F667" s="32"/>
      <c r="G667" s="32"/>
      <c r="H667" s="32"/>
      <c r="I667" s="32"/>
      <c r="J667" s="32"/>
      <c r="K667" s="32"/>
      <c r="L667" s="32"/>
      <c r="M667" s="32"/>
      <c r="N667" s="32"/>
      <c r="O667" s="32"/>
      <c r="P667" s="6"/>
    </row>
    <row r="668" spans="2:16" ht="15">
      <c r="B668" s="5"/>
      <c r="C668" s="872"/>
      <c r="D668" s="874"/>
      <c r="E668" s="875"/>
      <c r="F668" s="875"/>
      <c r="G668" s="875"/>
      <c r="H668" s="875"/>
      <c r="I668" s="875"/>
      <c r="J668" s="875"/>
      <c r="K668" s="876"/>
      <c r="L668" s="877"/>
      <c r="M668" s="878"/>
      <c r="N668" s="878"/>
      <c r="O668" s="879"/>
      <c r="P668" s="8"/>
    </row>
    <row r="669" spans="2:16" ht="15">
      <c r="B669" s="5"/>
      <c r="C669" s="873"/>
      <c r="D669" s="856" t="s">
        <v>468</v>
      </c>
      <c r="E669" s="857"/>
      <c r="F669" s="857"/>
      <c r="G669" s="857"/>
      <c r="H669" s="857"/>
      <c r="I669" s="857"/>
      <c r="J669" s="857"/>
      <c r="K669" s="858"/>
      <c r="L669" s="880"/>
      <c r="M669" s="881"/>
      <c r="N669" s="881"/>
      <c r="O669" s="882"/>
      <c r="P669" s="8"/>
    </row>
    <row r="670" spans="2:16" ht="15">
      <c r="B670" s="5"/>
      <c r="C670" s="873"/>
      <c r="D670" s="856"/>
      <c r="E670" s="857"/>
      <c r="F670" s="857"/>
      <c r="G670" s="857"/>
      <c r="H670" s="857"/>
      <c r="I670" s="857"/>
      <c r="J670" s="857"/>
      <c r="K670" s="858"/>
      <c r="L670" s="883" t="s">
        <v>41</v>
      </c>
      <c r="M670" s="885"/>
      <c r="N670" s="886"/>
      <c r="O670" s="887"/>
      <c r="P670" s="8"/>
    </row>
    <row r="671" spans="2:16" ht="13.5">
      <c r="B671" s="5"/>
      <c r="C671" s="873"/>
      <c r="D671" s="866" t="s">
        <v>467</v>
      </c>
      <c r="E671" s="867"/>
      <c r="F671" s="867"/>
      <c r="G671" s="867"/>
      <c r="H671" s="867"/>
      <c r="I671" s="867"/>
      <c r="J671" s="867"/>
      <c r="K671" s="868"/>
      <c r="L671" s="884"/>
      <c r="M671" s="888"/>
      <c r="N671" s="889"/>
      <c r="O671" s="890"/>
      <c r="P671" s="9"/>
    </row>
    <row r="672" spans="2:16" ht="13.9" customHeight="1">
      <c r="B672" s="5"/>
      <c r="C672" s="873"/>
      <c r="D672" s="866"/>
      <c r="E672" s="867"/>
      <c r="F672" s="867"/>
      <c r="G672" s="867"/>
      <c r="H672" s="867"/>
      <c r="I672" s="867"/>
      <c r="J672" s="867"/>
      <c r="K672" s="868"/>
      <c r="L672" s="883" t="s">
        <v>42</v>
      </c>
      <c r="M672" s="883"/>
      <c r="N672" s="883" t="s">
        <v>43</v>
      </c>
      <c r="O672" s="854"/>
      <c r="P672" s="8"/>
    </row>
    <row r="673" spans="2:16" ht="13.9" customHeight="1">
      <c r="B673" s="5"/>
      <c r="C673" s="873"/>
      <c r="D673" s="866"/>
      <c r="E673" s="867"/>
      <c r="F673" s="867"/>
      <c r="G673" s="867"/>
      <c r="H673" s="867"/>
      <c r="I673" s="867"/>
      <c r="J673" s="867"/>
      <c r="K673" s="868"/>
      <c r="L673" s="891"/>
      <c r="M673" s="891"/>
      <c r="N673" s="891"/>
      <c r="O673" s="855"/>
      <c r="P673" s="8"/>
    </row>
    <row r="674" spans="2:16" ht="15">
      <c r="B674" s="5"/>
      <c r="C674" s="873"/>
      <c r="D674" s="856" t="s">
        <v>44</v>
      </c>
      <c r="E674" s="857"/>
      <c r="F674" s="857"/>
      <c r="G674" s="857"/>
      <c r="H674" s="857"/>
      <c r="I674" s="857"/>
      <c r="J674" s="857"/>
      <c r="K674" s="858"/>
      <c r="L674" s="891"/>
      <c r="M674" s="891"/>
      <c r="N674" s="891"/>
      <c r="O674" s="855"/>
      <c r="P674" s="8"/>
    </row>
    <row r="675" spans="2:16" ht="15.75" thickBot="1">
      <c r="B675" s="5"/>
      <c r="C675" s="33"/>
      <c r="D675" s="34"/>
      <c r="E675" s="34"/>
      <c r="F675" s="34"/>
      <c r="G675" s="34"/>
      <c r="H675" s="34"/>
      <c r="I675" s="34"/>
      <c r="J675" s="34"/>
      <c r="K675" s="34"/>
      <c r="L675" s="34"/>
      <c r="M675" s="35"/>
      <c r="N675" s="35"/>
      <c r="O675" s="36"/>
      <c r="P675" s="10"/>
    </row>
    <row r="676" spans="2:16" ht="15">
      <c r="B676" s="5"/>
      <c r="C676" s="37"/>
      <c r="D676" s="100"/>
      <c r="E676" s="100"/>
      <c r="F676" s="100"/>
      <c r="G676" s="100"/>
      <c r="H676" s="100"/>
      <c r="I676" s="100"/>
      <c r="J676" s="100"/>
      <c r="K676" s="100"/>
      <c r="L676" s="38" t="s">
        <v>45</v>
      </c>
      <c r="M676" s="39" t="s">
        <v>46</v>
      </c>
      <c r="N676" s="39" t="s">
        <v>47</v>
      </c>
      <c r="O676" s="40" t="s">
        <v>48</v>
      </c>
      <c r="P676" s="9"/>
    </row>
    <row r="677" spans="2:16" ht="15">
      <c r="B677" s="5"/>
      <c r="C677" s="41"/>
      <c r="D677" s="99"/>
      <c r="E677" s="99"/>
      <c r="F677" s="99"/>
      <c r="G677" s="99"/>
      <c r="H677" s="99"/>
      <c r="I677" s="99"/>
      <c r="J677" s="99"/>
      <c r="K677" s="99"/>
      <c r="L677" s="42"/>
      <c r="M677" s="43">
        <v>1</v>
      </c>
      <c r="N677" s="43">
        <v>9</v>
      </c>
      <c r="O677" s="44">
        <v>2026</v>
      </c>
      <c r="P677" s="11"/>
    </row>
    <row r="678" spans="2:16" ht="14.25">
      <c r="B678" s="5"/>
      <c r="C678" s="46"/>
      <c r="D678" s="47"/>
      <c r="E678" s="47"/>
      <c r="F678" s="47"/>
      <c r="G678" s="47"/>
      <c r="H678" s="47"/>
      <c r="I678" s="47"/>
      <c r="J678" s="47"/>
      <c r="K678" s="47"/>
      <c r="L678" s="47"/>
      <c r="M678" s="47"/>
      <c r="N678" s="47"/>
      <c r="O678" s="48"/>
      <c r="P678" s="11"/>
    </row>
    <row r="679" spans="2:16" ht="15.75" thickBot="1">
      <c r="B679" s="5"/>
      <c r="C679" s="49"/>
      <c r="D679" s="50"/>
      <c r="E679" s="50"/>
      <c r="F679" s="50"/>
      <c r="G679" s="50"/>
      <c r="H679" s="50"/>
      <c r="I679" s="50"/>
      <c r="J679" s="50"/>
      <c r="K679" s="50"/>
      <c r="L679" s="50"/>
      <c r="M679" s="50"/>
      <c r="N679" s="50"/>
      <c r="O679" s="51"/>
      <c r="P679" s="12"/>
    </row>
    <row r="680" spans="2:16" ht="15" thickBot="1">
      <c r="B680" s="5"/>
      <c r="C680" s="49"/>
      <c r="D680" s="50"/>
      <c r="E680" s="50"/>
      <c r="F680" s="50"/>
      <c r="G680" s="50"/>
      <c r="H680" s="50"/>
      <c r="I680" s="50"/>
      <c r="J680" s="50"/>
      <c r="K680" s="50"/>
      <c r="L680" s="50"/>
      <c r="M680" s="50"/>
      <c r="N680" s="50"/>
      <c r="O680" s="51"/>
      <c r="P680" s="6"/>
    </row>
    <row r="681" spans="2:16" ht="15" thickBot="1">
      <c r="B681" s="5"/>
      <c r="C681" s="52"/>
      <c r="D681" s="53"/>
      <c r="E681" s="53"/>
      <c r="F681" s="53"/>
      <c r="G681" s="53"/>
      <c r="H681" s="53"/>
      <c r="I681" s="32"/>
      <c r="J681" s="32"/>
      <c r="K681" s="53"/>
      <c r="L681" s="53"/>
      <c r="M681" s="53"/>
      <c r="N681" s="53"/>
      <c r="O681" s="54"/>
      <c r="P681" s="6"/>
    </row>
    <row r="682" spans="2:16" ht="15">
      <c r="B682" s="5"/>
      <c r="C682" s="859" t="s">
        <v>51</v>
      </c>
      <c r="D682" s="860"/>
      <c r="E682" s="860"/>
      <c r="F682" s="860"/>
      <c r="G682" s="860"/>
      <c r="H682" s="860"/>
      <c r="I682" s="860"/>
      <c r="J682" s="860"/>
      <c r="K682" s="860"/>
      <c r="L682" s="860"/>
      <c r="M682" s="860"/>
      <c r="N682" s="860"/>
      <c r="O682" s="861"/>
      <c r="P682" s="13"/>
    </row>
    <row r="683" spans="2:16" ht="15" thickBot="1">
      <c r="B683" s="5"/>
      <c r="C683" s="55"/>
      <c r="D683" s="32"/>
      <c r="E683" s="32"/>
      <c r="F683" s="32"/>
      <c r="G683" s="32"/>
      <c r="H683" s="32"/>
      <c r="I683" s="32"/>
      <c r="J683" s="32"/>
      <c r="K683" s="32"/>
      <c r="L683" s="32"/>
      <c r="M683" s="32"/>
      <c r="N683" s="32"/>
      <c r="O683" s="56"/>
      <c r="P683" s="6"/>
    </row>
    <row r="684" spans="2:16" ht="15">
      <c r="B684" s="5"/>
      <c r="C684" s="57" t="s">
        <v>52</v>
      </c>
      <c r="D684" s="862" t="s">
        <v>6</v>
      </c>
      <c r="E684" s="863"/>
      <c r="F684" s="863"/>
      <c r="G684" s="863"/>
      <c r="H684" s="863"/>
      <c r="I684" s="863"/>
      <c r="J684" s="863"/>
      <c r="K684" s="863"/>
      <c r="L684" s="864"/>
      <c r="M684" s="827" t="s">
        <v>53</v>
      </c>
      <c r="N684" s="865"/>
      <c r="O684" s="57" t="s">
        <v>8</v>
      </c>
      <c r="P684" s="14"/>
    </row>
    <row r="685" spans="2:16" ht="33" customHeight="1" thickBot="1">
      <c r="B685" s="5"/>
      <c r="C685" s="181">
        <v>3.08</v>
      </c>
      <c r="D685" s="846" t="s">
        <v>211</v>
      </c>
      <c r="E685" s="904"/>
      <c r="F685" s="904"/>
      <c r="G685" s="904"/>
      <c r="H685" s="904"/>
      <c r="I685" s="904"/>
      <c r="J685" s="904"/>
      <c r="K685" s="904"/>
      <c r="L685" s="850"/>
      <c r="M685" s="849" t="s">
        <v>102</v>
      </c>
      <c r="N685" s="850"/>
      <c r="O685" s="193">
        <f>+O733</f>
        <v>421976</v>
      </c>
      <c r="P685" s="15"/>
    </row>
    <row r="686" spans="2:16">
      <c r="B686" s="5"/>
      <c r="C686" s="801" t="s">
        <v>54</v>
      </c>
      <c r="D686" s="802"/>
      <c r="E686" s="802"/>
      <c r="F686" s="802"/>
      <c r="G686" s="802"/>
      <c r="H686" s="802"/>
      <c r="I686" s="802"/>
      <c r="J686" s="802"/>
      <c r="K686" s="802"/>
      <c r="L686" s="802"/>
      <c r="M686" s="802"/>
      <c r="N686" s="802"/>
      <c r="O686" s="803"/>
      <c r="P686" s="16"/>
    </row>
    <row r="687" spans="2:16">
      <c r="B687" s="5"/>
      <c r="C687" s="804"/>
      <c r="D687" s="805"/>
      <c r="E687" s="805"/>
      <c r="F687" s="805"/>
      <c r="G687" s="805"/>
      <c r="H687" s="805"/>
      <c r="I687" s="805"/>
      <c r="J687" s="805"/>
      <c r="K687" s="805"/>
      <c r="L687" s="805"/>
      <c r="M687" s="805"/>
      <c r="N687" s="805"/>
      <c r="O687" s="806"/>
      <c r="P687" s="16"/>
    </row>
    <row r="688" spans="2:16" ht="13.5" thickBot="1">
      <c r="B688" s="5"/>
      <c r="C688" s="807"/>
      <c r="D688" s="808"/>
      <c r="E688" s="808"/>
      <c r="F688" s="808"/>
      <c r="G688" s="808"/>
      <c r="H688" s="808"/>
      <c r="I688" s="808"/>
      <c r="J688" s="808"/>
      <c r="K688" s="808"/>
      <c r="L688" s="808"/>
      <c r="M688" s="808"/>
      <c r="N688" s="808"/>
      <c r="O688" s="809"/>
      <c r="P688" s="16"/>
    </row>
    <row r="689" spans="1:17" ht="15">
      <c r="B689" s="5"/>
      <c r="C689" s="851" t="s">
        <v>6</v>
      </c>
      <c r="D689" s="852"/>
      <c r="E689" s="852"/>
      <c r="F689" s="852"/>
      <c r="G689" s="852"/>
      <c r="H689" s="852"/>
      <c r="I689" s="853"/>
      <c r="J689" s="837" t="s">
        <v>53</v>
      </c>
      <c r="K689" s="838"/>
      <c r="L689" s="58" t="s">
        <v>55</v>
      </c>
      <c r="M689" s="837" t="s">
        <v>56</v>
      </c>
      <c r="N689" s="838"/>
      <c r="O689" s="59" t="s">
        <v>57</v>
      </c>
      <c r="P689" s="17"/>
    </row>
    <row r="690" spans="1:17" ht="14.25">
      <c r="B690" s="5"/>
      <c r="C690" s="843" t="s">
        <v>191</v>
      </c>
      <c r="D690" s="844"/>
      <c r="E690" s="844"/>
      <c r="F690" s="844"/>
      <c r="G690" s="844"/>
      <c r="H690" s="844"/>
      <c r="I690" s="845"/>
      <c r="J690" s="831" t="s">
        <v>171</v>
      </c>
      <c r="K690" s="832"/>
      <c r="L690" s="182">
        <f>+O721</f>
        <v>109081.38897599999</v>
      </c>
      <c r="M690" s="842">
        <f>+$T$29</f>
        <v>0.1</v>
      </c>
      <c r="N690" s="832"/>
      <c r="O690" s="189">
        <f>+L690*M690</f>
        <v>10908.1388976</v>
      </c>
      <c r="P690" s="18"/>
    </row>
    <row r="691" spans="1:17" ht="14.25">
      <c r="B691" s="5"/>
      <c r="C691" s="843"/>
      <c r="D691" s="844"/>
      <c r="E691" s="844"/>
      <c r="F691" s="844"/>
      <c r="G691" s="844"/>
      <c r="H691" s="844"/>
      <c r="I691" s="845"/>
      <c r="J691" s="831"/>
      <c r="K691" s="832"/>
      <c r="L691" s="182"/>
      <c r="M691" s="831"/>
      <c r="N691" s="832"/>
      <c r="O691" s="189"/>
      <c r="P691" s="18"/>
    </row>
    <row r="692" spans="1:17" ht="14.25">
      <c r="A692" s="240"/>
      <c r="B692" s="238"/>
      <c r="C692" s="789"/>
      <c r="D692" s="790"/>
      <c r="E692" s="790"/>
      <c r="F692" s="790"/>
      <c r="G692" s="790"/>
      <c r="H692" s="790"/>
      <c r="I692" s="832"/>
      <c r="J692" s="831"/>
      <c r="K692" s="832"/>
      <c r="L692" s="235"/>
      <c r="M692" s="917"/>
      <c r="N692" s="918"/>
      <c r="O692" s="241">
        <f>+M692*L692</f>
        <v>0</v>
      </c>
      <c r="P692" s="239"/>
      <c r="Q692" s="240"/>
    </row>
    <row r="693" spans="1:17" ht="15" thickBot="1">
      <c r="B693" s="5"/>
      <c r="C693" s="908"/>
      <c r="D693" s="909"/>
      <c r="E693" s="909"/>
      <c r="F693" s="909"/>
      <c r="G693" s="909"/>
      <c r="H693" s="909"/>
      <c r="I693" s="910"/>
      <c r="J693" s="937"/>
      <c r="K693" s="938"/>
      <c r="L693" s="183"/>
      <c r="M693" s="821"/>
      <c r="N693" s="822"/>
      <c r="O693" s="189">
        <f>+M693*L693</f>
        <v>0</v>
      </c>
      <c r="P693" s="18"/>
    </row>
    <row r="694" spans="1:17" ht="15.75" thickBot="1">
      <c r="B694" s="5"/>
      <c r="C694" s="779" t="s">
        <v>58</v>
      </c>
      <c r="D694" s="780"/>
      <c r="E694" s="780"/>
      <c r="F694" s="780"/>
      <c r="G694" s="780"/>
      <c r="H694" s="780"/>
      <c r="I694" s="780"/>
      <c r="J694" s="780"/>
      <c r="K694" s="780"/>
      <c r="L694" s="780"/>
      <c r="M694" s="780"/>
      <c r="N694" s="781"/>
      <c r="O694" s="190">
        <f>+SUM(O690:O693)</f>
        <v>10908.1388976</v>
      </c>
      <c r="P694" s="19"/>
    </row>
    <row r="695" spans="1:17">
      <c r="B695" s="5"/>
      <c r="C695" s="801" t="s">
        <v>59</v>
      </c>
      <c r="D695" s="802"/>
      <c r="E695" s="802"/>
      <c r="F695" s="802"/>
      <c r="G695" s="802"/>
      <c r="H695" s="802"/>
      <c r="I695" s="802"/>
      <c r="J695" s="802"/>
      <c r="K695" s="802"/>
      <c r="L695" s="802"/>
      <c r="M695" s="802"/>
      <c r="N695" s="802"/>
      <c r="O695" s="803"/>
      <c r="P695" s="16"/>
    </row>
    <row r="696" spans="1:17">
      <c r="B696" s="5"/>
      <c r="C696" s="804"/>
      <c r="D696" s="805"/>
      <c r="E696" s="805"/>
      <c r="F696" s="805"/>
      <c r="G696" s="805"/>
      <c r="H696" s="805"/>
      <c r="I696" s="805"/>
      <c r="J696" s="805"/>
      <c r="K696" s="805"/>
      <c r="L696" s="805"/>
      <c r="M696" s="805"/>
      <c r="N696" s="805"/>
      <c r="O696" s="806"/>
      <c r="P696" s="16"/>
    </row>
    <row r="697" spans="1:17" ht="13.5" thickBot="1">
      <c r="B697" s="5"/>
      <c r="C697" s="807"/>
      <c r="D697" s="808"/>
      <c r="E697" s="808"/>
      <c r="F697" s="808"/>
      <c r="G697" s="808"/>
      <c r="H697" s="808"/>
      <c r="I697" s="808"/>
      <c r="J697" s="808"/>
      <c r="K697" s="808"/>
      <c r="L697" s="808"/>
      <c r="M697" s="808"/>
      <c r="N697" s="808"/>
      <c r="O697" s="809"/>
      <c r="P697" s="16"/>
    </row>
    <row r="698" spans="1:17" ht="15">
      <c r="B698" s="5"/>
      <c r="C698" s="810" t="s">
        <v>6</v>
      </c>
      <c r="D698" s="811"/>
      <c r="E698" s="811"/>
      <c r="F698" s="811"/>
      <c r="G698" s="811"/>
      <c r="H698" s="811"/>
      <c r="I698" s="838"/>
      <c r="J698" s="226" t="s">
        <v>53</v>
      </c>
      <c r="K698" s="219" t="s">
        <v>8</v>
      </c>
      <c r="L698" s="219" t="s">
        <v>178</v>
      </c>
      <c r="M698" s="837" t="s">
        <v>60</v>
      </c>
      <c r="N698" s="838"/>
      <c r="O698" s="59" t="s">
        <v>57</v>
      </c>
      <c r="P698" s="17"/>
    </row>
    <row r="699" spans="1:17" ht="14.25">
      <c r="B699" s="5"/>
      <c r="C699" s="814" t="s">
        <v>212</v>
      </c>
      <c r="D699" s="815"/>
      <c r="E699" s="815"/>
      <c r="F699" s="815"/>
      <c r="G699" s="815"/>
      <c r="H699" s="815"/>
      <c r="I699" s="816"/>
      <c r="J699" s="232" t="s">
        <v>103</v>
      </c>
      <c r="K699" s="244">
        <v>0.24</v>
      </c>
      <c r="L699" s="244">
        <v>0.05</v>
      </c>
      <c r="M699" s="777">
        <v>113500</v>
      </c>
      <c r="N699" s="778"/>
      <c r="O699" s="189">
        <f t="shared" ref="O699:O704" si="5">+(M699*K699)+(M699*K699*L699)</f>
        <v>28602</v>
      </c>
      <c r="P699" s="18"/>
    </row>
    <row r="700" spans="1:17" ht="14.25">
      <c r="B700" s="5"/>
      <c r="C700" s="814" t="s">
        <v>213</v>
      </c>
      <c r="D700" s="815"/>
      <c r="E700" s="815"/>
      <c r="F700" s="815"/>
      <c r="G700" s="815"/>
      <c r="H700" s="815"/>
      <c r="I700" s="816"/>
      <c r="J700" s="232" t="s">
        <v>103</v>
      </c>
      <c r="K700" s="244">
        <v>1</v>
      </c>
      <c r="L700" s="244">
        <v>0.05</v>
      </c>
      <c r="M700" s="777">
        <v>98415.7</v>
      </c>
      <c r="N700" s="778"/>
      <c r="O700" s="189">
        <f t="shared" si="5"/>
        <v>103336.485</v>
      </c>
      <c r="P700" s="18"/>
    </row>
    <row r="701" spans="1:17" ht="14.25">
      <c r="B701" s="5"/>
      <c r="C701" s="814" t="s">
        <v>214</v>
      </c>
      <c r="D701" s="815"/>
      <c r="E701" s="815"/>
      <c r="F701" s="815"/>
      <c r="G701" s="815"/>
      <c r="H701" s="815"/>
      <c r="I701" s="816"/>
      <c r="J701" s="232" t="s">
        <v>101</v>
      </c>
      <c r="K701" s="244">
        <v>0.18</v>
      </c>
      <c r="L701" s="244">
        <v>0.05</v>
      </c>
      <c r="M701" s="777">
        <v>33438.449999999997</v>
      </c>
      <c r="N701" s="778"/>
      <c r="O701" s="189">
        <f t="shared" si="5"/>
        <v>6319.8670499999989</v>
      </c>
      <c r="P701" s="18"/>
    </row>
    <row r="702" spans="1:17" ht="14.25">
      <c r="B702" s="5"/>
      <c r="C702" s="814"/>
      <c r="D702" s="815"/>
      <c r="E702" s="815"/>
      <c r="F702" s="815"/>
      <c r="G702" s="815"/>
      <c r="H702" s="815"/>
      <c r="I702" s="816"/>
      <c r="J702" s="232"/>
      <c r="K702" s="250"/>
      <c r="L702" s="250"/>
      <c r="M702" s="777"/>
      <c r="N702" s="778"/>
      <c r="O702" s="189"/>
      <c r="P702" s="18"/>
    </row>
    <row r="703" spans="1:17" ht="14.25">
      <c r="B703" s="5"/>
      <c r="C703" s="814"/>
      <c r="D703" s="815"/>
      <c r="E703" s="815"/>
      <c r="F703" s="815"/>
      <c r="G703" s="815"/>
      <c r="H703" s="815"/>
      <c r="I703" s="816"/>
      <c r="J703" s="247"/>
      <c r="K703" s="266"/>
      <c r="L703" s="272"/>
      <c r="M703" s="939"/>
      <c r="N703" s="940"/>
      <c r="O703" s="189"/>
      <c r="P703" s="18"/>
    </row>
    <row r="704" spans="1:17" ht="15" thickBot="1">
      <c r="B704" s="5"/>
      <c r="C704" s="942" t="s">
        <v>215</v>
      </c>
      <c r="D704" s="840"/>
      <c r="E704" s="840"/>
      <c r="F704" s="840"/>
      <c r="G704" s="840"/>
      <c r="H704" s="840"/>
      <c r="I704" s="841"/>
      <c r="J704" s="202" t="s">
        <v>102</v>
      </c>
      <c r="K704" s="64">
        <v>2.2000000000000002</v>
      </c>
      <c r="L704" s="273">
        <v>0.05</v>
      </c>
      <c r="M704" s="835">
        <v>9800</v>
      </c>
      <c r="N704" s="836"/>
      <c r="O704" s="217">
        <f t="shared" si="5"/>
        <v>22638</v>
      </c>
      <c r="P704" s="18"/>
    </row>
    <row r="705" spans="1:17" ht="15.75" thickBot="1">
      <c r="B705" s="5"/>
      <c r="C705" s="779" t="s">
        <v>58</v>
      </c>
      <c r="D705" s="780"/>
      <c r="E705" s="780"/>
      <c r="F705" s="780"/>
      <c r="G705" s="780"/>
      <c r="H705" s="780"/>
      <c r="I705" s="780"/>
      <c r="J705" s="780"/>
      <c r="K705" s="780"/>
      <c r="L705" s="780"/>
      <c r="M705" s="780"/>
      <c r="N705" s="781"/>
      <c r="O705" s="190">
        <f>+SUM(O699:O704)</f>
        <v>160896.35204999999</v>
      </c>
      <c r="P705" s="18"/>
    </row>
    <row r="706" spans="1:17">
      <c r="B706" s="5"/>
      <c r="C706" s="801" t="s">
        <v>61</v>
      </c>
      <c r="D706" s="802"/>
      <c r="E706" s="802"/>
      <c r="F706" s="802"/>
      <c r="G706" s="802"/>
      <c r="H706" s="802"/>
      <c r="I706" s="802"/>
      <c r="J706" s="802"/>
      <c r="K706" s="802"/>
      <c r="L706" s="802"/>
      <c r="M706" s="802"/>
      <c r="N706" s="802"/>
      <c r="O706" s="803"/>
      <c r="P706" s="16"/>
    </row>
    <row r="707" spans="1:17">
      <c r="B707" s="5"/>
      <c r="C707" s="804"/>
      <c r="D707" s="805"/>
      <c r="E707" s="805"/>
      <c r="F707" s="805"/>
      <c r="G707" s="805"/>
      <c r="H707" s="805"/>
      <c r="I707" s="805"/>
      <c r="J707" s="805"/>
      <c r="K707" s="805"/>
      <c r="L707" s="805"/>
      <c r="M707" s="805"/>
      <c r="N707" s="805"/>
      <c r="O707" s="806"/>
      <c r="P707" s="16"/>
    </row>
    <row r="708" spans="1:17" ht="13.5" thickBot="1">
      <c r="B708" s="5"/>
      <c r="C708" s="807"/>
      <c r="D708" s="808"/>
      <c r="E708" s="808"/>
      <c r="F708" s="808"/>
      <c r="G708" s="808"/>
      <c r="H708" s="808"/>
      <c r="I708" s="808"/>
      <c r="J708" s="808"/>
      <c r="K708" s="808"/>
      <c r="L708" s="808"/>
      <c r="M708" s="808"/>
      <c r="N708" s="808"/>
      <c r="O708" s="809"/>
      <c r="P708" s="16"/>
    </row>
    <row r="709" spans="1:17" ht="17.25">
      <c r="B709" s="5"/>
      <c r="C709" s="810" t="s">
        <v>62</v>
      </c>
      <c r="D709" s="811"/>
      <c r="E709" s="811"/>
      <c r="F709" s="811"/>
      <c r="G709" s="811"/>
      <c r="H709" s="811"/>
      <c r="I709" s="811"/>
      <c r="J709" s="58" t="s">
        <v>217</v>
      </c>
      <c r="K709" s="101" t="s">
        <v>64</v>
      </c>
      <c r="L709" s="65" t="s">
        <v>65</v>
      </c>
      <c r="M709" s="837" t="s">
        <v>66</v>
      </c>
      <c r="N709" s="838"/>
      <c r="O709" s="59" t="s">
        <v>57</v>
      </c>
      <c r="P709" s="17"/>
    </row>
    <row r="710" spans="1:17" ht="14.25">
      <c r="B710" s="5"/>
      <c r="C710" s="795" t="s">
        <v>107</v>
      </c>
      <c r="D710" s="796"/>
      <c r="E710" s="796"/>
      <c r="F710" s="796"/>
      <c r="G710" s="796"/>
      <c r="H710" s="796"/>
      <c r="I710" s="796"/>
      <c r="J710" s="66">
        <v>25</v>
      </c>
      <c r="K710" s="67">
        <v>92.3</v>
      </c>
      <c r="L710" s="66" t="s">
        <v>106</v>
      </c>
      <c r="M710" s="777">
        <v>2.5</v>
      </c>
      <c r="N710" s="778"/>
      <c r="O710" s="189">
        <f>+M710*K710*J710</f>
        <v>5768.75</v>
      </c>
      <c r="P710" s="18"/>
    </row>
    <row r="711" spans="1:17" ht="15" thickBot="1">
      <c r="B711" s="5"/>
      <c r="C711" s="833" t="s">
        <v>216</v>
      </c>
      <c r="D711" s="834"/>
      <c r="E711" s="834"/>
      <c r="F711" s="834"/>
      <c r="G711" s="834"/>
      <c r="H711" s="834"/>
      <c r="I711" s="834"/>
      <c r="J711" s="683">
        <f>+K699</f>
        <v>0.24</v>
      </c>
      <c r="K711" s="275">
        <v>60</v>
      </c>
      <c r="L711" s="274" t="s">
        <v>123</v>
      </c>
      <c r="M711" s="892">
        <f>+'CAP. 2'!O415</f>
        <v>1800</v>
      </c>
      <c r="N711" s="893"/>
      <c r="O711" s="189">
        <f>+M711*K711*J711</f>
        <v>25920</v>
      </c>
      <c r="P711" s="18"/>
    </row>
    <row r="712" spans="1:17" ht="15.75" thickBot="1">
      <c r="B712" s="5"/>
      <c r="C712" s="779" t="s">
        <v>58</v>
      </c>
      <c r="D712" s="780"/>
      <c r="E712" s="780"/>
      <c r="F712" s="780"/>
      <c r="G712" s="780"/>
      <c r="H712" s="780"/>
      <c r="I712" s="780"/>
      <c r="J712" s="780"/>
      <c r="K712" s="780"/>
      <c r="L712" s="780"/>
      <c r="M712" s="780"/>
      <c r="N712" s="781"/>
      <c r="O712" s="190">
        <f>SUM(O710:O711)</f>
        <v>31688.75</v>
      </c>
      <c r="P712" s="19"/>
    </row>
    <row r="713" spans="1:17">
      <c r="B713" s="5"/>
      <c r="C713" s="801" t="s">
        <v>67</v>
      </c>
      <c r="D713" s="802"/>
      <c r="E713" s="802"/>
      <c r="F713" s="802"/>
      <c r="G713" s="802"/>
      <c r="H713" s="802"/>
      <c r="I713" s="802"/>
      <c r="J713" s="802"/>
      <c r="K713" s="802"/>
      <c r="L713" s="802"/>
      <c r="M713" s="802"/>
      <c r="N713" s="802"/>
      <c r="O713" s="803"/>
      <c r="P713" s="16"/>
    </row>
    <row r="714" spans="1:17">
      <c r="B714" s="5"/>
      <c r="C714" s="804"/>
      <c r="D714" s="805"/>
      <c r="E714" s="805"/>
      <c r="F714" s="805"/>
      <c r="G714" s="805"/>
      <c r="H714" s="805"/>
      <c r="I714" s="805"/>
      <c r="J714" s="805"/>
      <c r="K714" s="805"/>
      <c r="L714" s="805"/>
      <c r="M714" s="805"/>
      <c r="N714" s="805"/>
      <c r="O714" s="806"/>
      <c r="P714" s="16"/>
    </row>
    <row r="715" spans="1:17" ht="13.5" thickBot="1">
      <c r="B715" s="5"/>
      <c r="C715" s="807"/>
      <c r="D715" s="808"/>
      <c r="E715" s="808"/>
      <c r="F715" s="808"/>
      <c r="G715" s="808"/>
      <c r="H715" s="808"/>
      <c r="I715" s="808"/>
      <c r="J715" s="808"/>
      <c r="K715" s="808"/>
      <c r="L715" s="808"/>
      <c r="M715" s="808"/>
      <c r="N715" s="808"/>
      <c r="O715" s="809"/>
      <c r="P715" s="16"/>
    </row>
    <row r="716" spans="1:17" ht="30">
      <c r="A716" s="225"/>
      <c r="B716" s="220"/>
      <c r="C716" s="827" t="s">
        <v>68</v>
      </c>
      <c r="D716" s="828"/>
      <c r="E716" s="828"/>
      <c r="F716" s="828"/>
      <c r="G716" s="828"/>
      <c r="H716" s="828"/>
      <c r="I716" s="828"/>
      <c r="J716" s="782" t="s">
        <v>53</v>
      </c>
      <c r="K716" s="783"/>
      <c r="L716" s="222" t="s">
        <v>69</v>
      </c>
      <c r="M716" s="829" t="s">
        <v>56</v>
      </c>
      <c r="N716" s="830"/>
      <c r="O716" s="223" t="s">
        <v>57</v>
      </c>
      <c r="P716" s="224"/>
      <c r="Q716" s="225"/>
    </row>
    <row r="717" spans="1:17" ht="14.25">
      <c r="B717" s="5"/>
      <c r="C717" s="814" t="s">
        <v>308</v>
      </c>
      <c r="D717" s="815"/>
      <c r="E717" s="815"/>
      <c r="F717" s="815"/>
      <c r="G717" s="815"/>
      <c r="H717" s="815"/>
      <c r="I717" s="816"/>
      <c r="J717" s="784" t="s">
        <v>94</v>
      </c>
      <c r="K717" s="785"/>
      <c r="L717" s="184">
        <f>+'DESGLOSE CUADRILLAS'!J16</f>
        <v>311661.11135999998</v>
      </c>
      <c r="M717" s="831">
        <v>0.35</v>
      </c>
      <c r="N717" s="832"/>
      <c r="O717" s="191">
        <f>+L717*M717</f>
        <v>109081.38897599999</v>
      </c>
      <c r="P717" s="21"/>
    </row>
    <row r="718" spans="1:17" ht="14.25">
      <c r="B718" s="5"/>
      <c r="C718" s="814"/>
      <c r="D718" s="815"/>
      <c r="E718" s="815"/>
      <c r="F718" s="815"/>
      <c r="G718" s="815"/>
      <c r="H718" s="815"/>
      <c r="I718" s="816"/>
      <c r="J718" s="784"/>
      <c r="K718" s="785"/>
      <c r="L718" s="184"/>
      <c r="M718" s="817"/>
      <c r="N718" s="818"/>
      <c r="O718" s="191">
        <f>+M718*L718</f>
        <v>0</v>
      </c>
      <c r="P718" s="21"/>
    </row>
    <row r="719" spans="1:17" ht="14.25">
      <c r="B719" s="5"/>
      <c r="C719" s="814"/>
      <c r="D719" s="815"/>
      <c r="E719" s="815"/>
      <c r="F719" s="815"/>
      <c r="G719" s="815"/>
      <c r="H719" s="815"/>
      <c r="I719" s="816"/>
      <c r="J719" s="784"/>
      <c r="K719" s="785"/>
      <c r="L719" s="184"/>
      <c r="M719" s="819"/>
      <c r="N719" s="820"/>
      <c r="O719" s="191">
        <f>+M719*L719</f>
        <v>0</v>
      </c>
      <c r="P719" s="21"/>
    </row>
    <row r="720" spans="1:17" ht="15" thickBot="1">
      <c r="B720" s="5"/>
      <c r="C720" s="814"/>
      <c r="D720" s="815"/>
      <c r="E720" s="815"/>
      <c r="F720" s="815"/>
      <c r="G720" s="815"/>
      <c r="H720" s="815"/>
      <c r="I720" s="816"/>
      <c r="J720" s="821"/>
      <c r="K720" s="822"/>
      <c r="L720" s="183"/>
      <c r="M720" s="821"/>
      <c r="N720" s="822"/>
      <c r="O720" s="191">
        <f>+M720*L720</f>
        <v>0</v>
      </c>
      <c r="P720" s="18"/>
    </row>
    <row r="721" spans="2:16" ht="15.75" thickBot="1">
      <c r="B721" s="5"/>
      <c r="C721" s="779" t="s">
        <v>58</v>
      </c>
      <c r="D721" s="780"/>
      <c r="E721" s="780"/>
      <c r="F721" s="780"/>
      <c r="G721" s="780"/>
      <c r="H721" s="780"/>
      <c r="I721" s="780"/>
      <c r="J721" s="780"/>
      <c r="K721" s="780"/>
      <c r="L721" s="780"/>
      <c r="M721" s="780"/>
      <c r="N721" s="781"/>
      <c r="O721" s="190">
        <f>+SUM(O717:O720)</f>
        <v>109081.38897599999</v>
      </c>
      <c r="P721" s="18"/>
    </row>
    <row r="722" spans="2:16" ht="15" thickBot="1">
      <c r="B722" s="5"/>
      <c r="C722" s="55"/>
      <c r="D722" s="32"/>
      <c r="E722" s="32"/>
      <c r="F722" s="32"/>
      <c r="G722" s="32"/>
      <c r="H722" s="32"/>
      <c r="I722" s="32"/>
      <c r="J722" s="32"/>
      <c r="K722" s="32"/>
      <c r="L722" s="32"/>
      <c r="M722" s="32"/>
      <c r="N722" s="32"/>
      <c r="O722" s="56"/>
      <c r="P722" s="6"/>
    </row>
    <row r="723" spans="2:16" ht="15.75" thickBot="1">
      <c r="B723" s="5"/>
      <c r="C723" s="786" t="s">
        <v>70</v>
      </c>
      <c r="D723" s="787"/>
      <c r="E723" s="787"/>
      <c r="F723" s="787"/>
      <c r="G723" s="787"/>
      <c r="H723" s="787"/>
      <c r="I723" s="787"/>
      <c r="J723" s="787"/>
      <c r="K723" s="787"/>
      <c r="L723" s="787"/>
      <c r="M723" s="787"/>
      <c r="N723" s="788"/>
      <c r="O723" s="195">
        <f>+ROUND(O694+O705+O712+O721,0)</f>
        <v>312575</v>
      </c>
      <c r="P723" s="22"/>
    </row>
    <row r="724" spans="2:16">
      <c r="B724" s="5"/>
      <c r="C724" s="801" t="s">
        <v>71</v>
      </c>
      <c r="D724" s="802"/>
      <c r="E724" s="802"/>
      <c r="F724" s="802"/>
      <c r="G724" s="802"/>
      <c r="H724" s="802"/>
      <c r="I724" s="802"/>
      <c r="J724" s="802"/>
      <c r="K724" s="802"/>
      <c r="L724" s="802"/>
      <c r="M724" s="802"/>
      <c r="N724" s="802"/>
      <c r="O724" s="803"/>
      <c r="P724" s="16"/>
    </row>
    <row r="725" spans="2:16">
      <c r="B725" s="5"/>
      <c r="C725" s="804"/>
      <c r="D725" s="805"/>
      <c r="E725" s="805"/>
      <c r="F725" s="805"/>
      <c r="G725" s="805"/>
      <c r="H725" s="805"/>
      <c r="I725" s="805"/>
      <c r="J725" s="805"/>
      <c r="K725" s="805"/>
      <c r="L725" s="805"/>
      <c r="M725" s="805"/>
      <c r="N725" s="805"/>
      <c r="O725" s="806"/>
      <c r="P725" s="16"/>
    </row>
    <row r="726" spans="2:16" ht="13.5" thickBot="1">
      <c r="B726" s="5"/>
      <c r="C726" s="807"/>
      <c r="D726" s="808"/>
      <c r="E726" s="808"/>
      <c r="F726" s="808"/>
      <c r="G726" s="808"/>
      <c r="H726" s="808"/>
      <c r="I726" s="808"/>
      <c r="J726" s="808"/>
      <c r="K726" s="808"/>
      <c r="L726" s="808"/>
      <c r="M726" s="808"/>
      <c r="N726" s="808"/>
      <c r="O726" s="809"/>
      <c r="P726" s="16"/>
    </row>
    <row r="727" spans="2:16" ht="15">
      <c r="B727" s="5"/>
      <c r="C727" s="810" t="s">
        <v>72</v>
      </c>
      <c r="D727" s="811"/>
      <c r="E727" s="811"/>
      <c r="F727" s="811"/>
      <c r="G727" s="811"/>
      <c r="H727" s="811"/>
      <c r="I727" s="811"/>
      <c r="J727" s="101"/>
      <c r="K727" s="102"/>
      <c r="L727" s="71" t="s">
        <v>73</v>
      </c>
      <c r="M727" s="812" t="s">
        <v>74</v>
      </c>
      <c r="N727" s="813"/>
      <c r="O727" s="72"/>
      <c r="P727" s="20"/>
    </row>
    <row r="728" spans="2:16" ht="14.25">
      <c r="B728" s="5"/>
      <c r="C728" s="795" t="s">
        <v>75</v>
      </c>
      <c r="D728" s="796"/>
      <c r="E728" s="796"/>
      <c r="F728" s="796"/>
      <c r="G728" s="796"/>
      <c r="H728" s="796"/>
      <c r="I728" s="796"/>
      <c r="J728" s="74"/>
      <c r="K728" s="75"/>
      <c r="L728" s="76">
        <v>0.28999999999999998</v>
      </c>
      <c r="M728" s="797">
        <f>+O723</f>
        <v>312575</v>
      </c>
      <c r="N728" s="798"/>
      <c r="O728" s="189">
        <f>+M728*L728</f>
        <v>90646.75</v>
      </c>
      <c r="P728" s="23"/>
    </row>
    <row r="729" spans="2:16" ht="14.25">
      <c r="B729" s="5"/>
      <c r="C729" s="61" t="s">
        <v>76</v>
      </c>
      <c r="D729" s="62"/>
      <c r="E729" s="62"/>
      <c r="F729" s="62"/>
      <c r="G729" s="62"/>
      <c r="H729" s="62"/>
      <c r="I729" s="62"/>
      <c r="J729" s="74"/>
      <c r="K729" s="75"/>
      <c r="L729" s="76">
        <v>0.01</v>
      </c>
      <c r="M729" s="797">
        <f>+O723</f>
        <v>312575</v>
      </c>
      <c r="N729" s="798"/>
      <c r="O729" s="189">
        <f>+M729*L729</f>
        <v>3125.75</v>
      </c>
      <c r="P729" s="23"/>
    </row>
    <row r="730" spans="2:16" ht="15" thickBot="1">
      <c r="B730" s="5"/>
      <c r="C730" s="49" t="s">
        <v>77</v>
      </c>
      <c r="D730" s="50"/>
      <c r="E730" s="50"/>
      <c r="F730" s="50"/>
      <c r="G730" s="50"/>
      <c r="H730" s="50"/>
      <c r="I730" s="50"/>
      <c r="J730" s="77"/>
      <c r="K730" s="78"/>
      <c r="L730" s="76">
        <v>0.05</v>
      </c>
      <c r="M730" s="799">
        <f>+O723</f>
        <v>312575</v>
      </c>
      <c r="N730" s="800"/>
      <c r="O730" s="189">
        <f>+M730*L730</f>
        <v>15628.75</v>
      </c>
      <c r="P730" s="23"/>
    </row>
    <row r="731" spans="2:16" ht="15.75" thickBot="1">
      <c r="B731" s="5"/>
      <c r="C731" s="779" t="s">
        <v>58</v>
      </c>
      <c r="D731" s="780"/>
      <c r="E731" s="780"/>
      <c r="F731" s="780"/>
      <c r="G731" s="780"/>
      <c r="H731" s="780"/>
      <c r="I731" s="780"/>
      <c r="J731" s="780"/>
      <c r="K731" s="780"/>
      <c r="L731" s="780"/>
      <c r="M731" s="780"/>
      <c r="N731" s="781"/>
      <c r="O731" s="190">
        <f>+SUM(O728:O730)</f>
        <v>109401.25</v>
      </c>
      <c r="P731" s="24"/>
    </row>
    <row r="732" spans="2:16" ht="15" thickBot="1">
      <c r="B732" s="5"/>
      <c r="C732" s="55"/>
      <c r="D732" s="32"/>
      <c r="E732" s="32"/>
      <c r="F732" s="32"/>
      <c r="G732" s="32"/>
      <c r="H732" s="32"/>
      <c r="I732" s="32"/>
      <c r="J732" s="32"/>
      <c r="K732" s="32"/>
      <c r="L732" s="32"/>
      <c r="M732" s="32"/>
      <c r="N732" s="32"/>
      <c r="O732" s="196"/>
      <c r="P732" s="6"/>
    </row>
    <row r="733" spans="2:16" ht="15.75" thickBot="1">
      <c r="B733" s="5"/>
      <c r="C733" s="786" t="s">
        <v>78</v>
      </c>
      <c r="D733" s="787"/>
      <c r="E733" s="787"/>
      <c r="F733" s="787"/>
      <c r="G733" s="787"/>
      <c r="H733" s="787"/>
      <c r="I733" s="787"/>
      <c r="J733" s="787"/>
      <c r="K733" s="787"/>
      <c r="L733" s="787"/>
      <c r="M733" s="787"/>
      <c r="N733" s="788"/>
      <c r="O733" s="194">
        <f>ROUNDDOWN(+O731+O723,0)</f>
        <v>421976</v>
      </c>
      <c r="P733" s="24"/>
    </row>
    <row r="734" spans="2:16" ht="14.25">
      <c r="B734" s="5"/>
      <c r="C734" s="55"/>
      <c r="D734" s="32"/>
      <c r="E734" s="32"/>
      <c r="F734" s="32"/>
      <c r="G734" s="32"/>
      <c r="H734" s="32"/>
      <c r="I734" s="32"/>
      <c r="J734" s="32"/>
      <c r="K734" s="32"/>
      <c r="L734" s="32"/>
      <c r="M734" s="32"/>
      <c r="N734" s="32"/>
      <c r="O734" s="56"/>
      <c r="P734" s="6"/>
    </row>
    <row r="735" spans="2:16" ht="14.25">
      <c r="B735" s="5"/>
      <c r="C735" s="55"/>
      <c r="D735" s="32"/>
      <c r="E735" s="32"/>
      <c r="F735" s="32"/>
      <c r="G735" s="32"/>
      <c r="H735" s="79" t="s">
        <v>79</v>
      </c>
      <c r="I735" s="79"/>
      <c r="J735" s="79"/>
      <c r="K735" s="79"/>
      <c r="L735" s="32"/>
      <c r="M735" s="32"/>
      <c r="N735" s="32"/>
      <c r="O735" s="56"/>
      <c r="P735" s="6"/>
    </row>
    <row r="736" spans="2:16" ht="15">
      <c r="B736" s="5"/>
      <c r="C736" s="55"/>
      <c r="D736" s="32"/>
      <c r="E736" s="32"/>
      <c r="F736" s="32"/>
      <c r="G736" s="32"/>
      <c r="H736" s="79" t="s">
        <v>80</v>
      </c>
      <c r="I736" s="32"/>
      <c r="J736" s="32"/>
      <c r="K736" s="32"/>
      <c r="L736" s="32"/>
      <c r="M736" s="32"/>
      <c r="N736" s="32"/>
      <c r="O736" s="56"/>
      <c r="P736" s="25"/>
    </row>
    <row r="737" spans="2:16" ht="15">
      <c r="B737" s="5"/>
      <c r="C737" s="55"/>
      <c r="D737" s="32"/>
      <c r="E737" s="32"/>
      <c r="F737" s="32"/>
      <c r="G737" s="32"/>
      <c r="H737" s="79" t="s">
        <v>81</v>
      </c>
      <c r="I737" s="32"/>
      <c r="J737" s="32"/>
      <c r="K737" s="32"/>
      <c r="L737" s="32"/>
      <c r="M737" s="32"/>
      <c r="N737" s="32"/>
      <c r="O737" s="56"/>
      <c r="P737" s="25"/>
    </row>
    <row r="738" spans="2:16" ht="14.25">
      <c r="B738" s="5"/>
      <c r="C738" s="41"/>
      <c r="D738" s="80"/>
      <c r="E738" s="80"/>
      <c r="F738" s="80"/>
      <c r="G738" s="80"/>
      <c r="H738" s="79" t="s">
        <v>82</v>
      </c>
      <c r="I738" s="80"/>
      <c r="J738" s="80"/>
      <c r="K738" s="80"/>
      <c r="L738" s="80"/>
      <c r="M738" s="80"/>
      <c r="N738" s="80"/>
      <c r="O738" s="81"/>
      <c r="P738" s="26"/>
    </row>
    <row r="739" spans="2:16" ht="14.25">
      <c r="B739" s="5"/>
      <c r="C739" s="55"/>
      <c r="D739" s="32"/>
      <c r="E739" s="32"/>
      <c r="F739" s="32"/>
      <c r="G739" s="32"/>
      <c r="H739" s="32" t="s">
        <v>83</v>
      </c>
      <c r="I739" s="32"/>
      <c r="J739" s="32"/>
      <c r="K739" s="32"/>
      <c r="L739" s="32"/>
      <c r="M739" s="32"/>
      <c r="N739" s="32"/>
      <c r="O739" s="56"/>
      <c r="P739" s="6"/>
    </row>
    <row r="740" spans="2:16" ht="15">
      <c r="B740" s="5"/>
      <c r="C740" s="82" t="s">
        <v>84</v>
      </c>
      <c r="D740" s="83"/>
      <c r="E740" s="83"/>
      <c r="F740" s="83"/>
      <c r="G740" s="83"/>
      <c r="H740" s="83"/>
      <c r="I740" s="83"/>
      <c r="J740" s="83"/>
      <c r="K740" s="83"/>
      <c r="L740" s="83"/>
      <c r="M740" s="83"/>
      <c r="N740" s="83"/>
      <c r="O740" s="84"/>
      <c r="P740" s="6"/>
    </row>
    <row r="741" spans="2:16" ht="14.25">
      <c r="B741" s="5"/>
      <c r="C741" s="789"/>
      <c r="D741" s="790"/>
      <c r="E741" s="790"/>
      <c r="F741" s="790"/>
      <c r="G741" s="790"/>
      <c r="H741" s="790"/>
      <c r="I741" s="790"/>
      <c r="J741" s="790"/>
      <c r="K741" s="790"/>
      <c r="L741" s="790"/>
      <c r="M741" s="790"/>
      <c r="N741" s="790"/>
      <c r="O741" s="791"/>
      <c r="P741" s="26"/>
    </row>
    <row r="742" spans="2:16" ht="14.25">
      <c r="B742" s="5"/>
      <c r="C742" s="789"/>
      <c r="D742" s="790"/>
      <c r="E742" s="790"/>
      <c r="F742" s="790"/>
      <c r="G742" s="790"/>
      <c r="H742" s="790"/>
      <c r="I742" s="790"/>
      <c r="J742" s="790"/>
      <c r="K742" s="790"/>
      <c r="L742" s="790"/>
      <c r="M742" s="790"/>
      <c r="N742" s="790"/>
      <c r="O742" s="791"/>
      <c r="P742" s="26"/>
    </row>
    <row r="743" spans="2:16" ht="14.25">
      <c r="B743" s="5"/>
      <c r="C743" s="41"/>
      <c r="D743" s="80"/>
      <c r="E743" s="80"/>
      <c r="F743" s="80"/>
      <c r="G743" s="80"/>
      <c r="H743" s="80"/>
      <c r="I743" s="80"/>
      <c r="J743" s="80"/>
      <c r="K743" s="80"/>
      <c r="L743" s="80"/>
      <c r="M743" s="80"/>
      <c r="N743" s="80"/>
      <c r="O743" s="81"/>
      <c r="P743" s="26"/>
    </row>
    <row r="744" spans="2:16" ht="15">
      <c r="B744" s="5"/>
      <c r="C744" s="85" t="s">
        <v>85</v>
      </c>
      <c r="D744" s="80"/>
      <c r="E744" s="80"/>
      <c r="F744" s="80"/>
      <c r="G744" s="80"/>
      <c r="H744" s="80"/>
      <c r="I744" s="80"/>
      <c r="J744" s="80"/>
      <c r="K744" s="80"/>
      <c r="L744" s="80"/>
      <c r="M744" s="80"/>
      <c r="N744" s="80"/>
      <c r="O744" s="81"/>
      <c r="P744" s="26"/>
    </row>
    <row r="745" spans="2:16">
      <c r="B745" s="5"/>
      <c r="C745" s="792" t="s">
        <v>86</v>
      </c>
      <c r="D745" s="793"/>
      <c r="E745" s="793"/>
      <c r="F745" s="793"/>
      <c r="G745" s="793"/>
      <c r="H745" s="793"/>
      <c r="I745" s="793"/>
      <c r="J745" s="793"/>
      <c r="K745" s="793"/>
      <c r="L745" s="793"/>
      <c r="M745" s="793"/>
      <c r="N745" s="793"/>
      <c r="O745" s="794"/>
      <c r="P745" s="27"/>
    </row>
    <row r="746" spans="2:16">
      <c r="B746" s="5"/>
      <c r="C746" s="792"/>
      <c r="D746" s="793"/>
      <c r="E746" s="793"/>
      <c r="F746" s="793"/>
      <c r="G746" s="793"/>
      <c r="H746" s="793"/>
      <c r="I746" s="793"/>
      <c r="J746" s="793"/>
      <c r="K746" s="793"/>
      <c r="L746" s="793"/>
      <c r="M746" s="793"/>
      <c r="N746" s="793"/>
      <c r="O746" s="794"/>
      <c r="P746" s="27"/>
    </row>
    <row r="747" spans="2:16">
      <c r="B747" s="5"/>
      <c r="C747" s="792" t="s">
        <v>87</v>
      </c>
      <c r="D747" s="793"/>
      <c r="E747" s="793"/>
      <c r="F747" s="793"/>
      <c r="G747" s="793"/>
      <c r="H747" s="793"/>
      <c r="I747" s="793"/>
      <c r="J747" s="793"/>
      <c r="K747" s="793"/>
      <c r="L747" s="793"/>
      <c r="M747" s="793"/>
      <c r="N747" s="793"/>
      <c r="O747" s="794"/>
      <c r="P747" s="27"/>
    </row>
    <row r="748" spans="2:16">
      <c r="B748" s="5"/>
      <c r="C748" s="792"/>
      <c r="D748" s="793"/>
      <c r="E748" s="793"/>
      <c r="F748" s="793"/>
      <c r="G748" s="793"/>
      <c r="H748" s="793"/>
      <c r="I748" s="793"/>
      <c r="J748" s="793"/>
      <c r="K748" s="793"/>
      <c r="L748" s="793"/>
      <c r="M748" s="793"/>
      <c r="N748" s="793"/>
      <c r="O748" s="794"/>
      <c r="P748" s="27"/>
    </row>
    <row r="749" spans="2:16" ht="14.25">
      <c r="B749" s="5"/>
      <c r="C749" s="41"/>
      <c r="D749" s="80"/>
      <c r="E749" s="80"/>
      <c r="F749" s="80"/>
      <c r="G749" s="80"/>
      <c r="H749" s="80"/>
      <c r="I749" s="80"/>
      <c r="J749" s="80"/>
      <c r="K749" s="80"/>
      <c r="L749" s="80"/>
      <c r="M749" s="80"/>
      <c r="N749" s="80"/>
      <c r="O749" s="81"/>
      <c r="P749" s="26"/>
    </row>
    <row r="750" spans="2:16" ht="14.25">
      <c r="B750" s="5"/>
      <c r="C750" s="55"/>
      <c r="D750" s="32"/>
      <c r="E750" s="32"/>
      <c r="F750" s="32"/>
      <c r="G750" s="32"/>
      <c r="H750" s="79" t="s">
        <v>79</v>
      </c>
      <c r="I750" s="32"/>
      <c r="J750" s="32"/>
      <c r="K750" s="32"/>
      <c r="L750" s="32"/>
      <c r="M750" s="32"/>
      <c r="N750" s="32"/>
      <c r="O750" s="56"/>
      <c r="P750" s="6"/>
    </row>
    <row r="751" spans="2:16" ht="14.25">
      <c r="B751" s="5"/>
      <c r="C751" s="55"/>
      <c r="D751" s="32"/>
      <c r="E751" s="32"/>
      <c r="F751" s="32"/>
      <c r="G751" s="32"/>
      <c r="H751" s="32" t="s">
        <v>80</v>
      </c>
      <c r="I751" s="62"/>
      <c r="J751" s="62"/>
      <c r="K751" s="62"/>
      <c r="L751" s="32"/>
      <c r="M751" s="32"/>
      <c r="N751" s="32"/>
      <c r="O751" s="56"/>
      <c r="P751" s="6"/>
    </row>
    <row r="752" spans="2:16" ht="14.25">
      <c r="B752" s="5"/>
      <c r="C752" s="55"/>
      <c r="D752" s="32"/>
      <c r="E752" s="32"/>
      <c r="F752" s="32"/>
      <c r="G752" s="32"/>
      <c r="H752" s="32" t="s">
        <v>88</v>
      </c>
      <c r="I752" s="86"/>
      <c r="J752" s="86"/>
      <c r="K752" s="86"/>
      <c r="L752" s="32"/>
      <c r="M752" s="32"/>
      <c r="N752" s="32"/>
      <c r="O752" s="56"/>
      <c r="P752" s="6"/>
    </row>
    <row r="753" spans="2:16" ht="14.25">
      <c r="B753" s="5"/>
      <c r="C753" s="87"/>
      <c r="D753" s="80"/>
      <c r="E753" s="80"/>
      <c r="F753" s="80"/>
      <c r="G753" s="80"/>
      <c r="H753" s="32" t="s">
        <v>89</v>
      </c>
      <c r="I753" s="32"/>
      <c r="J753" s="32"/>
      <c r="K753" s="32"/>
      <c r="L753" s="80"/>
      <c r="M753" s="80"/>
      <c r="N753" s="80"/>
      <c r="O753" s="81"/>
      <c r="P753" s="26"/>
    </row>
    <row r="754" spans="2:16" ht="16.5" thickBot="1">
      <c r="B754" s="5"/>
      <c r="C754" s="773"/>
      <c r="D754" s="774"/>
      <c r="E754" s="774"/>
      <c r="F754" s="69"/>
      <c r="G754" s="69"/>
      <c r="H754" s="69"/>
      <c r="I754" s="69"/>
      <c r="J754" s="69"/>
      <c r="K754" s="775"/>
      <c r="L754" s="775"/>
      <c r="M754" s="775"/>
      <c r="N754" s="775"/>
      <c r="O754" s="776"/>
      <c r="P754" s="28"/>
    </row>
    <row r="755" spans="2:16" ht="13.5" thickBot="1">
      <c r="B755" s="29"/>
      <c r="C755" s="30"/>
      <c r="D755" s="30"/>
      <c r="E755" s="30"/>
      <c r="F755" s="30"/>
      <c r="G755" s="30"/>
      <c r="H755" s="30"/>
      <c r="I755" s="30"/>
      <c r="J755" s="30"/>
      <c r="K755" s="30"/>
      <c r="L755" s="30"/>
      <c r="M755" s="30"/>
      <c r="N755" s="30"/>
      <c r="O755" s="30"/>
      <c r="P755" s="31"/>
    </row>
    <row r="756" spans="2:16" ht="13.5" thickTop="1"/>
    <row r="757" spans="2:16" ht="13.5" thickBot="1"/>
    <row r="758" spans="2:16" ht="13.5" thickTop="1">
      <c r="B758" s="3"/>
      <c r="C758" s="4"/>
      <c r="D758" s="4"/>
      <c r="E758" s="4"/>
      <c r="F758" s="4"/>
      <c r="G758" s="4"/>
      <c r="H758" s="4"/>
      <c r="I758" s="4"/>
      <c r="J758" s="4"/>
      <c r="K758" s="4"/>
      <c r="L758" s="4"/>
      <c r="M758" s="4"/>
      <c r="N758" s="4"/>
      <c r="O758" s="4"/>
      <c r="P758" s="106"/>
    </row>
    <row r="759" spans="2:16" ht="13.5">
      <c r="B759" s="5"/>
      <c r="C759" s="869" t="s">
        <v>38</v>
      </c>
      <c r="D759" s="870"/>
      <c r="E759" s="870"/>
      <c r="F759" s="870"/>
      <c r="P759" s="6"/>
    </row>
    <row r="760" spans="2:16">
      <c r="B760" s="5"/>
      <c r="C760" s="94"/>
      <c r="D760" s="107" t="s">
        <v>39</v>
      </c>
      <c r="E760" s="94"/>
      <c r="F760" s="95"/>
      <c r="P760" s="6"/>
    </row>
    <row r="761" spans="2:16">
      <c r="B761" s="5"/>
      <c r="C761" s="88"/>
      <c r="D761" s="89"/>
      <c r="E761" s="88"/>
      <c r="F761" s="89"/>
      <c r="P761" s="6"/>
    </row>
    <row r="762" spans="2:16" ht="15.75">
      <c r="B762" s="5"/>
      <c r="C762" s="871" t="s">
        <v>40</v>
      </c>
      <c r="D762" s="871"/>
      <c r="E762" s="871"/>
      <c r="F762" s="871"/>
      <c r="G762" s="871"/>
      <c r="H762" s="871"/>
      <c r="I762" s="871"/>
      <c r="J762" s="871"/>
      <c r="K762" s="871"/>
      <c r="L762" s="871"/>
      <c r="M762" s="871"/>
      <c r="N762" s="871"/>
      <c r="O762" s="871"/>
      <c r="P762" s="7"/>
    </row>
    <row r="763" spans="2:16" ht="15" thickBot="1">
      <c r="B763" s="5"/>
      <c r="C763" s="32"/>
      <c r="D763" s="32"/>
      <c r="E763" s="32"/>
      <c r="F763" s="32"/>
      <c r="G763" s="32"/>
      <c r="H763" s="32"/>
      <c r="I763" s="32"/>
      <c r="J763" s="32"/>
      <c r="K763" s="32"/>
      <c r="L763" s="32"/>
      <c r="M763" s="32"/>
      <c r="N763" s="32"/>
      <c r="O763" s="32"/>
      <c r="P763" s="6"/>
    </row>
    <row r="764" spans="2:16" ht="15">
      <c r="B764" s="5"/>
      <c r="C764" s="872"/>
      <c r="D764" s="874"/>
      <c r="E764" s="875"/>
      <c r="F764" s="875"/>
      <c r="G764" s="875"/>
      <c r="H764" s="875"/>
      <c r="I764" s="875"/>
      <c r="J764" s="875"/>
      <c r="K764" s="876"/>
      <c r="L764" s="877"/>
      <c r="M764" s="878"/>
      <c r="N764" s="878"/>
      <c r="O764" s="879"/>
      <c r="P764" s="8"/>
    </row>
    <row r="765" spans="2:16" ht="15">
      <c r="B765" s="5"/>
      <c r="C765" s="873"/>
      <c r="D765" s="856" t="s">
        <v>468</v>
      </c>
      <c r="E765" s="857"/>
      <c r="F765" s="857"/>
      <c r="G765" s="857"/>
      <c r="H765" s="857"/>
      <c r="I765" s="857"/>
      <c r="J765" s="857"/>
      <c r="K765" s="858"/>
      <c r="L765" s="880"/>
      <c r="M765" s="881"/>
      <c r="N765" s="881"/>
      <c r="O765" s="882"/>
      <c r="P765" s="8"/>
    </row>
    <row r="766" spans="2:16" ht="15">
      <c r="B766" s="5"/>
      <c r="C766" s="873"/>
      <c r="D766" s="856"/>
      <c r="E766" s="857"/>
      <c r="F766" s="857"/>
      <c r="G766" s="857"/>
      <c r="H766" s="857"/>
      <c r="I766" s="857"/>
      <c r="J766" s="857"/>
      <c r="K766" s="858"/>
      <c r="L766" s="883" t="s">
        <v>41</v>
      </c>
      <c r="M766" s="885"/>
      <c r="N766" s="886"/>
      <c r="O766" s="887"/>
      <c r="P766" s="8"/>
    </row>
    <row r="767" spans="2:16" ht="13.5">
      <c r="B767" s="5"/>
      <c r="C767" s="873"/>
      <c r="D767" s="866" t="s">
        <v>467</v>
      </c>
      <c r="E767" s="867"/>
      <c r="F767" s="867"/>
      <c r="G767" s="867"/>
      <c r="H767" s="867"/>
      <c r="I767" s="867"/>
      <c r="J767" s="867"/>
      <c r="K767" s="868"/>
      <c r="L767" s="884"/>
      <c r="M767" s="888"/>
      <c r="N767" s="889"/>
      <c r="O767" s="890"/>
      <c r="P767" s="9"/>
    </row>
    <row r="768" spans="2:16" ht="13.9" customHeight="1">
      <c r="B768" s="5"/>
      <c r="C768" s="873"/>
      <c r="D768" s="866"/>
      <c r="E768" s="867"/>
      <c r="F768" s="867"/>
      <c r="G768" s="867"/>
      <c r="H768" s="867"/>
      <c r="I768" s="867"/>
      <c r="J768" s="867"/>
      <c r="K768" s="868"/>
      <c r="L768" s="883" t="s">
        <v>42</v>
      </c>
      <c r="M768" s="883"/>
      <c r="N768" s="883" t="s">
        <v>43</v>
      </c>
      <c r="O768" s="854"/>
      <c r="P768" s="8"/>
    </row>
    <row r="769" spans="2:16" ht="13.9" customHeight="1">
      <c r="B769" s="5"/>
      <c r="C769" s="873"/>
      <c r="D769" s="866"/>
      <c r="E769" s="867"/>
      <c r="F769" s="867"/>
      <c r="G769" s="867"/>
      <c r="H769" s="867"/>
      <c r="I769" s="867"/>
      <c r="J769" s="867"/>
      <c r="K769" s="868"/>
      <c r="L769" s="891"/>
      <c r="M769" s="891"/>
      <c r="N769" s="891"/>
      <c r="O769" s="855"/>
      <c r="P769" s="8"/>
    </row>
    <row r="770" spans="2:16" ht="15">
      <c r="B770" s="5"/>
      <c r="C770" s="873"/>
      <c r="D770" s="856" t="s">
        <v>44</v>
      </c>
      <c r="E770" s="857"/>
      <c r="F770" s="857"/>
      <c r="G770" s="857"/>
      <c r="H770" s="857"/>
      <c r="I770" s="857"/>
      <c r="J770" s="857"/>
      <c r="K770" s="858"/>
      <c r="L770" s="891"/>
      <c r="M770" s="891"/>
      <c r="N770" s="891"/>
      <c r="O770" s="855"/>
      <c r="P770" s="8"/>
    </row>
    <row r="771" spans="2:16" ht="15.75" thickBot="1">
      <c r="B771" s="5"/>
      <c r="C771" s="33"/>
      <c r="D771" s="34"/>
      <c r="E771" s="34"/>
      <c r="F771" s="34"/>
      <c r="G771" s="34"/>
      <c r="H771" s="34"/>
      <c r="I771" s="34"/>
      <c r="J771" s="34"/>
      <c r="K771" s="34"/>
      <c r="L771" s="34"/>
      <c r="M771" s="35"/>
      <c r="N771" s="35"/>
      <c r="O771" s="36"/>
      <c r="P771" s="10"/>
    </row>
    <row r="772" spans="2:16" ht="15">
      <c r="B772" s="5"/>
      <c r="C772" s="37"/>
      <c r="D772" s="100"/>
      <c r="E772" s="100"/>
      <c r="F772" s="100"/>
      <c r="G772" s="100"/>
      <c r="H772" s="100"/>
      <c r="I772" s="100"/>
      <c r="J772" s="100"/>
      <c r="K772" s="100"/>
      <c r="L772" s="38" t="s">
        <v>45</v>
      </c>
      <c r="M772" s="39" t="s">
        <v>46</v>
      </c>
      <c r="N772" s="39" t="s">
        <v>47</v>
      </c>
      <c r="O772" s="40" t="s">
        <v>48</v>
      </c>
      <c r="P772" s="9"/>
    </row>
    <row r="773" spans="2:16" ht="15">
      <c r="B773" s="5"/>
      <c r="C773" s="41"/>
      <c r="D773" s="99"/>
      <c r="E773" s="99"/>
      <c r="F773" s="99"/>
      <c r="G773" s="99"/>
      <c r="H773" s="99"/>
      <c r="I773" s="99"/>
      <c r="J773" s="99"/>
      <c r="K773" s="99"/>
      <c r="L773" s="42"/>
      <c r="M773" s="43">
        <v>1</v>
      </c>
      <c r="N773" s="43">
        <v>9</v>
      </c>
      <c r="O773" s="44">
        <v>2026</v>
      </c>
      <c r="P773" s="11"/>
    </row>
    <row r="774" spans="2:16" ht="14.25">
      <c r="B774" s="5"/>
      <c r="C774" s="46"/>
      <c r="D774" s="47"/>
      <c r="E774" s="47"/>
      <c r="F774" s="47"/>
      <c r="G774" s="47"/>
      <c r="H774" s="47"/>
      <c r="I774" s="47"/>
      <c r="J774" s="47"/>
      <c r="K774" s="47"/>
      <c r="L774" s="47"/>
      <c r="M774" s="47"/>
      <c r="N774" s="47"/>
      <c r="O774" s="48"/>
      <c r="P774" s="11"/>
    </row>
    <row r="775" spans="2:16" ht="15.75" thickBot="1">
      <c r="B775" s="5"/>
      <c r="C775" s="49"/>
      <c r="D775" s="50"/>
      <c r="E775" s="50"/>
      <c r="F775" s="50"/>
      <c r="G775" s="50"/>
      <c r="H775" s="50"/>
      <c r="I775" s="50"/>
      <c r="J775" s="50"/>
      <c r="K775" s="50"/>
      <c r="L775" s="50"/>
      <c r="M775" s="50"/>
      <c r="N775" s="50"/>
      <c r="O775" s="51"/>
      <c r="P775" s="12"/>
    </row>
    <row r="776" spans="2:16" ht="15" thickBot="1">
      <c r="B776" s="5"/>
      <c r="C776" s="49"/>
      <c r="D776" s="50"/>
      <c r="E776" s="50"/>
      <c r="F776" s="50"/>
      <c r="G776" s="50"/>
      <c r="H776" s="50"/>
      <c r="I776" s="50"/>
      <c r="J776" s="50"/>
      <c r="K776" s="50"/>
      <c r="L776" s="50"/>
      <c r="M776" s="50"/>
      <c r="N776" s="50"/>
      <c r="O776" s="51"/>
      <c r="P776" s="6"/>
    </row>
    <row r="777" spans="2:16" ht="15" thickBot="1">
      <c r="B777" s="5"/>
      <c r="C777" s="52"/>
      <c r="D777" s="53"/>
      <c r="E777" s="53"/>
      <c r="F777" s="53"/>
      <c r="G777" s="53"/>
      <c r="H777" s="53"/>
      <c r="I777" s="32"/>
      <c r="J777" s="32"/>
      <c r="K777" s="53"/>
      <c r="L777" s="53"/>
      <c r="M777" s="53"/>
      <c r="N777" s="53"/>
      <c r="O777" s="54"/>
      <c r="P777" s="6"/>
    </row>
    <row r="778" spans="2:16" ht="15">
      <c r="B778" s="5"/>
      <c r="C778" s="859" t="s">
        <v>51</v>
      </c>
      <c r="D778" s="860"/>
      <c r="E778" s="860"/>
      <c r="F778" s="860"/>
      <c r="G778" s="860"/>
      <c r="H778" s="860"/>
      <c r="I778" s="860"/>
      <c r="J778" s="860"/>
      <c r="K778" s="860"/>
      <c r="L778" s="860"/>
      <c r="M778" s="860"/>
      <c r="N778" s="860"/>
      <c r="O778" s="861"/>
      <c r="P778" s="13"/>
    </row>
    <row r="779" spans="2:16" ht="15" thickBot="1">
      <c r="B779" s="5"/>
      <c r="C779" s="55"/>
      <c r="D779" s="32"/>
      <c r="E779" s="32"/>
      <c r="F779" s="32"/>
      <c r="G779" s="32"/>
      <c r="H779" s="32"/>
      <c r="I779" s="32"/>
      <c r="J779" s="32"/>
      <c r="K779" s="32"/>
      <c r="L779" s="32"/>
      <c r="M779" s="32"/>
      <c r="N779" s="32"/>
      <c r="O779" s="56"/>
      <c r="P779" s="6"/>
    </row>
    <row r="780" spans="2:16" ht="15">
      <c r="B780" s="5"/>
      <c r="C780" s="57" t="s">
        <v>52</v>
      </c>
      <c r="D780" s="862" t="s">
        <v>6</v>
      </c>
      <c r="E780" s="863"/>
      <c r="F780" s="863"/>
      <c r="G780" s="863"/>
      <c r="H780" s="863"/>
      <c r="I780" s="863"/>
      <c r="J780" s="863"/>
      <c r="K780" s="863"/>
      <c r="L780" s="864"/>
      <c r="M780" s="827" t="s">
        <v>53</v>
      </c>
      <c r="N780" s="865"/>
      <c r="O780" s="57" t="s">
        <v>8</v>
      </c>
      <c r="P780" s="14"/>
    </row>
    <row r="781" spans="2:16" ht="15.75" thickBot="1">
      <c r="B781" s="5"/>
      <c r="C781" s="181">
        <v>3.09</v>
      </c>
      <c r="D781" s="846" t="s">
        <v>131</v>
      </c>
      <c r="E781" s="904"/>
      <c r="F781" s="904"/>
      <c r="G781" s="904"/>
      <c r="H781" s="904"/>
      <c r="I781" s="904"/>
      <c r="J781" s="904"/>
      <c r="K781" s="904"/>
      <c r="L781" s="850"/>
      <c r="M781" s="849" t="s">
        <v>101</v>
      </c>
      <c r="N781" s="850"/>
      <c r="O781" s="193">
        <f>+O828</f>
        <v>413990</v>
      </c>
      <c r="P781" s="15"/>
    </row>
    <row r="782" spans="2:16">
      <c r="B782" s="5"/>
      <c r="C782" s="801" t="s">
        <v>54</v>
      </c>
      <c r="D782" s="802"/>
      <c r="E782" s="802"/>
      <c r="F782" s="802"/>
      <c r="G782" s="802"/>
      <c r="H782" s="802"/>
      <c r="I782" s="802"/>
      <c r="J782" s="802"/>
      <c r="K782" s="802"/>
      <c r="L782" s="802"/>
      <c r="M782" s="802"/>
      <c r="N782" s="802"/>
      <c r="O782" s="803"/>
      <c r="P782" s="16"/>
    </row>
    <row r="783" spans="2:16">
      <c r="B783" s="5"/>
      <c r="C783" s="804"/>
      <c r="D783" s="805"/>
      <c r="E783" s="805"/>
      <c r="F783" s="805"/>
      <c r="G783" s="805"/>
      <c r="H783" s="805"/>
      <c r="I783" s="805"/>
      <c r="J783" s="805"/>
      <c r="K783" s="805"/>
      <c r="L783" s="805"/>
      <c r="M783" s="805"/>
      <c r="N783" s="805"/>
      <c r="O783" s="806"/>
      <c r="P783" s="16"/>
    </row>
    <row r="784" spans="2:16" ht="13.5" thickBot="1">
      <c r="B784" s="5"/>
      <c r="C784" s="807"/>
      <c r="D784" s="808"/>
      <c r="E784" s="808"/>
      <c r="F784" s="808"/>
      <c r="G784" s="808"/>
      <c r="H784" s="808"/>
      <c r="I784" s="808"/>
      <c r="J784" s="808"/>
      <c r="K784" s="808"/>
      <c r="L784" s="808"/>
      <c r="M784" s="808"/>
      <c r="N784" s="808"/>
      <c r="O784" s="809"/>
      <c r="P784" s="16"/>
    </row>
    <row r="785" spans="1:17" ht="15">
      <c r="B785" s="5"/>
      <c r="C785" s="851" t="s">
        <v>6</v>
      </c>
      <c r="D785" s="852"/>
      <c r="E785" s="852"/>
      <c r="F785" s="852"/>
      <c r="G785" s="852"/>
      <c r="H785" s="852"/>
      <c r="I785" s="853"/>
      <c r="J785" s="837" t="s">
        <v>53</v>
      </c>
      <c r="K785" s="838"/>
      <c r="L785" s="58" t="s">
        <v>55</v>
      </c>
      <c r="M785" s="837" t="s">
        <v>56</v>
      </c>
      <c r="N785" s="838"/>
      <c r="O785" s="59" t="s">
        <v>57</v>
      </c>
      <c r="P785" s="17"/>
    </row>
    <row r="786" spans="1:17" ht="14.25">
      <c r="B786" s="5"/>
      <c r="C786" s="843" t="s">
        <v>191</v>
      </c>
      <c r="D786" s="844"/>
      <c r="E786" s="844"/>
      <c r="F786" s="844"/>
      <c r="G786" s="844"/>
      <c r="H786" s="844"/>
      <c r="I786" s="845"/>
      <c r="J786" s="831" t="s">
        <v>171</v>
      </c>
      <c r="K786" s="832"/>
      <c r="L786" s="182">
        <f>+O816</f>
        <v>59215.611158399995</v>
      </c>
      <c r="M786" s="842">
        <f>+$T$29</f>
        <v>0.1</v>
      </c>
      <c r="N786" s="832"/>
      <c r="O786" s="189">
        <f>+L786*M786</f>
        <v>5921.5611158399997</v>
      </c>
      <c r="P786" s="18"/>
    </row>
    <row r="787" spans="1:17" ht="14.25">
      <c r="B787" s="5"/>
      <c r="C787" s="843"/>
      <c r="D787" s="844"/>
      <c r="E787" s="844"/>
      <c r="F787" s="844"/>
      <c r="G787" s="844"/>
      <c r="H787" s="844"/>
      <c r="I787" s="845"/>
      <c r="J787" s="831"/>
      <c r="K787" s="832"/>
      <c r="L787" s="182"/>
      <c r="M787" s="831"/>
      <c r="N787" s="832"/>
      <c r="O787" s="189">
        <f>+M787*L787</f>
        <v>0</v>
      </c>
      <c r="P787" s="18"/>
    </row>
    <row r="788" spans="1:17" ht="14.25">
      <c r="A788" s="240"/>
      <c r="B788" s="238"/>
      <c r="C788" s="789"/>
      <c r="D788" s="790"/>
      <c r="E788" s="790"/>
      <c r="F788" s="790"/>
      <c r="G788" s="790"/>
      <c r="H788" s="790"/>
      <c r="I788" s="832"/>
      <c r="J788" s="831"/>
      <c r="K788" s="832"/>
      <c r="L788" s="235"/>
      <c r="M788" s="917"/>
      <c r="N788" s="918"/>
      <c r="O788" s="241">
        <f>+M788*L788</f>
        <v>0</v>
      </c>
      <c r="P788" s="239"/>
      <c r="Q788" s="240"/>
    </row>
    <row r="789" spans="1:17" ht="15" thickBot="1">
      <c r="B789" s="5"/>
      <c r="C789" s="908"/>
      <c r="D789" s="909"/>
      <c r="E789" s="909"/>
      <c r="F789" s="909"/>
      <c r="G789" s="909"/>
      <c r="H789" s="909"/>
      <c r="I789" s="910"/>
      <c r="J789" s="937"/>
      <c r="K789" s="938"/>
      <c r="L789" s="183"/>
      <c r="M789" s="821"/>
      <c r="N789" s="822"/>
      <c r="O789" s="189">
        <f>+M789*L789</f>
        <v>0</v>
      </c>
      <c r="P789" s="18"/>
    </row>
    <row r="790" spans="1:17" ht="15.75" thickBot="1">
      <c r="B790" s="5"/>
      <c r="C790" s="779" t="s">
        <v>58</v>
      </c>
      <c r="D790" s="780"/>
      <c r="E790" s="780"/>
      <c r="F790" s="780"/>
      <c r="G790" s="780"/>
      <c r="H790" s="780"/>
      <c r="I790" s="780"/>
      <c r="J790" s="780"/>
      <c r="K790" s="780"/>
      <c r="L790" s="780"/>
      <c r="M790" s="780"/>
      <c r="N790" s="781"/>
      <c r="O790" s="190">
        <f>+SUM(O786:O789)</f>
        <v>5921.5611158399997</v>
      </c>
      <c r="P790" s="19"/>
    </row>
    <row r="791" spans="1:17">
      <c r="B791" s="5"/>
      <c r="C791" s="801" t="s">
        <v>59</v>
      </c>
      <c r="D791" s="802"/>
      <c r="E791" s="802"/>
      <c r="F791" s="802"/>
      <c r="G791" s="802"/>
      <c r="H791" s="802"/>
      <c r="I791" s="802"/>
      <c r="J791" s="802"/>
      <c r="K791" s="802"/>
      <c r="L791" s="802"/>
      <c r="M791" s="802"/>
      <c r="N791" s="802"/>
      <c r="O791" s="803"/>
      <c r="P791" s="16"/>
    </row>
    <row r="792" spans="1:17">
      <c r="B792" s="5"/>
      <c r="C792" s="804"/>
      <c r="D792" s="805"/>
      <c r="E792" s="805"/>
      <c r="F792" s="805"/>
      <c r="G792" s="805"/>
      <c r="H792" s="805"/>
      <c r="I792" s="805"/>
      <c r="J792" s="805"/>
      <c r="K792" s="805"/>
      <c r="L792" s="805"/>
      <c r="M792" s="805"/>
      <c r="N792" s="805"/>
      <c r="O792" s="806"/>
      <c r="P792" s="16"/>
    </row>
    <row r="793" spans="1:17" ht="13.5" thickBot="1">
      <c r="B793" s="5"/>
      <c r="C793" s="807"/>
      <c r="D793" s="808"/>
      <c r="E793" s="808"/>
      <c r="F793" s="808"/>
      <c r="G793" s="808"/>
      <c r="H793" s="808"/>
      <c r="I793" s="808"/>
      <c r="J793" s="808"/>
      <c r="K793" s="808"/>
      <c r="L793" s="808"/>
      <c r="M793" s="808"/>
      <c r="N793" s="808"/>
      <c r="O793" s="809"/>
      <c r="P793" s="16"/>
    </row>
    <row r="794" spans="1:17" ht="15">
      <c r="B794" s="5"/>
      <c r="C794" s="810" t="s">
        <v>6</v>
      </c>
      <c r="D794" s="811"/>
      <c r="E794" s="811"/>
      <c r="F794" s="811"/>
      <c r="G794" s="811"/>
      <c r="H794" s="811"/>
      <c r="I794" s="838"/>
      <c r="J794" s="226" t="s">
        <v>53</v>
      </c>
      <c r="K794" s="219" t="s">
        <v>8</v>
      </c>
      <c r="L794" s="219" t="s">
        <v>178</v>
      </c>
      <c r="M794" s="837" t="s">
        <v>60</v>
      </c>
      <c r="N794" s="838"/>
      <c r="O794" s="59" t="s">
        <v>57</v>
      </c>
      <c r="P794" s="17"/>
    </row>
    <row r="795" spans="1:17" ht="14.25">
      <c r="B795" s="5"/>
      <c r="C795" s="814" t="s">
        <v>200</v>
      </c>
      <c r="D795" s="815"/>
      <c r="E795" s="815"/>
      <c r="F795" s="815"/>
      <c r="G795" s="815"/>
      <c r="H795" s="815"/>
      <c r="I795" s="816"/>
      <c r="J795" s="232" t="s">
        <v>206</v>
      </c>
      <c r="K795" s="244">
        <v>0.01</v>
      </c>
      <c r="L795" s="203">
        <v>0.05</v>
      </c>
      <c r="M795" s="777">
        <v>280000</v>
      </c>
      <c r="N795" s="778"/>
      <c r="O795" s="189">
        <f>+(M795*K795)+(M795*K795*L795)</f>
        <v>2940</v>
      </c>
      <c r="P795" s="18"/>
    </row>
    <row r="796" spans="1:17" ht="14.25">
      <c r="B796" s="5"/>
      <c r="C796" s="814" t="s">
        <v>201</v>
      </c>
      <c r="D796" s="815"/>
      <c r="E796" s="815"/>
      <c r="F796" s="815"/>
      <c r="G796" s="815"/>
      <c r="H796" s="815"/>
      <c r="I796" s="816"/>
      <c r="J796" s="232" t="s">
        <v>206</v>
      </c>
      <c r="K796" s="250">
        <v>0.01</v>
      </c>
      <c r="L796" s="257">
        <v>0.05</v>
      </c>
      <c r="M796" s="777">
        <v>201000</v>
      </c>
      <c r="N796" s="778"/>
      <c r="O796" s="189">
        <f>+(M796*K796)+(M796*K796*L796)</f>
        <v>2110.5</v>
      </c>
      <c r="P796" s="18"/>
    </row>
    <row r="797" spans="1:17" ht="14.25">
      <c r="B797" s="5"/>
      <c r="C797" s="814" t="s">
        <v>218</v>
      </c>
      <c r="D797" s="815"/>
      <c r="E797" s="815"/>
      <c r="F797" s="815"/>
      <c r="G797" s="815"/>
      <c r="H797" s="815"/>
      <c r="I797" s="816"/>
      <c r="J797" s="257" t="s">
        <v>102</v>
      </c>
      <c r="K797" s="250">
        <v>0.5</v>
      </c>
      <c r="L797" s="257">
        <v>0.05</v>
      </c>
      <c r="M797" s="777">
        <v>62047</v>
      </c>
      <c r="N797" s="778"/>
      <c r="O797" s="189">
        <f>+(M797*K797)+(M797*K797*L797)</f>
        <v>32574.674999999999</v>
      </c>
      <c r="P797" s="18"/>
    </row>
    <row r="798" spans="1:17" ht="14.25">
      <c r="B798" s="5"/>
      <c r="C798" s="814" t="s">
        <v>219</v>
      </c>
      <c r="D798" s="815"/>
      <c r="E798" s="815"/>
      <c r="F798" s="815"/>
      <c r="G798" s="815"/>
      <c r="H798" s="815"/>
      <c r="I798" s="816"/>
      <c r="J798" s="257" t="s">
        <v>101</v>
      </c>
      <c r="K798" s="63">
        <v>1</v>
      </c>
      <c r="L798" s="203"/>
      <c r="M798" s="939">
        <v>73434.679999999993</v>
      </c>
      <c r="N798" s="940"/>
      <c r="O798" s="189">
        <f>+(M798*K798)+(M798*K798*L798)</f>
        <v>73434.679999999993</v>
      </c>
      <c r="P798" s="18"/>
    </row>
    <row r="799" spans="1:17" ht="15" thickBot="1">
      <c r="B799" s="5"/>
      <c r="C799" s="839" t="s">
        <v>220</v>
      </c>
      <c r="D799" s="840"/>
      <c r="E799" s="840"/>
      <c r="F799" s="840"/>
      <c r="G799" s="840"/>
      <c r="H799" s="840"/>
      <c r="I799" s="841"/>
      <c r="J799" s="202" t="s">
        <v>101</v>
      </c>
      <c r="K799" s="64">
        <v>1</v>
      </c>
      <c r="L799" s="202"/>
      <c r="M799" s="835">
        <v>130000</v>
      </c>
      <c r="N799" s="836"/>
      <c r="O799" s="217">
        <f>+(M799*K799)+(M799*K799*L799)</f>
        <v>130000</v>
      </c>
      <c r="P799" s="18"/>
    </row>
    <row r="800" spans="1:17" ht="15.75" thickBot="1">
      <c r="B800" s="5"/>
      <c r="C800" s="779" t="s">
        <v>58</v>
      </c>
      <c r="D800" s="780"/>
      <c r="E800" s="780"/>
      <c r="F800" s="780"/>
      <c r="G800" s="780"/>
      <c r="H800" s="780"/>
      <c r="I800" s="780"/>
      <c r="J800" s="780"/>
      <c r="K800" s="780"/>
      <c r="L800" s="780"/>
      <c r="M800" s="780"/>
      <c r="N800" s="781"/>
      <c r="O800" s="190">
        <f>+SUM(O795:O799)</f>
        <v>241059.85499999998</v>
      </c>
      <c r="P800" s="18"/>
    </row>
    <row r="801" spans="1:17">
      <c r="B801" s="5"/>
      <c r="C801" s="801" t="s">
        <v>61</v>
      </c>
      <c r="D801" s="802"/>
      <c r="E801" s="802"/>
      <c r="F801" s="802"/>
      <c r="G801" s="802"/>
      <c r="H801" s="802"/>
      <c r="I801" s="802"/>
      <c r="J801" s="802"/>
      <c r="K801" s="802"/>
      <c r="L801" s="802"/>
      <c r="M801" s="802"/>
      <c r="N801" s="802"/>
      <c r="O801" s="803"/>
      <c r="P801" s="16"/>
    </row>
    <row r="802" spans="1:17">
      <c r="B802" s="5"/>
      <c r="C802" s="804"/>
      <c r="D802" s="805"/>
      <c r="E802" s="805"/>
      <c r="F802" s="805"/>
      <c r="G802" s="805"/>
      <c r="H802" s="805"/>
      <c r="I802" s="805"/>
      <c r="J802" s="805"/>
      <c r="K802" s="805"/>
      <c r="L802" s="805"/>
      <c r="M802" s="805"/>
      <c r="N802" s="805"/>
      <c r="O802" s="806"/>
      <c r="P802" s="16"/>
    </row>
    <row r="803" spans="1:17" ht="13.5" thickBot="1">
      <c r="B803" s="5"/>
      <c r="C803" s="807"/>
      <c r="D803" s="808"/>
      <c r="E803" s="808"/>
      <c r="F803" s="808"/>
      <c r="G803" s="808"/>
      <c r="H803" s="808"/>
      <c r="I803" s="808"/>
      <c r="J803" s="808"/>
      <c r="K803" s="808"/>
      <c r="L803" s="808"/>
      <c r="M803" s="808"/>
      <c r="N803" s="808"/>
      <c r="O803" s="809"/>
      <c r="P803" s="16"/>
    </row>
    <row r="804" spans="1:17" ht="17.25">
      <c r="B804" s="5"/>
      <c r="C804" s="810" t="s">
        <v>62</v>
      </c>
      <c r="D804" s="811"/>
      <c r="E804" s="811"/>
      <c r="F804" s="811"/>
      <c r="G804" s="811"/>
      <c r="H804" s="811"/>
      <c r="I804" s="811"/>
      <c r="J804" s="58" t="s">
        <v>221</v>
      </c>
      <c r="K804" s="101" t="s">
        <v>64</v>
      </c>
      <c r="L804" s="65" t="s">
        <v>65</v>
      </c>
      <c r="M804" s="837" t="s">
        <v>66</v>
      </c>
      <c r="N804" s="838"/>
      <c r="O804" s="59" t="s">
        <v>57</v>
      </c>
      <c r="P804" s="17"/>
    </row>
    <row r="805" spans="1:17" ht="14.25">
      <c r="B805" s="5"/>
      <c r="C805" s="795" t="s">
        <v>107</v>
      </c>
      <c r="D805" s="796"/>
      <c r="E805" s="796"/>
      <c r="F805" s="796"/>
      <c r="G805" s="796"/>
      <c r="H805" s="796"/>
      <c r="I805" s="796"/>
      <c r="J805" s="66">
        <v>2</v>
      </c>
      <c r="K805" s="67">
        <v>92.3</v>
      </c>
      <c r="L805" s="66" t="s">
        <v>106</v>
      </c>
      <c r="M805" s="777">
        <v>2.5</v>
      </c>
      <c r="N805" s="778"/>
      <c r="O805" s="189">
        <f>+M805*K805*J805</f>
        <v>461.5</v>
      </c>
      <c r="P805" s="18"/>
    </row>
    <row r="806" spans="1:17" ht="15" thickBot="1">
      <c r="B806" s="5"/>
      <c r="C806" s="833"/>
      <c r="D806" s="834"/>
      <c r="E806" s="834"/>
      <c r="F806" s="834"/>
      <c r="G806" s="834"/>
      <c r="H806" s="834"/>
      <c r="I806" s="834"/>
      <c r="J806" s="68"/>
      <c r="K806" s="69"/>
      <c r="L806" s="68"/>
      <c r="M806" s="821"/>
      <c r="N806" s="822"/>
      <c r="O806" s="192">
        <v>0</v>
      </c>
      <c r="P806" s="18"/>
    </row>
    <row r="807" spans="1:17" ht="15.75" thickBot="1">
      <c r="B807" s="5"/>
      <c r="C807" s="779" t="s">
        <v>58</v>
      </c>
      <c r="D807" s="780"/>
      <c r="E807" s="780"/>
      <c r="F807" s="780"/>
      <c r="G807" s="780"/>
      <c r="H807" s="780"/>
      <c r="I807" s="780"/>
      <c r="J807" s="780"/>
      <c r="K807" s="780"/>
      <c r="L807" s="780"/>
      <c r="M807" s="780"/>
      <c r="N807" s="781"/>
      <c r="O807" s="190">
        <f>SUM(O805:O806)</f>
        <v>461.5</v>
      </c>
      <c r="P807" s="19"/>
    </row>
    <row r="808" spans="1:17">
      <c r="B808" s="5"/>
      <c r="C808" s="801" t="s">
        <v>67</v>
      </c>
      <c r="D808" s="802"/>
      <c r="E808" s="802"/>
      <c r="F808" s="802"/>
      <c r="G808" s="802"/>
      <c r="H808" s="802"/>
      <c r="I808" s="802"/>
      <c r="J808" s="802"/>
      <c r="K808" s="802"/>
      <c r="L808" s="802"/>
      <c r="M808" s="802"/>
      <c r="N808" s="802"/>
      <c r="O808" s="803"/>
      <c r="P808" s="16"/>
    </row>
    <row r="809" spans="1:17">
      <c r="B809" s="5"/>
      <c r="C809" s="804"/>
      <c r="D809" s="805"/>
      <c r="E809" s="805"/>
      <c r="F809" s="805"/>
      <c r="G809" s="805"/>
      <c r="H809" s="805"/>
      <c r="I809" s="805"/>
      <c r="J809" s="805"/>
      <c r="K809" s="805"/>
      <c r="L809" s="805"/>
      <c r="M809" s="805"/>
      <c r="N809" s="805"/>
      <c r="O809" s="806"/>
      <c r="P809" s="16"/>
    </row>
    <row r="810" spans="1:17" ht="13.5" thickBot="1">
      <c r="B810" s="5"/>
      <c r="C810" s="807"/>
      <c r="D810" s="808"/>
      <c r="E810" s="808"/>
      <c r="F810" s="808"/>
      <c r="G810" s="808"/>
      <c r="H810" s="808"/>
      <c r="I810" s="808"/>
      <c r="J810" s="808"/>
      <c r="K810" s="808"/>
      <c r="L810" s="808"/>
      <c r="M810" s="808"/>
      <c r="N810" s="808"/>
      <c r="O810" s="809"/>
      <c r="P810" s="16"/>
    </row>
    <row r="811" spans="1:17" ht="30">
      <c r="A811" s="225"/>
      <c r="B811" s="220"/>
      <c r="C811" s="827" t="s">
        <v>68</v>
      </c>
      <c r="D811" s="828"/>
      <c r="E811" s="828"/>
      <c r="F811" s="828"/>
      <c r="G811" s="828"/>
      <c r="H811" s="828"/>
      <c r="I811" s="828"/>
      <c r="J811" s="782" t="s">
        <v>53</v>
      </c>
      <c r="K811" s="783"/>
      <c r="L811" s="222" t="s">
        <v>69</v>
      </c>
      <c r="M811" s="829" t="s">
        <v>56</v>
      </c>
      <c r="N811" s="830"/>
      <c r="O811" s="223" t="s">
        <v>57</v>
      </c>
      <c r="P811" s="224"/>
      <c r="Q811" s="225"/>
    </row>
    <row r="812" spans="1:17" ht="14.25">
      <c r="B812" s="5"/>
      <c r="C812" s="814" t="s">
        <v>310</v>
      </c>
      <c r="D812" s="815"/>
      <c r="E812" s="815"/>
      <c r="F812" s="815"/>
      <c r="G812" s="815"/>
      <c r="H812" s="815"/>
      <c r="I812" s="816"/>
      <c r="J812" s="784" t="s">
        <v>94</v>
      </c>
      <c r="K812" s="785"/>
      <c r="L812" s="184">
        <f>+L717</f>
        <v>311661.11135999998</v>
      </c>
      <c r="M812" s="831">
        <v>0.19</v>
      </c>
      <c r="N812" s="832"/>
      <c r="O812" s="191">
        <f>+L812*M812</f>
        <v>59215.611158399995</v>
      </c>
      <c r="P812" s="21"/>
    </row>
    <row r="813" spans="1:17" ht="14.25">
      <c r="B813" s="5"/>
      <c r="C813" s="814"/>
      <c r="D813" s="815"/>
      <c r="E813" s="815"/>
      <c r="F813" s="815"/>
      <c r="G813" s="815"/>
      <c r="H813" s="815"/>
      <c r="I813" s="816"/>
      <c r="J813" s="784"/>
      <c r="K813" s="785"/>
      <c r="L813" s="184"/>
      <c r="M813" s="817"/>
      <c r="N813" s="818"/>
      <c r="O813" s="191">
        <f>+M813*L813</f>
        <v>0</v>
      </c>
      <c r="P813" s="21"/>
    </row>
    <row r="814" spans="1:17" ht="14.25">
      <c r="B814" s="5"/>
      <c r="C814" s="814"/>
      <c r="D814" s="815"/>
      <c r="E814" s="815"/>
      <c r="F814" s="815"/>
      <c r="G814" s="815"/>
      <c r="H814" s="815"/>
      <c r="I814" s="816"/>
      <c r="J814" s="784"/>
      <c r="K814" s="785"/>
      <c r="L814" s="184"/>
      <c r="M814" s="819"/>
      <c r="N814" s="820"/>
      <c r="O814" s="191">
        <f>+M814*L814</f>
        <v>0</v>
      </c>
      <c r="P814" s="21"/>
    </row>
    <row r="815" spans="1:17" ht="15" thickBot="1">
      <c r="B815" s="5"/>
      <c r="C815" s="814"/>
      <c r="D815" s="815"/>
      <c r="E815" s="815"/>
      <c r="F815" s="815"/>
      <c r="G815" s="815"/>
      <c r="H815" s="815"/>
      <c r="I815" s="816"/>
      <c r="J815" s="821"/>
      <c r="K815" s="822"/>
      <c r="L815" s="183"/>
      <c r="M815" s="821"/>
      <c r="N815" s="822"/>
      <c r="O815" s="191">
        <f>+M815*L815</f>
        <v>0</v>
      </c>
      <c r="P815" s="18"/>
    </row>
    <row r="816" spans="1:17" ht="15.75" thickBot="1">
      <c r="B816" s="5"/>
      <c r="C816" s="779" t="s">
        <v>58</v>
      </c>
      <c r="D816" s="780"/>
      <c r="E816" s="780"/>
      <c r="F816" s="780"/>
      <c r="G816" s="780"/>
      <c r="H816" s="780"/>
      <c r="I816" s="780"/>
      <c r="J816" s="780"/>
      <c r="K816" s="780"/>
      <c r="L816" s="780"/>
      <c r="M816" s="780"/>
      <c r="N816" s="781"/>
      <c r="O816" s="190">
        <f>+SUM(O812:O815)</f>
        <v>59215.611158399995</v>
      </c>
      <c r="P816" s="18"/>
    </row>
    <row r="817" spans="2:16" ht="15" thickBot="1">
      <c r="B817" s="5"/>
      <c r="C817" s="55"/>
      <c r="D817" s="32"/>
      <c r="E817" s="32"/>
      <c r="F817" s="32"/>
      <c r="G817" s="32"/>
      <c r="H817" s="32"/>
      <c r="I817" s="32"/>
      <c r="J817" s="32"/>
      <c r="K817" s="32"/>
      <c r="L817" s="32"/>
      <c r="M817" s="32"/>
      <c r="N817" s="32"/>
      <c r="O817" s="56"/>
      <c r="P817" s="6"/>
    </row>
    <row r="818" spans="2:16" ht="15.75" thickBot="1">
      <c r="B818" s="5"/>
      <c r="C818" s="786" t="s">
        <v>70</v>
      </c>
      <c r="D818" s="787"/>
      <c r="E818" s="787"/>
      <c r="F818" s="787"/>
      <c r="G818" s="787"/>
      <c r="H818" s="787"/>
      <c r="I818" s="787"/>
      <c r="J818" s="787"/>
      <c r="K818" s="787"/>
      <c r="L818" s="787"/>
      <c r="M818" s="787"/>
      <c r="N818" s="788"/>
      <c r="O818" s="195">
        <f>+ROUNDUP(O790+O800+O807+O816,0)</f>
        <v>306659</v>
      </c>
      <c r="P818" s="22"/>
    </row>
    <row r="819" spans="2:16">
      <c r="B819" s="5"/>
      <c r="C819" s="801" t="s">
        <v>71</v>
      </c>
      <c r="D819" s="802"/>
      <c r="E819" s="802"/>
      <c r="F819" s="802"/>
      <c r="G819" s="802"/>
      <c r="H819" s="802"/>
      <c r="I819" s="802"/>
      <c r="J819" s="802"/>
      <c r="K819" s="802"/>
      <c r="L819" s="802"/>
      <c r="M819" s="802"/>
      <c r="N819" s="802"/>
      <c r="O819" s="803"/>
      <c r="P819" s="16"/>
    </row>
    <row r="820" spans="2:16">
      <c r="B820" s="5"/>
      <c r="C820" s="804"/>
      <c r="D820" s="805"/>
      <c r="E820" s="805"/>
      <c r="F820" s="805"/>
      <c r="G820" s="805"/>
      <c r="H820" s="805"/>
      <c r="I820" s="805"/>
      <c r="J820" s="805"/>
      <c r="K820" s="805"/>
      <c r="L820" s="805"/>
      <c r="M820" s="805"/>
      <c r="N820" s="805"/>
      <c r="O820" s="806"/>
      <c r="P820" s="16"/>
    </row>
    <row r="821" spans="2:16" ht="13.5" thickBot="1">
      <c r="B821" s="5"/>
      <c r="C821" s="807"/>
      <c r="D821" s="808"/>
      <c r="E821" s="808"/>
      <c r="F821" s="808"/>
      <c r="G821" s="808"/>
      <c r="H821" s="808"/>
      <c r="I821" s="808"/>
      <c r="J821" s="808"/>
      <c r="K821" s="808"/>
      <c r="L821" s="808"/>
      <c r="M821" s="808"/>
      <c r="N821" s="808"/>
      <c r="O821" s="809"/>
      <c r="P821" s="16"/>
    </row>
    <row r="822" spans="2:16" ht="15">
      <c r="B822" s="5"/>
      <c r="C822" s="810" t="s">
        <v>72</v>
      </c>
      <c r="D822" s="811"/>
      <c r="E822" s="811"/>
      <c r="F822" s="811"/>
      <c r="G822" s="811"/>
      <c r="H822" s="811"/>
      <c r="I822" s="811"/>
      <c r="J822" s="101"/>
      <c r="K822" s="102"/>
      <c r="L822" s="71" t="s">
        <v>73</v>
      </c>
      <c r="M822" s="812" t="s">
        <v>74</v>
      </c>
      <c r="N822" s="813"/>
      <c r="O822" s="72"/>
      <c r="P822" s="20"/>
    </row>
    <row r="823" spans="2:16" ht="14.25">
      <c r="B823" s="5"/>
      <c r="C823" s="795" t="s">
        <v>75</v>
      </c>
      <c r="D823" s="796"/>
      <c r="E823" s="796"/>
      <c r="F823" s="796"/>
      <c r="G823" s="796"/>
      <c r="H823" s="796"/>
      <c r="I823" s="796"/>
      <c r="J823" s="74"/>
      <c r="K823" s="75"/>
      <c r="L823" s="76">
        <v>0.28999999999999998</v>
      </c>
      <c r="M823" s="797">
        <f>+O818</f>
        <v>306659</v>
      </c>
      <c r="N823" s="798"/>
      <c r="O823" s="189">
        <f>+M823*L823</f>
        <v>88931.11</v>
      </c>
      <c r="P823" s="23"/>
    </row>
    <row r="824" spans="2:16" ht="14.25">
      <c r="B824" s="5"/>
      <c r="C824" s="61" t="s">
        <v>76</v>
      </c>
      <c r="D824" s="62"/>
      <c r="E824" s="62"/>
      <c r="F824" s="62"/>
      <c r="G824" s="62"/>
      <c r="H824" s="62"/>
      <c r="I824" s="62"/>
      <c r="J824" s="74"/>
      <c r="K824" s="75"/>
      <c r="L824" s="76">
        <v>0.01</v>
      </c>
      <c r="M824" s="797">
        <f>+O818</f>
        <v>306659</v>
      </c>
      <c r="N824" s="798"/>
      <c r="O824" s="189">
        <f>+M824*L824</f>
        <v>3066.59</v>
      </c>
      <c r="P824" s="23"/>
    </row>
    <row r="825" spans="2:16" ht="15" thickBot="1">
      <c r="B825" s="5"/>
      <c r="C825" s="49" t="s">
        <v>77</v>
      </c>
      <c r="D825" s="50"/>
      <c r="E825" s="50"/>
      <c r="F825" s="50"/>
      <c r="G825" s="50"/>
      <c r="H825" s="50"/>
      <c r="I825" s="50"/>
      <c r="J825" s="77"/>
      <c r="K825" s="78"/>
      <c r="L825" s="76">
        <v>0.05</v>
      </c>
      <c r="M825" s="799">
        <f>+O818</f>
        <v>306659</v>
      </c>
      <c r="N825" s="800"/>
      <c r="O825" s="189">
        <f>+M825*L825</f>
        <v>15332.95</v>
      </c>
      <c r="P825" s="23"/>
    </row>
    <row r="826" spans="2:16" ht="15.75" thickBot="1">
      <c r="B826" s="5"/>
      <c r="C826" s="779" t="s">
        <v>58</v>
      </c>
      <c r="D826" s="780"/>
      <c r="E826" s="780"/>
      <c r="F826" s="780"/>
      <c r="G826" s="780"/>
      <c r="H826" s="780"/>
      <c r="I826" s="780"/>
      <c r="J826" s="780"/>
      <c r="K826" s="780"/>
      <c r="L826" s="780"/>
      <c r="M826" s="780"/>
      <c r="N826" s="781"/>
      <c r="O826" s="190">
        <f>+SUM(O823:O825)</f>
        <v>107330.65</v>
      </c>
      <c r="P826" s="24"/>
    </row>
    <row r="827" spans="2:16" ht="15" thickBot="1">
      <c r="B827" s="5"/>
      <c r="C827" s="55"/>
      <c r="D827" s="32"/>
      <c r="E827" s="32"/>
      <c r="F827" s="32"/>
      <c r="G827" s="32"/>
      <c r="H827" s="32"/>
      <c r="I827" s="32"/>
      <c r="J827" s="32"/>
      <c r="K827" s="32"/>
      <c r="L827" s="32"/>
      <c r="M827" s="32"/>
      <c r="N827" s="32"/>
      <c r="O827" s="196"/>
      <c r="P827" s="6"/>
    </row>
    <row r="828" spans="2:16" ht="15.75" thickBot="1">
      <c r="B828" s="5"/>
      <c r="C828" s="786" t="s">
        <v>78</v>
      </c>
      <c r="D828" s="787"/>
      <c r="E828" s="787"/>
      <c r="F828" s="787"/>
      <c r="G828" s="787"/>
      <c r="H828" s="787"/>
      <c r="I828" s="787"/>
      <c r="J828" s="787"/>
      <c r="K828" s="787"/>
      <c r="L828" s="787"/>
      <c r="M828" s="787"/>
      <c r="N828" s="788"/>
      <c r="O828" s="194">
        <f>ROUND(+O826+O818,0)</f>
        <v>413990</v>
      </c>
      <c r="P828" s="24"/>
    </row>
    <row r="829" spans="2:16" ht="14.25">
      <c r="B829" s="5"/>
      <c r="C829" s="55"/>
      <c r="D829" s="32"/>
      <c r="E829" s="32"/>
      <c r="F829" s="32"/>
      <c r="G829" s="32"/>
      <c r="H829" s="32"/>
      <c r="I829" s="32"/>
      <c r="J829" s="32"/>
      <c r="K829" s="32"/>
      <c r="L829" s="32"/>
      <c r="M829" s="32"/>
      <c r="N829" s="32"/>
      <c r="O829" s="56"/>
      <c r="P829" s="6"/>
    </row>
    <row r="830" spans="2:16" ht="14.25">
      <c r="B830" s="5"/>
      <c r="C830" s="55"/>
      <c r="D830" s="32"/>
      <c r="E830" s="32"/>
      <c r="F830" s="32"/>
      <c r="G830" s="32"/>
      <c r="H830" s="79" t="s">
        <v>79</v>
      </c>
      <c r="I830" s="79"/>
      <c r="J830" s="79"/>
      <c r="K830" s="79"/>
      <c r="L830" s="32"/>
      <c r="M830" s="32"/>
      <c r="N830" s="32"/>
      <c r="O830" s="56"/>
      <c r="P830" s="6"/>
    </row>
    <row r="831" spans="2:16" ht="15">
      <c r="B831" s="5"/>
      <c r="C831" s="55"/>
      <c r="D831" s="32"/>
      <c r="E831" s="32"/>
      <c r="F831" s="32"/>
      <c r="G831" s="32"/>
      <c r="H831" s="79" t="s">
        <v>80</v>
      </c>
      <c r="I831" s="32"/>
      <c r="J831" s="32"/>
      <c r="K831" s="32"/>
      <c r="L831" s="32"/>
      <c r="M831" s="32"/>
      <c r="N831" s="32"/>
      <c r="O831" s="56"/>
      <c r="P831" s="25"/>
    </row>
    <row r="832" spans="2:16" ht="15">
      <c r="B832" s="5"/>
      <c r="C832" s="55"/>
      <c r="D832" s="32"/>
      <c r="E832" s="32"/>
      <c r="F832" s="32"/>
      <c r="G832" s="32"/>
      <c r="H832" s="79" t="s">
        <v>81</v>
      </c>
      <c r="I832" s="32"/>
      <c r="J832" s="32"/>
      <c r="K832" s="32"/>
      <c r="L832" s="32"/>
      <c r="M832" s="32"/>
      <c r="N832" s="32"/>
      <c r="O832" s="56"/>
      <c r="P832" s="25"/>
    </row>
    <row r="833" spans="2:16" ht="14.25">
      <c r="B833" s="5"/>
      <c r="C833" s="41"/>
      <c r="D833" s="80"/>
      <c r="E833" s="80"/>
      <c r="F833" s="80"/>
      <c r="G833" s="80"/>
      <c r="H833" s="79" t="s">
        <v>82</v>
      </c>
      <c r="I833" s="80"/>
      <c r="J833" s="80"/>
      <c r="K833" s="80"/>
      <c r="L833" s="80"/>
      <c r="M833" s="80"/>
      <c r="N833" s="80"/>
      <c r="O833" s="81"/>
      <c r="P833" s="26"/>
    </row>
    <row r="834" spans="2:16" ht="14.25">
      <c r="B834" s="5"/>
      <c r="C834" s="55"/>
      <c r="D834" s="32"/>
      <c r="E834" s="32"/>
      <c r="F834" s="32"/>
      <c r="G834" s="32"/>
      <c r="H834" s="32" t="s">
        <v>83</v>
      </c>
      <c r="I834" s="32"/>
      <c r="J834" s="32"/>
      <c r="K834" s="32"/>
      <c r="L834" s="32"/>
      <c r="M834" s="32"/>
      <c r="N834" s="32"/>
      <c r="O834" s="56"/>
      <c r="P834" s="6"/>
    </row>
    <row r="835" spans="2:16" ht="15">
      <c r="B835" s="5"/>
      <c r="C835" s="82" t="s">
        <v>84</v>
      </c>
      <c r="D835" s="83"/>
      <c r="E835" s="83"/>
      <c r="F835" s="83"/>
      <c r="G835" s="83"/>
      <c r="H835" s="83"/>
      <c r="I835" s="83"/>
      <c r="J835" s="83"/>
      <c r="K835" s="83"/>
      <c r="L835" s="83"/>
      <c r="M835" s="83"/>
      <c r="N835" s="83"/>
      <c r="O835" s="84"/>
      <c r="P835" s="6"/>
    </row>
    <row r="836" spans="2:16" ht="14.25">
      <c r="B836" s="5"/>
      <c r="C836" s="789"/>
      <c r="D836" s="790"/>
      <c r="E836" s="790"/>
      <c r="F836" s="790"/>
      <c r="G836" s="790"/>
      <c r="H836" s="790"/>
      <c r="I836" s="790"/>
      <c r="J836" s="790"/>
      <c r="K836" s="790"/>
      <c r="L836" s="790"/>
      <c r="M836" s="790"/>
      <c r="N836" s="790"/>
      <c r="O836" s="791"/>
      <c r="P836" s="26"/>
    </row>
    <row r="837" spans="2:16" ht="14.25">
      <c r="B837" s="5"/>
      <c r="C837" s="789"/>
      <c r="D837" s="790"/>
      <c r="E837" s="790"/>
      <c r="F837" s="790"/>
      <c r="G837" s="790"/>
      <c r="H837" s="790"/>
      <c r="I837" s="790"/>
      <c r="J837" s="790"/>
      <c r="K837" s="790"/>
      <c r="L837" s="790"/>
      <c r="M837" s="790"/>
      <c r="N837" s="790"/>
      <c r="O837" s="791"/>
      <c r="P837" s="26"/>
    </row>
    <row r="838" spans="2:16" ht="14.25">
      <c r="B838" s="5"/>
      <c r="C838" s="41"/>
      <c r="D838" s="80"/>
      <c r="E838" s="80"/>
      <c r="F838" s="80"/>
      <c r="G838" s="80"/>
      <c r="H838" s="80"/>
      <c r="I838" s="80"/>
      <c r="J838" s="80"/>
      <c r="K838" s="80"/>
      <c r="L838" s="80"/>
      <c r="M838" s="80"/>
      <c r="N838" s="80"/>
      <c r="O838" s="81"/>
      <c r="P838" s="26"/>
    </row>
    <row r="839" spans="2:16" ht="15">
      <c r="B839" s="5"/>
      <c r="C839" s="85" t="s">
        <v>85</v>
      </c>
      <c r="D839" s="80"/>
      <c r="E839" s="80"/>
      <c r="F839" s="80"/>
      <c r="G839" s="80"/>
      <c r="H839" s="80"/>
      <c r="I839" s="80"/>
      <c r="J839" s="80"/>
      <c r="K839" s="80"/>
      <c r="L839" s="80"/>
      <c r="M839" s="80"/>
      <c r="N839" s="80"/>
      <c r="O839" s="81"/>
      <c r="P839" s="26"/>
    </row>
    <row r="840" spans="2:16">
      <c r="B840" s="5"/>
      <c r="C840" s="792" t="s">
        <v>86</v>
      </c>
      <c r="D840" s="793"/>
      <c r="E840" s="793"/>
      <c r="F840" s="793"/>
      <c r="G840" s="793"/>
      <c r="H840" s="793"/>
      <c r="I840" s="793"/>
      <c r="J840" s="793"/>
      <c r="K840" s="793"/>
      <c r="L840" s="793"/>
      <c r="M840" s="793"/>
      <c r="N840" s="793"/>
      <c r="O840" s="794"/>
      <c r="P840" s="27"/>
    </row>
    <row r="841" spans="2:16">
      <c r="B841" s="5"/>
      <c r="C841" s="792"/>
      <c r="D841" s="793"/>
      <c r="E841" s="793"/>
      <c r="F841" s="793"/>
      <c r="G841" s="793"/>
      <c r="H841" s="793"/>
      <c r="I841" s="793"/>
      <c r="J841" s="793"/>
      <c r="K841" s="793"/>
      <c r="L841" s="793"/>
      <c r="M841" s="793"/>
      <c r="N841" s="793"/>
      <c r="O841" s="794"/>
      <c r="P841" s="27"/>
    </row>
    <row r="842" spans="2:16">
      <c r="B842" s="5"/>
      <c r="C842" s="792" t="s">
        <v>87</v>
      </c>
      <c r="D842" s="793"/>
      <c r="E842" s="793"/>
      <c r="F842" s="793"/>
      <c r="G842" s="793"/>
      <c r="H842" s="793"/>
      <c r="I842" s="793"/>
      <c r="J842" s="793"/>
      <c r="K842" s="793"/>
      <c r="L842" s="793"/>
      <c r="M842" s="793"/>
      <c r="N842" s="793"/>
      <c r="O842" s="794"/>
      <c r="P842" s="27"/>
    </row>
    <row r="843" spans="2:16">
      <c r="B843" s="5"/>
      <c r="C843" s="792"/>
      <c r="D843" s="793"/>
      <c r="E843" s="793"/>
      <c r="F843" s="793"/>
      <c r="G843" s="793"/>
      <c r="H843" s="793"/>
      <c r="I843" s="793"/>
      <c r="J843" s="793"/>
      <c r="K843" s="793"/>
      <c r="L843" s="793"/>
      <c r="M843" s="793"/>
      <c r="N843" s="793"/>
      <c r="O843" s="794"/>
      <c r="P843" s="27"/>
    </row>
    <row r="844" spans="2:16" ht="14.25">
      <c r="B844" s="5"/>
      <c r="C844" s="41"/>
      <c r="D844" s="80"/>
      <c r="E844" s="80"/>
      <c r="F844" s="80"/>
      <c r="G844" s="80"/>
      <c r="H844" s="80"/>
      <c r="I844" s="80"/>
      <c r="J844" s="80"/>
      <c r="K844" s="80"/>
      <c r="L844" s="80"/>
      <c r="M844" s="80"/>
      <c r="N844" s="80"/>
      <c r="O844" s="81"/>
      <c r="P844" s="26"/>
    </row>
    <row r="845" spans="2:16" ht="14.25">
      <c r="B845" s="5"/>
      <c r="C845" s="55"/>
      <c r="D845" s="32"/>
      <c r="E845" s="32"/>
      <c r="F845" s="32"/>
      <c r="G845" s="32"/>
      <c r="H845" s="79" t="s">
        <v>79</v>
      </c>
      <c r="I845" s="32"/>
      <c r="J845" s="32"/>
      <c r="K845" s="32"/>
      <c r="L845" s="32"/>
      <c r="M845" s="32"/>
      <c r="N845" s="32"/>
      <c r="O845" s="56"/>
      <c r="P845" s="6"/>
    </row>
    <row r="846" spans="2:16" ht="14.25">
      <c r="B846" s="5"/>
      <c r="C846" s="55"/>
      <c r="D846" s="32"/>
      <c r="E846" s="32"/>
      <c r="F846" s="32"/>
      <c r="G846" s="32"/>
      <c r="H846" s="32" t="s">
        <v>80</v>
      </c>
      <c r="I846" s="62"/>
      <c r="J846" s="62"/>
      <c r="K846" s="62"/>
      <c r="L846" s="32"/>
      <c r="M846" s="32"/>
      <c r="N846" s="32"/>
      <c r="O846" s="56"/>
      <c r="P846" s="6"/>
    </row>
    <row r="847" spans="2:16" ht="14.25">
      <c r="B847" s="5"/>
      <c r="C847" s="55"/>
      <c r="D847" s="32"/>
      <c r="E847" s="32"/>
      <c r="F847" s="32"/>
      <c r="G847" s="32"/>
      <c r="H847" s="32" t="s">
        <v>88</v>
      </c>
      <c r="I847" s="86"/>
      <c r="J847" s="86"/>
      <c r="K847" s="86"/>
      <c r="L847" s="32"/>
      <c r="M847" s="32"/>
      <c r="N847" s="32"/>
      <c r="O847" s="56"/>
      <c r="P847" s="6"/>
    </row>
    <row r="848" spans="2:16" ht="14.25">
      <c r="B848" s="5"/>
      <c r="C848" s="87"/>
      <c r="D848" s="80"/>
      <c r="E848" s="80"/>
      <c r="F848" s="80"/>
      <c r="G848" s="80"/>
      <c r="H848" s="32" t="s">
        <v>89</v>
      </c>
      <c r="I848" s="32"/>
      <c r="J848" s="32"/>
      <c r="K848" s="32"/>
      <c r="L848" s="80"/>
      <c r="M848" s="80"/>
      <c r="N848" s="80"/>
      <c r="O848" s="81"/>
      <c r="P848" s="26"/>
    </row>
    <row r="849" spans="2:16" ht="16.5" thickBot="1">
      <c r="B849" s="5"/>
      <c r="C849" s="773"/>
      <c r="D849" s="774"/>
      <c r="E849" s="774"/>
      <c r="F849" s="69"/>
      <c r="G849" s="69"/>
      <c r="H849" s="69"/>
      <c r="I849" s="69"/>
      <c r="J849" s="69"/>
      <c r="K849" s="775"/>
      <c r="L849" s="775"/>
      <c r="M849" s="775"/>
      <c r="N849" s="775"/>
      <c r="O849" s="776"/>
      <c r="P849" s="28"/>
    </row>
    <row r="850" spans="2:16" ht="13.5" thickBot="1">
      <c r="B850" s="29"/>
      <c r="C850" s="30"/>
      <c r="D850" s="30"/>
      <c r="E850" s="30"/>
      <c r="F850" s="30"/>
      <c r="G850" s="30"/>
      <c r="H850" s="30"/>
      <c r="I850" s="30"/>
      <c r="J850" s="30"/>
      <c r="K850" s="30"/>
      <c r="L850" s="30"/>
      <c r="M850" s="30"/>
      <c r="N850" s="30"/>
      <c r="O850" s="30"/>
      <c r="P850" s="31"/>
    </row>
    <row r="851" spans="2:16" ht="13.5" thickTop="1"/>
    <row r="852" spans="2:16" ht="13.5" thickBot="1"/>
    <row r="853" spans="2:16" ht="13.5" thickTop="1">
      <c r="B853" s="3"/>
      <c r="C853" s="4"/>
      <c r="D853" s="4"/>
      <c r="E853" s="4"/>
      <c r="F853" s="4"/>
      <c r="G853" s="4"/>
      <c r="H853" s="4"/>
      <c r="I853" s="4"/>
      <c r="J853" s="4"/>
      <c r="K853" s="4"/>
      <c r="L853" s="4"/>
      <c r="M853" s="4"/>
      <c r="N853" s="4"/>
      <c r="O853" s="4"/>
      <c r="P853" s="106"/>
    </row>
    <row r="854" spans="2:16" ht="13.5">
      <c r="B854" s="5"/>
      <c r="C854" s="869" t="s">
        <v>38</v>
      </c>
      <c r="D854" s="870"/>
      <c r="E854" s="870"/>
      <c r="F854" s="870"/>
      <c r="P854" s="6"/>
    </row>
    <row r="855" spans="2:16">
      <c r="B855" s="5"/>
      <c r="C855" s="94"/>
      <c r="D855" s="107" t="s">
        <v>39</v>
      </c>
      <c r="E855" s="94"/>
      <c r="F855" s="95"/>
      <c r="P855" s="6"/>
    </row>
    <row r="856" spans="2:16">
      <c r="B856" s="5"/>
      <c r="C856" s="88"/>
      <c r="D856" s="89"/>
      <c r="E856" s="88"/>
      <c r="F856" s="89"/>
      <c r="P856" s="6"/>
    </row>
    <row r="857" spans="2:16" ht="15.75">
      <c r="B857" s="5"/>
      <c r="C857" s="871" t="s">
        <v>40</v>
      </c>
      <c r="D857" s="871"/>
      <c r="E857" s="871"/>
      <c r="F857" s="871"/>
      <c r="G857" s="871"/>
      <c r="H857" s="871"/>
      <c r="I857" s="871"/>
      <c r="J857" s="871"/>
      <c r="K857" s="871"/>
      <c r="L857" s="871"/>
      <c r="M857" s="871"/>
      <c r="N857" s="871"/>
      <c r="O857" s="871"/>
      <c r="P857" s="7"/>
    </row>
    <row r="858" spans="2:16" ht="15" thickBot="1">
      <c r="B858" s="5"/>
      <c r="C858" s="32"/>
      <c r="D858" s="32"/>
      <c r="E858" s="32"/>
      <c r="F858" s="32"/>
      <c r="G858" s="32"/>
      <c r="H858" s="32"/>
      <c r="I858" s="32"/>
      <c r="J858" s="32"/>
      <c r="K858" s="32"/>
      <c r="L858" s="32"/>
      <c r="M858" s="32"/>
      <c r="N858" s="32"/>
      <c r="O858" s="32"/>
      <c r="P858" s="6"/>
    </row>
    <row r="859" spans="2:16" ht="15">
      <c r="B859" s="5"/>
      <c r="C859" s="872"/>
      <c r="D859" s="874"/>
      <c r="E859" s="875"/>
      <c r="F859" s="875"/>
      <c r="G859" s="875"/>
      <c r="H859" s="875"/>
      <c r="I859" s="875"/>
      <c r="J859" s="875"/>
      <c r="K859" s="876"/>
      <c r="L859" s="877"/>
      <c r="M859" s="878"/>
      <c r="N859" s="878"/>
      <c r="O859" s="879"/>
      <c r="P859" s="8"/>
    </row>
    <row r="860" spans="2:16" ht="15">
      <c r="B860" s="5"/>
      <c r="C860" s="873"/>
      <c r="D860" s="856" t="s">
        <v>468</v>
      </c>
      <c r="E860" s="857"/>
      <c r="F860" s="857"/>
      <c r="G860" s="857"/>
      <c r="H860" s="857"/>
      <c r="I860" s="857"/>
      <c r="J860" s="857"/>
      <c r="K860" s="858"/>
      <c r="L860" s="880"/>
      <c r="M860" s="881"/>
      <c r="N860" s="881"/>
      <c r="O860" s="882"/>
      <c r="P860" s="8"/>
    </row>
    <row r="861" spans="2:16" ht="15">
      <c r="B861" s="5"/>
      <c r="C861" s="873"/>
      <c r="D861" s="856"/>
      <c r="E861" s="857"/>
      <c r="F861" s="857"/>
      <c r="G861" s="857"/>
      <c r="H861" s="857"/>
      <c r="I861" s="857"/>
      <c r="J861" s="857"/>
      <c r="K861" s="858"/>
      <c r="L861" s="883" t="s">
        <v>41</v>
      </c>
      <c r="M861" s="885"/>
      <c r="N861" s="886"/>
      <c r="O861" s="887"/>
      <c r="P861" s="8"/>
    </row>
    <row r="862" spans="2:16" ht="13.5">
      <c r="B862" s="5"/>
      <c r="C862" s="873"/>
      <c r="D862" s="866" t="s">
        <v>467</v>
      </c>
      <c r="E862" s="867"/>
      <c r="F862" s="867"/>
      <c r="G862" s="867"/>
      <c r="H862" s="867"/>
      <c r="I862" s="867"/>
      <c r="J862" s="867"/>
      <c r="K862" s="868"/>
      <c r="L862" s="884"/>
      <c r="M862" s="888"/>
      <c r="N862" s="889"/>
      <c r="O862" s="890"/>
      <c r="P862" s="9"/>
    </row>
    <row r="863" spans="2:16" ht="13.9" customHeight="1">
      <c r="B863" s="5"/>
      <c r="C863" s="873"/>
      <c r="D863" s="866"/>
      <c r="E863" s="867"/>
      <c r="F863" s="867"/>
      <c r="G863" s="867"/>
      <c r="H863" s="867"/>
      <c r="I863" s="867"/>
      <c r="J863" s="867"/>
      <c r="K863" s="868"/>
      <c r="L863" s="883" t="s">
        <v>42</v>
      </c>
      <c r="M863" s="883"/>
      <c r="N863" s="883" t="s">
        <v>43</v>
      </c>
      <c r="O863" s="854"/>
      <c r="P863" s="8"/>
    </row>
    <row r="864" spans="2:16" ht="13.9" customHeight="1">
      <c r="B864" s="5"/>
      <c r="C864" s="873"/>
      <c r="D864" s="866"/>
      <c r="E864" s="867"/>
      <c r="F864" s="867"/>
      <c r="G864" s="867"/>
      <c r="H864" s="867"/>
      <c r="I864" s="867"/>
      <c r="J864" s="867"/>
      <c r="K864" s="868"/>
      <c r="L864" s="891"/>
      <c r="M864" s="891"/>
      <c r="N864" s="891"/>
      <c r="O864" s="855"/>
      <c r="P864" s="8"/>
    </row>
    <row r="865" spans="2:16" ht="15">
      <c r="B865" s="5"/>
      <c r="C865" s="873"/>
      <c r="D865" s="856" t="s">
        <v>44</v>
      </c>
      <c r="E865" s="857"/>
      <c r="F865" s="857"/>
      <c r="G865" s="857"/>
      <c r="H865" s="857"/>
      <c r="I865" s="857"/>
      <c r="J865" s="857"/>
      <c r="K865" s="858"/>
      <c r="L865" s="891"/>
      <c r="M865" s="891"/>
      <c r="N865" s="891"/>
      <c r="O865" s="855"/>
      <c r="P865" s="8"/>
    </row>
    <row r="866" spans="2:16" ht="15.75" thickBot="1">
      <c r="B866" s="5"/>
      <c r="C866" s="33"/>
      <c r="D866" s="34"/>
      <c r="E866" s="34"/>
      <c r="F866" s="34"/>
      <c r="G866" s="34"/>
      <c r="H866" s="34"/>
      <c r="I866" s="34"/>
      <c r="J866" s="34"/>
      <c r="K866" s="34"/>
      <c r="L866" s="34"/>
      <c r="M866" s="35"/>
      <c r="N866" s="35"/>
      <c r="O866" s="36"/>
      <c r="P866" s="10"/>
    </row>
    <row r="867" spans="2:16" ht="15">
      <c r="B867" s="5"/>
      <c r="C867" s="37"/>
      <c r="D867" s="100"/>
      <c r="E867" s="100"/>
      <c r="F867" s="100"/>
      <c r="G867" s="100"/>
      <c r="H867" s="100"/>
      <c r="I867" s="100"/>
      <c r="J867" s="100"/>
      <c r="K867" s="100"/>
      <c r="L867" s="38" t="s">
        <v>45</v>
      </c>
      <c r="M867" s="39" t="s">
        <v>46</v>
      </c>
      <c r="N867" s="39" t="s">
        <v>47</v>
      </c>
      <c r="O867" s="40" t="s">
        <v>48</v>
      </c>
      <c r="P867" s="9"/>
    </row>
    <row r="868" spans="2:16" ht="15">
      <c r="B868" s="5"/>
      <c r="C868" s="41"/>
      <c r="D868" s="99"/>
      <c r="E868" s="99"/>
      <c r="F868" s="99"/>
      <c r="G868" s="99"/>
      <c r="H868" s="99"/>
      <c r="I868" s="99"/>
      <c r="J868" s="99"/>
      <c r="K868" s="99"/>
      <c r="L868" s="42"/>
      <c r="M868" s="43">
        <v>1</v>
      </c>
      <c r="N868" s="43">
        <v>9</v>
      </c>
      <c r="O868" s="44">
        <v>2026</v>
      </c>
      <c r="P868" s="11"/>
    </row>
    <row r="869" spans="2:16" ht="14.25">
      <c r="B869" s="5"/>
      <c r="C869" s="46"/>
      <c r="D869" s="47"/>
      <c r="E869" s="47"/>
      <c r="F869" s="47"/>
      <c r="G869" s="47"/>
      <c r="H869" s="47"/>
      <c r="I869" s="47"/>
      <c r="J869" s="47"/>
      <c r="K869" s="47"/>
      <c r="L869" s="47"/>
      <c r="M869" s="47"/>
      <c r="N869" s="47"/>
      <c r="O869" s="48"/>
      <c r="P869" s="11"/>
    </row>
    <row r="870" spans="2:16" ht="15.75" thickBot="1">
      <c r="B870" s="5"/>
      <c r="C870" s="49"/>
      <c r="D870" s="50"/>
      <c r="E870" s="50"/>
      <c r="F870" s="50"/>
      <c r="G870" s="50"/>
      <c r="H870" s="50"/>
      <c r="I870" s="50"/>
      <c r="J870" s="50"/>
      <c r="K870" s="50"/>
      <c r="L870" s="50"/>
      <c r="M870" s="50"/>
      <c r="N870" s="50"/>
      <c r="O870" s="51"/>
      <c r="P870" s="12"/>
    </row>
    <row r="871" spans="2:16" ht="15" thickBot="1">
      <c r="B871" s="5"/>
      <c r="C871" s="49"/>
      <c r="D871" s="50"/>
      <c r="E871" s="50"/>
      <c r="F871" s="50"/>
      <c r="G871" s="50"/>
      <c r="H871" s="50"/>
      <c r="I871" s="50"/>
      <c r="J871" s="50"/>
      <c r="K871" s="50"/>
      <c r="L871" s="50"/>
      <c r="M871" s="50"/>
      <c r="N871" s="50"/>
      <c r="O871" s="51"/>
      <c r="P871" s="6"/>
    </row>
    <row r="872" spans="2:16" ht="15" thickBot="1">
      <c r="B872" s="5"/>
      <c r="C872" s="52"/>
      <c r="D872" s="53"/>
      <c r="E872" s="53"/>
      <c r="F872" s="53"/>
      <c r="G872" s="53"/>
      <c r="H872" s="53"/>
      <c r="I872" s="32"/>
      <c r="J872" s="32"/>
      <c r="K872" s="53"/>
      <c r="L872" s="53"/>
      <c r="M872" s="53"/>
      <c r="N872" s="53"/>
      <c r="O872" s="54"/>
      <c r="P872" s="6"/>
    </row>
    <row r="873" spans="2:16" ht="15">
      <c r="B873" s="5"/>
      <c r="C873" s="859" t="s">
        <v>51</v>
      </c>
      <c r="D873" s="860"/>
      <c r="E873" s="860"/>
      <c r="F873" s="860"/>
      <c r="G873" s="860"/>
      <c r="H873" s="860"/>
      <c r="I873" s="860"/>
      <c r="J873" s="860"/>
      <c r="K873" s="860"/>
      <c r="L873" s="860"/>
      <c r="M873" s="860"/>
      <c r="N873" s="860"/>
      <c r="O873" s="861"/>
      <c r="P873" s="13"/>
    </row>
    <row r="874" spans="2:16" ht="15" thickBot="1">
      <c r="B874" s="5"/>
      <c r="C874" s="55"/>
      <c r="D874" s="32"/>
      <c r="E874" s="32"/>
      <c r="F874" s="32"/>
      <c r="G874" s="32"/>
      <c r="H874" s="32"/>
      <c r="I874" s="32"/>
      <c r="J874" s="32"/>
      <c r="K874" s="32"/>
      <c r="L874" s="32"/>
      <c r="M874" s="32"/>
      <c r="N874" s="32"/>
      <c r="O874" s="56"/>
      <c r="P874" s="6"/>
    </row>
    <row r="875" spans="2:16" ht="15">
      <c r="B875" s="5"/>
      <c r="C875" s="57" t="s">
        <v>52</v>
      </c>
      <c r="D875" s="862" t="s">
        <v>6</v>
      </c>
      <c r="E875" s="863"/>
      <c r="F875" s="863"/>
      <c r="G875" s="863"/>
      <c r="H875" s="863"/>
      <c r="I875" s="863"/>
      <c r="J875" s="863"/>
      <c r="K875" s="863"/>
      <c r="L875" s="864"/>
      <c r="M875" s="827" t="s">
        <v>53</v>
      </c>
      <c r="N875" s="865"/>
      <c r="O875" s="57" t="s">
        <v>8</v>
      </c>
      <c r="P875" s="14"/>
    </row>
    <row r="876" spans="2:16" ht="37.9" customHeight="1" thickBot="1">
      <c r="B876" s="5"/>
      <c r="C876" s="278">
        <v>3.1</v>
      </c>
      <c r="D876" s="846" t="s">
        <v>132</v>
      </c>
      <c r="E876" s="904"/>
      <c r="F876" s="904"/>
      <c r="G876" s="904"/>
      <c r="H876" s="904"/>
      <c r="I876" s="904"/>
      <c r="J876" s="904"/>
      <c r="K876" s="904"/>
      <c r="L876" s="850"/>
      <c r="M876" s="849" t="s">
        <v>102</v>
      </c>
      <c r="N876" s="850"/>
      <c r="O876" s="193">
        <f>+O924</f>
        <v>234506</v>
      </c>
      <c r="P876" s="15"/>
    </row>
    <row r="877" spans="2:16">
      <c r="B877" s="5"/>
      <c r="C877" s="801" t="s">
        <v>54</v>
      </c>
      <c r="D877" s="802"/>
      <c r="E877" s="802"/>
      <c r="F877" s="802"/>
      <c r="G877" s="802"/>
      <c r="H877" s="802"/>
      <c r="I877" s="802"/>
      <c r="J877" s="802"/>
      <c r="K877" s="802"/>
      <c r="L877" s="802"/>
      <c r="M877" s="802"/>
      <c r="N877" s="802"/>
      <c r="O877" s="803"/>
      <c r="P877" s="16"/>
    </row>
    <row r="878" spans="2:16">
      <c r="B878" s="5"/>
      <c r="C878" s="804"/>
      <c r="D878" s="805"/>
      <c r="E878" s="805"/>
      <c r="F878" s="805"/>
      <c r="G878" s="805"/>
      <c r="H878" s="805"/>
      <c r="I878" s="805"/>
      <c r="J878" s="805"/>
      <c r="K878" s="805"/>
      <c r="L878" s="805"/>
      <c r="M878" s="805"/>
      <c r="N878" s="805"/>
      <c r="O878" s="806"/>
      <c r="P878" s="16"/>
    </row>
    <row r="879" spans="2:16" ht="13.5" thickBot="1">
      <c r="B879" s="5"/>
      <c r="C879" s="807"/>
      <c r="D879" s="808"/>
      <c r="E879" s="808"/>
      <c r="F879" s="808"/>
      <c r="G879" s="808"/>
      <c r="H879" s="808"/>
      <c r="I879" s="808"/>
      <c r="J879" s="808"/>
      <c r="K879" s="808"/>
      <c r="L879" s="808"/>
      <c r="M879" s="808"/>
      <c r="N879" s="808"/>
      <c r="O879" s="809"/>
      <c r="P879" s="16"/>
    </row>
    <row r="880" spans="2:16" ht="15">
      <c r="B880" s="5"/>
      <c r="C880" s="851" t="s">
        <v>6</v>
      </c>
      <c r="D880" s="852"/>
      <c r="E880" s="852"/>
      <c r="F880" s="852"/>
      <c r="G880" s="852"/>
      <c r="H880" s="852"/>
      <c r="I880" s="853"/>
      <c r="J880" s="837" t="s">
        <v>53</v>
      </c>
      <c r="K880" s="838"/>
      <c r="L880" s="58" t="s">
        <v>55</v>
      </c>
      <c r="M880" s="837" t="s">
        <v>56</v>
      </c>
      <c r="N880" s="838"/>
      <c r="O880" s="59" t="s">
        <v>57</v>
      </c>
      <c r="P880" s="17"/>
    </row>
    <row r="881" spans="1:17" ht="14.25">
      <c r="B881" s="5"/>
      <c r="C881" s="843" t="s">
        <v>191</v>
      </c>
      <c r="D881" s="844"/>
      <c r="E881" s="844"/>
      <c r="F881" s="844"/>
      <c r="G881" s="844"/>
      <c r="H881" s="844"/>
      <c r="I881" s="845"/>
      <c r="J881" s="831" t="s">
        <v>171</v>
      </c>
      <c r="K881" s="832"/>
      <c r="L881" s="182">
        <f>+O912</f>
        <v>59215.611158399995</v>
      </c>
      <c r="M881" s="842">
        <f>+$T$29</f>
        <v>0.1</v>
      </c>
      <c r="N881" s="832"/>
      <c r="O881" s="189">
        <f>+L881*M881</f>
        <v>5921.5611158399997</v>
      </c>
      <c r="P881" s="18"/>
    </row>
    <row r="882" spans="1:17" ht="14.25">
      <c r="B882" s="5"/>
      <c r="C882" s="843"/>
      <c r="D882" s="844"/>
      <c r="E882" s="844"/>
      <c r="F882" s="844"/>
      <c r="G882" s="844"/>
      <c r="H882" s="844"/>
      <c r="I882" s="845"/>
      <c r="J882" s="831"/>
      <c r="K882" s="832"/>
      <c r="L882" s="182"/>
      <c r="M882" s="831"/>
      <c r="N882" s="832"/>
      <c r="O882" s="189">
        <f>+M882*L882</f>
        <v>0</v>
      </c>
      <c r="P882" s="18"/>
    </row>
    <row r="883" spans="1:17" ht="14.25">
      <c r="A883" s="240"/>
      <c r="B883" s="238"/>
      <c r="C883" s="789"/>
      <c r="D883" s="790"/>
      <c r="E883" s="790"/>
      <c r="F883" s="790"/>
      <c r="G883" s="790"/>
      <c r="H883" s="790"/>
      <c r="I883" s="832"/>
      <c r="J883" s="831"/>
      <c r="K883" s="832"/>
      <c r="L883" s="235"/>
      <c r="M883" s="917"/>
      <c r="N883" s="918"/>
      <c r="O883" s="241">
        <f>+M883*L883</f>
        <v>0</v>
      </c>
      <c r="P883" s="239"/>
      <c r="Q883" s="240"/>
    </row>
    <row r="884" spans="1:17" ht="15" thickBot="1">
      <c r="B884" s="5"/>
      <c r="C884" s="908"/>
      <c r="D884" s="909"/>
      <c r="E884" s="909"/>
      <c r="F884" s="909"/>
      <c r="G884" s="909"/>
      <c r="H884" s="909"/>
      <c r="I884" s="910"/>
      <c r="J884" s="937"/>
      <c r="K884" s="938"/>
      <c r="L884" s="183"/>
      <c r="M884" s="821"/>
      <c r="N884" s="822"/>
      <c r="O884" s="189">
        <f>+M884*L884</f>
        <v>0</v>
      </c>
      <c r="P884" s="18"/>
    </row>
    <row r="885" spans="1:17" ht="15.75" thickBot="1">
      <c r="B885" s="5"/>
      <c r="C885" s="779" t="s">
        <v>58</v>
      </c>
      <c r="D885" s="780"/>
      <c r="E885" s="780"/>
      <c r="F885" s="780"/>
      <c r="G885" s="780"/>
      <c r="H885" s="780"/>
      <c r="I885" s="780"/>
      <c r="J885" s="780"/>
      <c r="K885" s="780"/>
      <c r="L885" s="780"/>
      <c r="M885" s="780"/>
      <c r="N885" s="781"/>
      <c r="O885" s="190">
        <f>+SUM(O881:O884)</f>
        <v>5921.5611158399997</v>
      </c>
      <c r="P885" s="19"/>
    </row>
    <row r="886" spans="1:17">
      <c r="B886" s="5"/>
      <c r="C886" s="801" t="s">
        <v>59</v>
      </c>
      <c r="D886" s="802"/>
      <c r="E886" s="802"/>
      <c r="F886" s="802"/>
      <c r="G886" s="802"/>
      <c r="H886" s="802"/>
      <c r="I886" s="802"/>
      <c r="J886" s="802"/>
      <c r="K886" s="802"/>
      <c r="L886" s="802"/>
      <c r="M886" s="802"/>
      <c r="N886" s="802"/>
      <c r="O886" s="803"/>
      <c r="P886" s="16"/>
    </row>
    <row r="887" spans="1:17">
      <c r="B887" s="5"/>
      <c r="C887" s="804"/>
      <c r="D887" s="805"/>
      <c r="E887" s="805"/>
      <c r="F887" s="805"/>
      <c r="G887" s="805"/>
      <c r="H887" s="805"/>
      <c r="I887" s="805"/>
      <c r="J887" s="805"/>
      <c r="K887" s="805"/>
      <c r="L887" s="805"/>
      <c r="M887" s="805"/>
      <c r="N887" s="805"/>
      <c r="O887" s="806"/>
      <c r="P887" s="16"/>
    </row>
    <row r="888" spans="1:17" ht="13.5" thickBot="1">
      <c r="B888" s="5"/>
      <c r="C888" s="807"/>
      <c r="D888" s="808"/>
      <c r="E888" s="808"/>
      <c r="F888" s="808"/>
      <c r="G888" s="808"/>
      <c r="H888" s="808"/>
      <c r="I888" s="808"/>
      <c r="J888" s="808"/>
      <c r="K888" s="808"/>
      <c r="L888" s="808"/>
      <c r="M888" s="808"/>
      <c r="N888" s="808"/>
      <c r="O888" s="809"/>
      <c r="P888" s="16"/>
    </row>
    <row r="889" spans="1:17" ht="15">
      <c r="B889" s="5"/>
      <c r="C889" s="810" t="s">
        <v>6</v>
      </c>
      <c r="D889" s="811"/>
      <c r="E889" s="811"/>
      <c r="F889" s="811"/>
      <c r="G889" s="811"/>
      <c r="H889" s="811"/>
      <c r="I889" s="838"/>
      <c r="J889" s="226" t="s">
        <v>53</v>
      </c>
      <c r="K889" s="219" t="s">
        <v>8</v>
      </c>
      <c r="L889" s="219" t="s">
        <v>178</v>
      </c>
      <c r="M889" s="837" t="s">
        <v>60</v>
      </c>
      <c r="N889" s="838"/>
      <c r="O889" s="59" t="s">
        <v>57</v>
      </c>
      <c r="P889" s="17"/>
    </row>
    <row r="890" spans="1:17" ht="14.25">
      <c r="B890" s="5"/>
      <c r="C890" s="814" t="s">
        <v>222</v>
      </c>
      <c r="D890" s="815"/>
      <c r="E890" s="815"/>
      <c r="F890" s="815"/>
      <c r="G890" s="815"/>
      <c r="H890" s="815"/>
      <c r="I890" s="816"/>
      <c r="J890" s="232" t="s">
        <v>206</v>
      </c>
      <c r="K890" s="265">
        <v>5.0000000000000001E-3</v>
      </c>
      <c r="L890" s="203">
        <v>0.05</v>
      </c>
      <c r="M890" s="777">
        <v>280000</v>
      </c>
      <c r="N890" s="778"/>
      <c r="O890" s="189">
        <f t="shared" ref="O890:O895" si="6">+(M890*K890)+(M890*K890*L890)</f>
        <v>1470</v>
      </c>
      <c r="P890" s="18"/>
    </row>
    <row r="891" spans="1:17" ht="14.25">
      <c r="B891" s="5"/>
      <c r="C891" s="814" t="s">
        <v>201</v>
      </c>
      <c r="D891" s="815"/>
      <c r="E891" s="815"/>
      <c r="F891" s="815"/>
      <c r="G891" s="815"/>
      <c r="H891" s="815"/>
      <c r="I891" s="816"/>
      <c r="J891" s="232" t="s">
        <v>206</v>
      </c>
      <c r="K891" s="265">
        <v>5.0000000000000001E-3</v>
      </c>
      <c r="L891" s="203">
        <v>0.05</v>
      </c>
      <c r="M891" s="777">
        <v>201000</v>
      </c>
      <c r="N891" s="778"/>
      <c r="O891" s="189">
        <f t="shared" si="6"/>
        <v>1055.25</v>
      </c>
      <c r="P891" s="18"/>
    </row>
    <row r="892" spans="1:17" ht="14.25">
      <c r="B892" s="5"/>
      <c r="C892" s="814" t="s">
        <v>223</v>
      </c>
      <c r="D892" s="815"/>
      <c r="E892" s="815"/>
      <c r="F892" s="815"/>
      <c r="G892" s="815"/>
      <c r="H892" s="815"/>
      <c r="I892" s="816"/>
      <c r="J892" s="232" t="s">
        <v>102</v>
      </c>
      <c r="K892" s="244">
        <v>1</v>
      </c>
      <c r="L892" s="203">
        <v>0.05</v>
      </c>
      <c r="M892" s="777">
        <v>62047</v>
      </c>
      <c r="N892" s="778"/>
      <c r="O892" s="189">
        <f t="shared" si="6"/>
        <v>65149.35</v>
      </c>
      <c r="P892" s="18"/>
    </row>
    <row r="893" spans="1:17" ht="14.25">
      <c r="B893" s="5"/>
      <c r="C893" s="814" t="s">
        <v>224</v>
      </c>
      <c r="D893" s="815"/>
      <c r="E893" s="815"/>
      <c r="F893" s="815"/>
      <c r="G893" s="815"/>
      <c r="H893" s="815"/>
      <c r="I893" s="816"/>
      <c r="J893" s="232" t="s">
        <v>101</v>
      </c>
      <c r="K893" s="250">
        <v>0.17</v>
      </c>
      <c r="L893" s="257"/>
      <c r="M893" s="777">
        <v>33438.449999999997</v>
      </c>
      <c r="N893" s="778"/>
      <c r="O893" s="189">
        <f t="shared" si="6"/>
        <v>5684.5365000000002</v>
      </c>
      <c r="P893" s="18"/>
    </row>
    <row r="894" spans="1:17" ht="14.25">
      <c r="B894" s="5"/>
      <c r="C894" s="814" t="s">
        <v>104</v>
      </c>
      <c r="D894" s="815"/>
      <c r="E894" s="815"/>
      <c r="F894" s="815"/>
      <c r="G894" s="815"/>
      <c r="H894" s="815"/>
      <c r="I894" s="816"/>
      <c r="J894" s="247" t="s">
        <v>101</v>
      </c>
      <c r="K894" s="248">
        <v>0.17</v>
      </c>
      <c r="L894" s="249"/>
      <c r="M894" s="939">
        <v>63548.45</v>
      </c>
      <c r="N894" s="940"/>
      <c r="O894" s="189">
        <f t="shared" si="6"/>
        <v>10803.236500000001</v>
      </c>
      <c r="P894" s="18"/>
    </row>
    <row r="895" spans="1:17" ht="15" thickBot="1">
      <c r="B895" s="5"/>
      <c r="C895" s="839" t="s">
        <v>220</v>
      </c>
      <c r="D895" s="840"/>
      <c r="E895" s="840"/>
      <c r="F895" s="840"/>
      <c r="G895" s="840"/>
      <c r="H895" s="840"/>
      <c r="I895" s="841"/>
      <c r="J895" s="202" t="s">
        <v>101</v>
      </c>
      <c r="K895" s="64">
        <v>0.17</v>
      </c>
      <c r="L895" s="202"/>
      <c r="M895" s="835">
        <v>130000</v>
      </c>
      <c r="N895" s="836"/>
      <c r="O895" s="217">
        <f t="shared" si="6"/>
        <v>22100</v>
      </c>
      <c r="P895" s="18"/>
    </row>
    <row r="896" spans="1:17" ht="15.75" thickBot="1">
      <c r="B896" s="5"/>
      <c r="C896" s="779" t="s">
        <v>58</v>
      </c>
      <c r="D896" s="780"/>
      <c r="E896" s="780"/>
      <c r="F896" s="780"/>
      <c r="G896" s="780"/>
      <c r="H896" s="780"/>
      <c r="I896" s="780"/>
      <c r="J896" s="780"/>
      <c r="K896" s="780"/>
      <c r="L896" s="780"/>
      <c r="M896" s="780"/>
      <c r="N896" s="781"/>
      <c r="O896" s="190">
        <f>+SUM(O890:O895)</f>
        <v>106262.37300000001</v>
      </c>
      <c r="P896" s="18"/>
    </row>
    <row r="897" spans="1:17">
      <c r="B897" s="5"/>
      <c r="C897" s="801" t="s">
        <v>61</v>
      </c>
      <c r="D897" s="802"/>
      <c r="E897" s="802"/>
      <c r="F897" s="802"/>
      <c r="G897" s="802"/>
      <c r="H897" s="802"/>
      <c r="I897" s="802"/>
      <c r="J897" s="802"/>
      <c r="K897" s="802"/>
      <c r="L897" s="802"/>
      <c r="M897" s="802"/>
      <c r="N897" s="802"/>
      <c r="O897" s="803"/>
      <c r="P897" s="16"/>
    </row>
    <row r="898" spans="1:17">
      <c r="B898" s="5"/>
      <c r="C898" s="804"/>
      <c r="D898" s="805"/>
      <c r="E898" s="805"/>
      <c r="F898" s="805"/>
      <c r="G898" s="805"/>
      <c r="H898" s="805"/>
      <c r="I898" s="805"/>
      <c r="J898" s="805"/>
      <c r="K898" s="805"/>
      <c r="L898" s="805"/>
      <c r="M898" s="805"/>
      <c r="N898" s="805"/>
      <c r="O898" s="806"/>
      <c r="P898" s="16"/>
    </row>
    <row r="899" spans="1:17" ht="13.5" thickBot="1">
      <c r="B899" s="5"/>
      <c r="C899" s="807"/>
      <c r="D899" s="808"/>
      <c r="E899" s="808"/>
      <c r="F899" s="808"/>
      <c r="G899" s="808"/>
      <c r="H899" s="808"/>
      <c r="I899" s="808"/>
      <c r="J899" s="808"/>
      <c r="K899" s="808"/>
      <c r="L899" s="808"/>
      <c r="M899" s="808"/>
      <c r="N899" s="808"/>
      <c r="O899" s="809"/>
      <c r="P899" s="16"/>
    </row>
    <row r="900" spans="1:17" ht="15">
      <c r="B900" s="5"/>
      <c r="C900" s="810" t="s">
        <v>62</v>
      </c>
      <c r="D900" s="811"/>
      <c r="E900" s="811"/>
      <c r="F900" s="811"/>
      <c r="G900" s="811"/>
      <c r="H900" s="811"/>
      <c r="I900" s="811"/>
      <c r="J900" s="58" t="s">
        <v>217</v>
      </c>
      <c r="K900" s="101" t="s">
        <v>64</v>
      </c>
      <c r="L900" s="65" t="s">
        <v>53</v>
      </c>
      <c r="M900" s="837" t="s">
        <v>66</v>
      </c>
      <c r="N900" s="838"/>
      <c r="O900" s="59" t="s">
        <v>57</v>
      </c>
      <c r="P900" s="17"/>
    </row>
    <row r="901" spans="1:17" ht="14.25">
      <c r="B901" s="5"/>
      <c r="C901" s="795" t="s">
        <v>107</v>
      </c>
      <c r="D901" s="796"/>
      <c r="E901" s="796"/>
      <c r="F901" s="796"/>
      <c r="G901" s="796"/>
      <c r="H901" s="796"/>
      <c r="I901" s="796"/>
      <c r="J901" s="66">
        <v>10</v>
      </c>
      <c r="K901" s="67">
        <v>92.3</v>
      </c>
      <c r="L901" s="66" t="s">
        <v>106</v>
      </c>
      <c r="M901" s="777">
        <v>2.5</v>
      </c>
      <c r="N901" s="778"/>
      <c r="O901" s="189">
        <f>+M901*K901*J901</f>
        <v>2307.5</v>
      </c>
      <c r="P901" s="18"/>
    </row>
    <row r="902" spans="1:17" ht="15" thickBot="1">
      <c r="B902" s="5"/>
      <c r="C902" s="833"/>
      <c r="D902" s="834"/>
      <c r="E902" s="834"/>
      <c r="F902" s="834"/>
      <c r="G902" s="834"/>
      <c r="H902" s="834"/>
      <c r="I902" s="834"/>
      <c r="J902" s="68"/>
      <c r="K902" s="69"/>
      <c r="L902" s="68"/>
      <c r="M902" s="821"/>
      <c r="N902" s="822"/>
      <c r="O902" s="192">
        <v>0</v>
      </c>
      <c r="P902" s="18"/>
    </row>
    <row r="903" spans="1:17" ht="15.75" thickBot="1">
      <c r="B903" s="5"/>
      <c r="C903" s="779" t="s">
        <v>58</v>
      </c>
      <c r="D903" s="780"/>
      <c r="E903" s="780"/>
      <c r="F903" s="780"/>
      <c r="G903" s="780"/>
      <c r="H903" s="780"/>
      <c r="I903" s="780"/>
      <c r="J903" s="780"/>
      <c r="K903" s="780"/>
      <c r="L903" s="780"/>
      <c r="M903" s="780"/>
      <c r="N903" s="781"/>
      <c r="O903" s="190">
        <f>SUM(O901:O902)</f>
        <v>2307.5</v>
      </c>
      <c r="P903" s="19"/>
    </row>
    <row r="904" spans="1:17">
      <c r="B904" s="5"/>
      <c r="C904" s="801" t="s">
        <v>67</v>
      </c>
      <c r="D904" s="802"/>
      <c r="E904" s="802"/>
      <c r="F904" s="802"/>
      <c r="G904" s="802"/>
      <c r="H904" s="802"/>
      <c r="I904" s="802"/>
      <c r="J904" s="802"/>
      <c r="K904" s="802"/>
      <c r="L904" s="802"/>
      <c r="M904" s="802"/>
      <c r="N904" s="802"/>
      <c r="O904" s="803"/>
      <c r="P904" s="16"/>
    </row>
    <row r="905" spans="1:17">
      <c r="B905" s="5"/>
      <c r="C905" s="804"/>
      <c r="D905" s="805"/>
      <c r="E905" s="805"/>
      <c r="F905" s="805"/>
      <c r="G905" s="805"/>
      <c r="H905" s="805"/>
      <c r="I905" s="805"/>
      <c r="J905" s="805"/>
      <c r="K905" s="805"/>
      <c r="L905" s="805"/>
      <c r="M905" s="805"/>
      <c r="N905" s="805"/>
      <c r="O905" s="806"/>
      <c r="P905" s="16"/>
    </row>
    <row r="906" spans="1:17" ht="13.5" thickBot="1">
      <c r="B906" s="5"/>
      <c r="C906" s="807"/>
      <c r="D906" s="808"/>
      <c r="E906" s="808"/>
      <c r="F906" s="808"/>
      <c r="G906" s="808"/>
      <c r="H906" s="808"/>
      <c r="I906" s="808"/>
      <c r="J906" s="808"/>
      <c r="K906" s="808"/>
      <c r="L906" s="808"/>
      <c r="M906" s="808"/>
      <c r="N906" s="808"/>
      <c r="O906" s="809"/>
      <c r="P906" s="16"/>
    </row>
    <row r="907" spans="1:17" ht="30">
      <c r="A907" s="225"/>
      <c r="B907" s="220"/>
      <c r="C907" s="827" t="s">
        <v>68</v>
      </c>
      <c r="D907" s="828"/>
      <c r="E907" s="828"/>
      <c r="F907" s="828"/>
      <c r="G907" s="828"/>
      <c r="H907" s="828"/>
      <c r="I907" s="828"/>
      <c r="J907" s="782" t="s">
        <v>53</v>
      </c>
      <c r="K907" s="783"/>
      <c r="L907" s="222" t="s">
        <v>69</v>
      </c>
      <c r="M907" s="829" t="s">
        <v>56</v>
      </c>
      <c r="N907" s="830"/>
      <c r="O907" s="223" t="s">
        <v>57</v>
      </c>
      <c r="P907" s="224"/>
      <c r="Q907" s="225"/>
    </row>
    <row r="908" spans="1:17" ht="14.25">
      <c r="B908" s="5"/>
      <c r="C908" s="814" t="s">
        <v>310</v>
      </c>
      <c r="D908" s="815"/>
      <c r="E908" s="815"/>
      <c r="F908" s="815"/>
      <c r="G908" s="815"/>
      <c r="H908" s="815"/>
      <c r="I908" s="816"/>
      <c r="J908" s="784" t="s">
        <v>94</v>
      </c>
      <c r="K908" s="785"/>
      <c r="L908" s="184">
        <f>+L812</f>
        <v>311661.11135999998</v>
      </c>
      <c r="M908" s="831">
        <v>0.19</v>
      </c>
      <c r="N908" s="832"/>
      <c r="O908" s="191">
        <f>+L908*M908</f>
        <v>59215.611158399995</v>
      </c>
      <c r="P908" s="21"/>
    </row>
    <row r="909" spans="1:17" ht="14.25">
      <c r="B909" s="5"/>
      <c r="C909" s="814"/>
      <c r="D909" s="815"/>
      <c r="E909" s="815"/>
      <c r="F909" s="815"/>
      <c r="G909" s="815"/>
      <c r="H909" s="815"/>
      <c r="I909" s="816"/>
      <c r="J909" s="784"/>
      <c r="K909" s="785"/>
      <c r="L909" s="184"/>
      <c r="M909" s="817"/>
      <c r="N909" s="818"/>
      <c r="O909" s="191">
        <f>+M909*L909</f>
        <v>0</v>
      </c>
      <c r="P909" s="21"/>
    </row>
    <row r="910" spans="1:17" ht="14.25">
      <c r="B910" s="5"/>
      <c r="C910" s="814"/>
      <c r="D910" s="815"/>
      <c r="E910" s="815"/>
      <c r="F910" s="815"/>
      <c r="G910" s="815"/>
      <c r="H910" s="815"/>
      <c r="I910" s="816"/>
      <c r="J910" s="784"/>
      <c r="K910" s="785"/>
      <c r="L910" s="184"/>
      <c r="M910" s="819"/>
      <c r="N910" s="820"/>
      <c r="O910" s="191">
        <f>+M910*L910</f>
        <v>0</v>
      </c>
      <c r="P910" s="21"/>
    </row>
    <row r="911" spans="1:17" ht="15" thickBot="1">
      <c r="B911" s="5"/>
      <c r="C911" s="814"/>
      <c r="D911" s="815"/>
      <c r="E911" s="815"/>
      <c r="F911" s="815"/>
      <c r="G911" s="815"/>
      <c r="H911" s="815"/>
      <c r="I911" s="816"/>
      <c r="J911" s="821"/>
      <c r="K911" s="822"/>
      <c r="L911" s="183"/>
      <c r="M911" s="821"/>
      <c r="N911" s="822"/>
      <c r="O911" s="191">
        <f>+M911*L911</f>
        <v>0</v>
      </c>
      <c r="P911" s="18"/>
    </row>
    <row r="912" spans="1:17" ht="15.75" thickBot="1">
      <c r="B912" s="5"/>
      <c r="C912" s="779" t="s">
        <v>58</v>
      </c>
      <c r="D912" s="780"/>
      <c r="E912" s="780"/>
      <c r="F912" s="780"/>
      <c r="G912" s="780"/>
      <c r="H912" s="780"/>
      <c r="I912" s="780"/>
      <c r="J912" s="780"/>
      <c r="K912" s="780"/>
      <c r="L912" s="780"/>
      <c r="M912" s="780"/>
      <c r="N912" s="781"/>
      <c r="O912" s="190">
        <f>+SUM(O908:O911)</f>
        <v>59215.611158399995</v>
      </c>
      <c r="P912" s="18"/>
    </row>
    <row r="913" spans="2:16" ht="15" thickBot="1">
      <c r="B913" s="5"/>
      <c r="C913" s="55"/>
      <c r="D913" s="32"/>
      <c r="E913" s="32"/>
      <c r="F913" s="32"/>
      <c r="G913" s="32"/>
      <c r="H913" s="32"/>
      <c r="I913" s="32"/>
      <c r="J913" s="32"/>
      <c r="K913" s="32"/>
      <c r="L913" s="32"/>
      <c r="M913" s="32"/>
      <c r="N913" s="32"/>
      <c r="O913" s="56"/>
      <c r="P913" s="6"/>
    </row>
    <row r="914" spans="2:16" ht="15.75" thickBot="1">
      <c r="B914" s="5"/>
      <c r="C914" s="786" t="s">
        <v>70</v>
      </c>
      <c r="D914" s="787"/>
      <c r="E914" s="787"/>
      <c r="F914" s="787"/>
      <c r="G914" s="787"/>
      <c r="H914" s="787"/>
      <c r="I914" s="787"/>
      <c r="J914" s="787"/>
      <c r="K914" s="787"/>
      <c r="L914" s="787"/>
      <c r="M914" s="787"/>
      <c r="N914" s="788"/>
      <c r="O914" s="195">
        <f>+ROUNDUP(O885+O896+O903+O912,0)</f>
        <v>173708</v>
      </c>
      <c r="P914" s="22"/>
    </row>
    <row r="915" spans="2:16">
      <c r="B915" s="5"/>
      <c r="C915" s="801" t="s">
        <v>71</v>
      </c>
      <c r="D915" s="802"/>
      <c r="E915" s="802"/>
      <c r="F915" s="802"/>
      <c r="G915" s="802"/>
      <c r="H915" s="802"/>
      <c r="I915" s="802"/>
      <c r="J915" s="802"/>
      <c r="K915" s="802"/>
      <c r="L915" s="802"/>
      <c r="M915" s="802"/>
      <c r="N915" s="802"/>
      <c r="O915" s="803"/>
      <c r="P915" s="16"/>
    </row>
    <row r="916" spans="2:16">
      <c r="B916" s="5"/>
      <c r="C916" s="804"/>
      <c r="D916" s="805"/>
      <c r="E916" s="805"/>
      <c r="F916" s="805"/>
      <c r="G916" s="805"/>
      <c r="H916" s="805"/>
      <c r="I916" s="805"/>
      <c r="J916" s="805"/>
      <c r="K916" s="805"/>
      <c r="L916" s="805"/>
      <c r="M916" s="805"/>
      <c r="N916" s="805"/>
      <c r="O916" s="806"/>
      <c r="P916" s="16"/>
    </row>
    <row r="917" spans="2:16" ht="13.5" thickBot="1">
      <c r="B917" s="5"/>
      <c r="C917" s="807"/>
      <c r="D917" s="808"/>
      <c r="E917" s="808"/>
      <c r="F917" s="808"/>
      <c r="G917" s="808"/>
      <c r="H917" s="808"/>
      <c r="I917" s="808"/>
      <c r="J917" s="808"/>
      <c r="K917" s="808"/>
      <c r="L917" s="808"/>
      <c r="M917" s="808"/>
      <c r="N917" s="808"/>
      <c r="O917" s="809"/>
      <c r="P917" s="16"/>
    </row>
    <row r="918" spans="2:16" ht="15">
      <c r="B918" s="5"/>
      <c r="C918" s="810" t="s">
        <v>72</v>
      </c>
      <c r="D918" s="811"/>
      <c r="E918" s="811"/>
      <c r="F918" s="811"/>
      <c r="G918" s="811"/>
      <c r="H918" s="811"/>
      <c r="I918" s="811"/>
      <c r="J918" s="101"/>
      <c r="K918" s="102"/>
      <c r="L918" s="71" t="s">
        <v>73</v>
      </c>
      <c r="M918" s="812" t="s">
        <v>74</v>
      </c>
      <c r="N918" s="813"/>
      <c r="O918" s="72"/>
      <c r="P918" s="20"/>
    </row>
    <row r="919" spans="2:16" ht="14.25">
      <c r="B919" s="5"/>
      <c r="C919" s="795" t="s">
        <v>75</v>
      </c>
      <c r="D919" s="796"/>
      <c r="E919" s="796"/>
      <c r="F919" s="796"/>
      <c r="G919" s="796"/>
      <c r="H919" s="796"/>
      <c r="I919" s="796"/>
      <c r="J919" s="74"/>
      <c r="K919" s="75"/>
      <c r="L919" s="76">
        <v>0.28999999999999998</v>
      </c>
      <c r="M919" s="797">
        <f>+O914</f>
        <v>173708</v>
      </c>
      <c r="N919" s="798"/>
      <c r="O919" s="189">
        <f>+M919*L919</f>
        <v>50375.32</v>
      </c>
      <c r="P919" s="23"/>
    </row>
    <row r="920" spans="2:16" ht="14.25">
      <c r="B920" s="5"/>
      <c r="C920" s="61" t="s">
        <v>76</v>
      </c>
      <c r="D920" s="62"/>
      <c r="E920" s="62"/>
      <c r="F920" s="62"/>
      <c r="G920" s="62"/>
      <c r="H920" s="62"/>
      <c r="I920" s="62"/>
      <c r="J920" s="74"/>
      <c r="K920" s="75"/>
      <c r="L920" s="76">
        <v>0.01</v>
      </c>
      <c r="M920" s="797">
        <f>+O914</f>
        <v>173708</v>
      </c>
      <c r="N920" s="798"/>
      <c r="O920" s="189">
        <f>+M920*L920</f>
        <v>1737.08</v>
      </c>
      <c r="P920" s="23"/>
    </row>
    <row r="921" spans="2:16" ht="15" thickBot="1">
      <c r="B921" s="5"/>
      <c r="C921" s="49" t="s">
        <v>77</v>
      </c>
      <c r="D921" s="50"/>
      <c r="E921" s="50"/>
      <c r="F921" s="50"/>
      <c r="G921" s="50"/>
      <c r="H921" s="50"/>
      <c r="I921" s="50"/>
      <c r="J921" s="77"/>
      <c r="K921" s="78"/>
      <c r="L921" s="76">
        <v>0.05</v>
      </c>
      <c r="M921" s="799">
        <f>+O914</f>
        <v>173708</v>
      </c>
      <c r="N921" s="800"/>
      <c r="O921" s="189">
        <f>+M921*L921</f>
        <v>8685.4</v>
      </c>
      <c r="P921" s="23"/>
    </row>
    <row r="922" spans="2:16" ht="15.75" thickBot="1">
      <c r="B922" s="5"/>
      <c r="C922" s="779" t="s">
        <v>58</v>
      </c>
      <c r="D922" s="780"/>
      <c r="E922" s="780"/>
      <c r="F922" s="780"/>
      <c r="G922" s="780"/>
      <c r="H922" s="780"/>
      <c r="I922" s="780"/>
      <c r="J922" s="780"/>
      <c r="K922" s="780"/>
      <c r="L922" s="780"/>
      <c r="M922" s="780"/>
      <c r="N922" s="781"/>
      <c r="O922" s="190">
        <f>+SUM(O919:O921)</f>
        <v>60797.8</v>
      </c>
      <c r="P922" s="24"/>
    </row>
    <row r="923" spans="2:16" ht="15" thickBot="1">
      <c r="B923" s="5"/>
      <c r="C923" s="55"/>
      <c r="D923" s="32"/>
      <c r="E923" s="32"/>
      <c r="F923" s="32"/>
      <c r="G923" s="32"/>
      <c r="H923" s="32"/>
      <c r="I923" s="32"/>
      <c r="J923" s="32"/>
      <c r="K923" s="32"/>
      <c r="L923" s="32"/>
      <c r="M923" s="32"/>
      <c r="N923" s="32"/>
      <c r="O923" s="196"/>
      <c r="P923" s="6"/>
    </row>
    <row r="924" spans="2:16" ht="15.75" thickBot="1">
      <c r="B924" s="5"/>
      <c r="C924" s="786" t="s">
        <v>78</v>
      </c>
      <c r="D924" s="787"/>
      <c r="E924" s="787"/>
      <c r="F924" s="787"/>
      <c r="G924" s="787"/>
      <c r="H924" s="787"/>
      <c r="I924" s="787"/>
      <c r="J924" s="787"/>
      <c r="K924" s="787"/>
      <c r="L924" s="787"/>
      <c r="M924" s="787"/>
      <c r="N924" s="788"/>
      <c r="O924" s="194">
        <f>ROUND(+O922+O914,0)</f>
        <v>234506</v>
      </c>
      <c r="P924" s="24"/>
    </row>
    <row r="925" spans="2:16" ht="14.25">
      <c r="B925" s="5"/>
      <c r="C925" s="55"/>
      <c r="D925" s="32"/>
      <c r="E925" s="32"/>
      <c r="F925" s="32"/>
      <c r="G925" s="32"/>
      <c r="H925" s="32"/>
      <c r="I925" s="32"/>
      <c r="J925" s="32"/>
      <c r="K925" s="32"/>
      <c r="L925" s="32"/>
      <c r="M925" s="32"/>
      <c r="N925" s="32"/>
      <c r="O925" s="56"/>
      <c r="P925" s="6"/>
    </row>
    <row r="926" spans="2:16" ht="14.25">
      <c r="B926" s="5"/>
      <c r="C926" s="55"/>
      <c r="D926" s="32"/>
      <c r="E926" s="32"/>
      <c r="F926" s="32"/>
      <c r="G926" s="32"/>
      <c r="H926" s="79" t="s">
        <v>79</v>
      </c>
      <c r="I926" s="79"/>
      <c r="J926" s="79"/>
      <c r="K926" s="79"/>
      <c r="L926" s="32"/>
      <c r="M926" s="32"/>
      <c r="N926" s="32"/>
      <c r="O926" s="56"/>
      <c r="P926" s="6"/>
    </row>
    <row r="927" spans="2:16" ht="15">
      <c r="B927" s="5"/>
      <c r="C927" s="55"/>
      <c r="D927" s="32"/>
      <c r="E927" s="32"/>
      <c r="F927" s="32"/>
      <c r="G927" s="32"/>
      <c r="H927" s="79" t="s">
        <v>80</v>
      </c>
      <c r="I927" s="32"/>
      <c r="J927" s="32"/>
      <c r="K927" s="32"/>
      <c r="L927" s="32"/>
      <c r="M927" s="32"/>
      <c r="N927" s="32"/>
      <c r="O927" s="56"/>
      <c r="P927" s="25"/>
    </row>
    <row r="928" spans="2:16" ht="15">
      <c r="B928" s="5"/>
      <c r="C928" s="55"/>
      <c r="D928" s="32"/>
      <c r="E928" s="32"/>
      <c r="F928" s="32"/>
      <c r="G928" s="32"/>
      <c r="H928" s="79" t="s">
        <v>81</v>
      </c>
      <c r="I928" s="32"/>
      <c r="J928" s="32"/>
      <c r="K928" s="32"/>
      <c r="L928" s="32"/>
      <c r="M928" s="32"/>
      <c r="N928" s="32"/>
      <c r="O928" s="56"/>
      <c r="P928" s="25"/>
    </row>
    <row r="929" spans="2:16" ht="14.25">
      <c r="B929" s="5"/>
      <c r="C929" s="41"/>
      <c r="D929" s="80"/>
      <c r="E929" s="80"/>
      <c r="F929" s="80"/>
      <c r="G929" s="80"/>
      <c r="H929" s="79" t="s">
        <v>82</v>
      </c>
      <c r="I929" s="80"/>
      <c r="J929" s="80"/>
      <c r="K929" s="80"/>
      <c r="L929" s="80"/>
      <c r="M929" s="80"/>
      <c r="N929" s="80"/>
      <c r="O929" s="81"/>
      <c r="P929" s="26"/>
    </row>
    <row r="930" spans="2:16" ht="14.25">
      <c r="B930" s="5"/>
      <c r="C930" s="55"/>
      <c r="D930" s="32"/>
      <c r="E930" s="32"/>
      <c r="F930" s="32"/>
      <c r="G930" s="32"/>
      <c r="H930" s="32" t="s">
        <v>83</v>
      </c>
      <c r="I930" s="32"/>
      <c r="J930" s="32"/>
      <c r="K930" s="32"/>
      <c r="L930" s="32"/>
      <c r="M930" s="32"/>
      <c r="N930" s="32"/>
      <c r="O930" s="56"/>
      <c r="P930" s="6"/>
    </row>
    <row r="931" spans="2:16" ht="15">
      <c r="B931" s="5"/>
      <c r="C931" s="82" t="s">
        <v>84</v>
      </c>
      <c r="D931" s="83"/>
      <c r="E931" s="83"/>
      <c r="F931" s="83"/>
      <c r="G931" s="83"/>
      <c r="H931" s="83"/>
      <c r="I931" s="83"/>
      <c r="J931" s="83"/>
      <c r="K931" s="83"/>
      <c r="L931" s="83"/>
      <c r="M931" s="83"/>
      <c r="N931" s="83"/>
      <c r="O931" s="84"/>
      <c r="P931" s="6"/>
    </row>
    <row r="932" spans="2:16" ht="14.25">
      <c r="B932" s="5"/>
      <c r="C932" s="789"/>
      <c r="D932" s="790"/>
      <c r="E932" s="790"/>
      <c r="F932" s="790"/>
      <c r="G932" s="790"/>
      <c r="H932" s="790"/>
      <c r="I932" s="790"/>
      <c r="J932" s="790"/>
      <c r="K932" s="790"/>
      <c r="L932" s="790"/>
      <c r="M932" s="790"/>
      <c r="N932" s="790"/>
      <c r="O932" s="791"/>
      <c r="P932" s="26"/>
    </row>
    <row r="933" spans="2:16" ht="14.25">
      <c r="B933" s="5"/>
      <c r="C933" s="789"/>
      <c r="D933" s="790"/>
      <c r="E933" s="790"/>
      <c r="F933" s="790"/>
      <c r="G933" s="790"/>
      <c r="H933" s="790"/>
      <c r="I933" s="790"/>
      <c r="J933" s="790"/>
      <c r="K933" s="790"/>
      <c r="L933" s="790"/>
      <c r="M933" s="790"/>
      <c r="N933" s="790"/>
      <c r="O933" s="791"/>
      <c r="P933" s="26"/>
    </row>
    <row r="934" spans="2:16" ht="14.25">
      <c r="B934" s="5"/>
      <c r="C934" s="41"/>
      <c r="D934" s="80"/>
      <c r="E934" s="80"/>
      <c r="F934" s="80"/>
      <c r="G934" s="80"/>
      <c r="H934" s="80"/>
      <c r="I934" s="80"/>
      <c r="J934" s="80"/>
      <c r="K934" s="80"/>
      <c r="L934" s="80"/>
      <c r="M934" s="80"/>
      <c r="N934" s="80"/>
      <c r="O934" s="81"/>
      <c r="P934" s="26"/>
    </row>
    <row r="935" spans="2:16" ht="15">
      <c r="B935" s="5"/>
      <c r="C935" s="85" t="s">
        <v>85</v>
      </c>
      <c r="D935" s="80"/>
      <c r="E935" s="80"/>
      <c r="F935" s="80"/>
      <c r="G935" s="80"/>
      <c r="H935" s="80"/>
      <c r="I935" s="80"/>
      <c r="J935" s="80"/>
      <c r="K935" s="80"/>
      <c r="L935" s="80"/>
      <c r="M935" s="80"/>
      <c r="N935" s="80"/>
      <c r="O935" s="81"/>
      <c r="P935" s="26"/>
    </row>
    <row r="936" spans="2:16">
      <c r="B936" s="5"/>
      <c r="C936" s="792" t="s">
        <v>86</v>
      </c>
      <c r="D936" s="793"/>
      <c r="E936" s="793"/>
      <c r="F936" s="793"/>
      <c r="G936" s="793"/>
      <c r="H936" s="793"/>
      <c r="I936" s="793"/>
      <c r="J936" s="793"/>
      <c r="K936" s="793"/>
      <c r="L936" s="793"/>
      <c r="M936" s="793"/>
      <c r="N936" s="793"/>
      <c r="O936" s="794"/>
      <c r="P936" s="27"/>
    </row>
    <row r="937" spans="2:16">
      <c r="B937" s="5"/>
      <c r="C937" s="792"/>
      <c r="D937" s="793"/>
      <c r="E937" s="793"/>
      <c r="F937" s="793"/>
      <c r="G937" s="793"/>
      <c r="H937" s="793"/>
      <c r="I937" s="793"/>
      <c r="J937" s="793"/>
      <c r="K937" s="793"/>
      <c r="L937" s="793"/>
      <c r="M937" s="793"/>
      <c r="N937" s="793"/>
      <c r="O937" s="794"/>
      <c r="P937" s="27"/>
    </row>
    <row r="938" spans="2:16">
      <c r="B938" s="5"/>
      <c r="C938" s="792" t="s">
        <v>87</v>
      </c>
      <c r="D938" s="793"/>
      <c r="E938" s="793"/>
      <c r="F938" s="793"/>
      <c r="G938" s="793"/>
      <c r="H938" s="793"/>
      <c r="I938" s="793"/>
      <c r="J938" s="793"/>
      <c r="K938" s="793"/>
      <c r="L938" s="793"/>
      <c r="M938" s="793"/>
      <c r="N938" s="793"/>
      <c r="O938" s="794"/>
      <c r="P938" s="27"/>
    </row>
    <row r="939" spans="2:16">
      <c r="B939" s="5"/>
      <c r="C939" s="792"/>
      <c r="D939" s="793"/>
      <c r="E939" s="793"/>
      <c r="F939" s="793"/>
      <c r="G939" s="793"/>
      <c r="H939" s="793"/>
      <c r="I939" s="793"/>
      <c r="J939" s="793"/>
      <c r="K939" s="793"/>
      <c r="L939" s="793"/>
      <c r="M939" s="793"/>
      <c r="N939" s="793"/>
      <c r="O939" s="794"/>
      <c r="P939" s="27"/>
    </row>
    <row r="940" spans="2:16" ht="14.25">
      <c r="B940" s="5"/>
      <c r="C940" s="41"/>
      <c r="D940" s="80"/>
      <c r="E940" s="80"/>
      <c r="F940" s="80"/>
      <c r="G940" s="80"/>
      <c r="H940" s="80"/>
      <c r="I940" s="80"/>
      <c r="J940" s="80"/>
      <c r="K940" s="80"/>
      <c r="L940" s="80"/>
      <c r="M940" s="80"/>
      <c r="N940" s="80"/>
      <c r="O940" s="81"/>
      <c r="P940" s="26"/>
    </row>
    <row r="941" spans="2:16" ht="14.25">
      <c r="B941" s="5"/>
      <c r="C941" s="55"/>
      <c r="D941" s="32"/>
      <c r="E941" s="32"/>
      <c r="F941" s="32"/>
      <c r="G941" s="32"/>
      <c r="H941" s="79" t="s">
        <v>79</v>
      </c>
      <c r="I941" s="32"/>
      <c r="J941" s="32"/>
      <c r="K941" s="32"/>
      <c r="L941" s="32"/>
      <c r="M941" s="32"/>
      <c r="N941" s="32"/>
      <c r="O941" s="56"/>
      <c r="P941" s="6"/>
    </row>
    <row r="942" spans="2:16" ht="14.25">
      <c r="B942" s="5"/>
      <c r="C942" s="55"/>
      <c r="D942" s="32"/>
      <c r="E942" s="32"/>
      <c r="F942" s="32"/>
      <c r="G942" s="32"/>
      <c r="H942" s="32" t="s">
        <v>80</v>
      </c>
      <c r="I942" s="62"/>
      <c r="J942" s="62"/>
      <c r="K942" s="62"/>
      <c r="L942" s="32"/>
      <c r="M942" s="32"/>
      <c r="N942" s="32"/>
      <c r="O942" s="56"/>
      <c r="P942" s="6"/>
    </row>
    <row r="943" spans="2:16" ht="14.25">
      <c r="B943" s="5"/>
      <c r="C943" s="55"/>
      <c r="D943" s="32"/>
      <c r="E943" s="32"/>
      <c r="F943" s="32"/>
      <c r="G943" s="32"/>
      <c r="H943" s="32" t="s">
        <v>88</v>
      </c>
      <c r="I943" s="86"/>
      <c r="J943" s="86"/>
      <c r="K943" s="86"/>
      <c r="L943" s="32"/>
      <c r="M943" s="32"/>
      <c r="N943" s="32"/>
      <c r="O943" s="56"/>
      <c r="P943" s="6"/>
    </row>
    <row r="944" spans="2:16" ht="14.25">
      <c r="B944" s="5"/>
      <c r="C944" s="87"/>
      <c r="D944" s="80"/>
      <c r="E944" s="80"/>
      <c r="F944" s="80"/>
      <c r="G944" s="80"/>
      <c r="H944" s="32" t="s">
        <v>89</v>
      </c>
      <c r="I944" s="32"/>
      <c r="J944" s="32"/>
      <c r="K944" s="32"/>
      <c r="L944" s="80"/>
      <c r="M944" s="80"/>
      <c r="N944" s="80"/>
      <c r="O944" s="81"/>
      <c r="P944" s="26"/>
    </row>
    <row r="945" spans="2:16" ht="16.5" thickBot="1">
      <c r="B945" s="5"/>
      <c r="C945" s="773"/>
      <c r="D945" s="774"/>
      <c r="E945" s="774"/>
      <c r="F945" s="69"/>
      <c r="G945" s="69"/>
      <c r="H945" s="69"/>
      <c r="I945" s="69"/>
      <c r="J945" s="69"/>
      <c r="K945" s="775"/>
      <c r="L945" s="775"/>
      <c r="M945" s="775"/>
      <c r="N945" s="775"/>
      <c r="O945" s="776"/>
      <c r="P945" s="28"/>
    </row>
    <row r="946" spans="2:16" ht="13.5" thickBot="1">
      <c r="B946" s="29"/>
      <c r="C946" s="30"/>
      <c r="D946" s="30"/>
      <c r="E946" s="30"/>
      <c r="F946" s="30"/>
      <c r="G946" s="30"/>
      <c r="H946" s="30"/>
      <c r="I946" s="30"/>
      <c r="J946" s="30"/>
      <c r="K946" s="30"/>
      <c r="L946" s="30"/>
      <c r="M946" s="30"/>
      <c r="N946" s="30"/>
      <c r="O946" s="30"/>
      <c r="P946" s="31"/>
    </row>
    <row r="947" spans="2:16" ht="13.5" thickTop="1"/>
    <row r="948" spans="2:16" ht="13.5" thickBot="1"/>
    <row r="949" spans="2:16" ht="13.5" thickTop="1">
      <c r="B949" s="3"/>
      <c r="C949" s="4"/>
      <c r="D949" s="4"/>
      <c r="E949" s="4"/>
      <c r="F949" s="4"/>
      <c r="G949" s="4"/>
      <c r="H949" s="4"/>
      <c r="I949" s="4"/>
      <c r="J949" s="4"/>
      <c r="K949" s="4"/>
      <c r="L949" s="4"/>
      <c r="M949" s="4"/>
      <c r="N949" s="4"/>
      <c r="O949" s="4"/>
      <c r="P949" s="106"/>
    </row>
    <row r="950" spans="2:16" ht="13.5">
      <c r="B950" s="5"/>
      <c r="C950" s="869" t="s">
        <v>38</v>
      </c>
      <c r="D950" s="870"/>
      <c r="E950" s="870"/>
      <c r="F950" s="870"/>
      <c r="P950" s="6"/>
    </row>
    <row r="951" spans="2:16">
      <c r="B951" s="5"/>
      <c r="C951" s="94"/>
      <c r="D951" s="107" t="s">
        <v>39</v>
      </c>
      <c r="E951" s="94"/>
      <c r="F951" s="95"/>
      <c r="P951" s="6"/>
    </row>
    <row r="952" spans="2:16">
      <c r="B952" s="5"/>
      <c r="C952" s="88"/>
      <c r="D952" s="89"/>
      <c r="E952" s="88"/>
      <c r="F952" s="89"/>
      <c r="P952" s="6"/>
    </row>
    <row r="953" spans="2:16" ht="15.75">
      <c r="B953" s="5"/>
      <c r="C953" s="871" t="s">
        <v>40</v>
      </c>
      <c r="D953" s="871"/>
      <c r="E953" s="871"/>
      <c r="F953" s="871"/>
      <c r="G953" s="871"/>
      <c r="H953" s="871"/>
      <c r="I953" s="871"/>
      <c r="J953" s="871"/>
      <c r="K953" s="871"/>
      <c r="L953" s="871"/>
      <c r="M953" s="871"/>
      <c r="N953" s="871"/>
      <c r="O953" s="871"/>
      <c r="P953" s="7"/>
    </row>
    <row r="954" spans="2:16" ht="15" thickBot="1">
      <c r="B954" s="5"/>
      <c r="C954" s="32"/>
      <c r="D954" s="32"/>
      <c r="E954" s="32"/>
      <c r="F954" s="32"/>
      <c r="G954" s="32"/>
      <c r="H954" s="32"/>
      <c r="I954" s="32"/>
      <c r="J954" s="32"/>
      <c r="K954" s="32"/>
      <c r="L954" s="32"/>
      <c r="M954" s="32"/>
      <c r="N954" s="32"/>
      <c r="O954" s="32"/>
      <c r="P954" s="6"/>
    </row>
    <row r="955" spans="2:16" ht="15">
      <c r="B955" s="5"/>
      <c r="C955" s="872"/>
      <c r="D955" s="874"/>
      <c r="E955" s="875"/>
      <c r="F955" s="875"/>
      <c r="G955" s="875"/>
      <c r="H955" s="875"/>
      <c r="I955" s="875"/>
      <c r="J955" s="875"/>
      <c r="K955" s="876"/>
      <c r="L955" s="877"/>
      <c r="M955" s="878"/>
      <c r="N955" s="878"/>
      <c r="O955" s="879"/>
      <c r="P955" s="8"/>
    </row>
    <row r="956" spans="2:16" ht="15">
      <c r="B956" s="5"/>
      <c r="C956" s="873"/>
      <c r="D956" s="856" t="s">
        <v>468</v>
      </c>
      <c r="E956" s="857"/>
      <c r="F956" s="857"/>
      <c r="G956" s="857"/>
      <c r="H956" s="857"/>
      <c r="I956" s="857"/>
      <c r="J956" s="857"/>
      <c r="K956" s="858"/>
      <c r="L956" s="880"/>
      <c r="M956" s="881"/>
      <c r="N956" s="881"/>
      <c r="O956" s="882"/>
      <c r="P956" s="8"/>
    </row>
    <row r="957" spans="2:16" ht="15">
      <c r="B957" s="5"/>
      <c r="C957" s="873"/>
      <c r="D957" s="856"/>
      <c r="E957" s="857"/>
      <c r="F957" s="857"/>
      <c r="G957" s="857"/>
      <c r="H957" s="857"/>
      <c r="I957" s="857"/>
      <c r="J957" s="857"/>
      <c r="K957" s="858"/>
      <c r="L957" s="883" t="s">
        <v>41</v>
      </c>
      <c r="M957" s="885"/>
      <c r="N957" s="886"/>
      <c r="O957" s="887"/>
      <c r="P957" s="8"/>
    </row>
    <row r="958" spans="2:16" ht="13.5">
      <c r="B958" s="5"/>
      <c r="C958" s="873"/>
      <c r="D958" s="866" t="s">
        <v>467</v>
      </c>
      <c r="E958" s="867"/>
      <c r="F958" s="867"/>
      <c r="G958" s="867"/>
      <c r="H958" s="867"/>
      <c r="I958" s="867"/>
      <c r="J958" s="867"/>
      <c r="K958" s="868"/>
      <c r="L958" s="884"/>
      <c r="M958" s="888"/>
      <c r="N958" s="889"/>
      <c r="O958" s="890"/>
      <c r="P958" s="9"/>
    </row>
    <row r="959" spans="2:16" ht="13.9" customHeight="1">
      <c r="B959" s="5"/>
      <c r="C959" s="873"/>
      <c r="D959" s="866"/>
      <c r="E959" s="867"/>
      <c r="F959" s="867"/>
      <c r="G959" s="867"/>
      <c r="H959" s="867"/>
      <c r="I959" s="867"/>
      <c r="J959" s="867"/>
      <c r="K959" s="868"/>
      <c r="L959" s="883" t="s">
        <v>42</v>
      </c>
      <c r="M959" s="883"/>
      <c r="N959" s="883" t="s">
        <v>43</v>
      </c>
      <c r="O959" s="854"/>
      <c r="P959" s="8"/>
    </row>
    <row r="960" spans="2:16" ht="13.9" customHeight="1">
      <c r="B960" s="5"/>
      <c r="C960" s="873"/>
      <c r="D960" s="866"/>
      <c r="E960" s="867"/>
      <c r="F960" s="867"/>
      <c r="G960" s="867"/>
      <c r="H960" s="867"/>
      <c r="I960" s="867"/>
      <c r="J960" s="867"/>
      <c r="K960" s="868"/>
      <c r="L960" s="891"/>
      <c r="M960" s="891"/>
      <c r="N960" s="891"/>
      <c r="O960" s="855"/>
      <c r="P960" s="8"/>
    </row>
    <row r="961" spans="2:16" ht="15">
      <c r="B961" s="5"/>
      <c r="C961" s="873"/>
      <c r="D961" s="856" t="s">
        <v>44</v>
      </c>
      <c r="E961" s="857"/>
      <c r="F961" s="857"/>
      <c r="G961" s="857"/>
      <c r="H961" s="857"/>
      <c r="I961" s="857"/>
      <c r="J961" s="857"/>
      <c r="K961" s="858"/>
      <c r="L961" s="891"/>
      <c r="M961" s="891"/>
      <c r="N961" s="891"/>
      <c r="O961" s="855"/>
      <c r="P961" s="8"/>
    </row>
    <row r="962" spans="2:16" ht="15.75" thickBot="1">
      <c r="B962" s="5"/>
      <c r="C962" s="33"/>
      <c r="D962" s="34"/>
      <c r="E962" s="34"/>
      <c r="F962" s="34"/>
      <c r="G962" s="34"/>
      <c r="H962" s="34"/>
      <c r="I962" s="34"/>
      <c r="J962" s="34"/>
      <c r="K962" s="34"/>
      <c r="L962" s="34"/>
      <c r="M962" s="35"/>
      <c r="N962" s="35"/>
      <c r="O962" s="36"/>
      <c r="P962" s="10"/>
    </row>
    <row r="963" spans="2:16" ht="15">
      <c r="B963" s="5"/>
      <c r="C963" s="37"/>
      <c r="D963" s="100"/>
      <c r="E963" s="100"/>
      <c r="F963" s="100"/>
      <c r="G963" s="100"/>
      <c r="H963" s="100"/>
      <c r="I963" s="100"/>
      <c r="J963" s="100"/>
      <c r="K963" s="100"/>
      <c r="L963" s="38" t="s">
        <v>45</v>
      </c>
      <c r="M963" s="39" t="s">
        <v>46</v>
      </c>
      <c r="N963" s="39" t="s">
        <v>47</v>
      </c>
      <c r="O963" s="40" t="s">
        <v>48</v>
      </c>
      <c r="P963" s="9"/>
    </row>
    <row r="964" spans="2:16" ht="15">
      <c r="B964" s="5"/>
      <c r="C964" s="41"/>
      <c r="D964" s="99"/>
      <c r="E964" s="99"/>
      <c r="F964" s="99"/>
      <c r="G964" s="99"/>
      <c r="H964" s="99"/>
      <c r="I964" s="99"/>
      <c r="J964" s="99"/>
      <c r="K964" s="99"/>
      <c r="L964" s="42"/>
      <c r="M964" s="43">
        <v>1</v>
      </c>
      <c r="N964" s="43">
        <v>9</v>
      </c>
      <c r="O964" s="44">
        <v>2026</v>
      </c>
      <c r="P964" s="11"/>
    </row>
    <row r="965" spans="2:16" ht="14.25">
      <c r="B965" s="5"/>
      <c r="C965" s="46"/>
      <c r="D965" s="47"/>
      <c r="E965" s="47"/>
      <c r="F965" s="47"/>
      <c r="G965" s="47"/>
      <c r="H965" s="47"/>
      <c r="I965" s="47"/>
      <c r="J965" s="47"/>
      <c r="K965" s="47"/>
      <c r="L965" s="47"/>
      <c r="M965" s="47"/>
      <c r="N965" s="47"/>
      <c r="O965" s="48"/>
      <c r="P965" s="11"/>
    </row>
    <row r="966" spans="2:16" ht="15.75" thickBot="1">
      <c r="B966" s="5"/>
      <c r="C966" s="49"/>
      <c r="D966" s="50"/>
      <c r="E966" s="50"/>
      <c r="F966" s="50"/>
      <c r="G966" s="50"/>
      <c r="H966" s="50"/>
      <c r="I966" s="50"/>
      <c r="J966" s="50"/>
      <c r="K966" s="50"/>
      <c r="L966" s="50"/>
      <c r="M966" s="50"/>
      <c r="N966" s="50"/>
      <c r="O966" s="51"/>
      <c r="P966" s="12"/>
    </row>
    <row r="967" spans="2:16" ht="15" thickBot="1">
      <c r="B967" s="5"/>
      <c r="C967" s="49"/>
      <c r="D967" s="50"/>
      <c r="E967" s="50"/>
      <c r="F967" s="50"/>
      <c r="G967" s="50"/>
      <c r="H967" s="50"/>
      <c r="I967" s="50"/>
      <c r="J967" s="50"/>
      <c r="K967" s="50"/>
      <c r="L967" s="50"/>
      <c r="M967" s="50"/>
      <c r="N967" s="50"/>
      <c r="O967" s="51"/>
      <c r="P967" s="6"/>
    </row>
    <row r="968" spans="2:16" ht="15" thickBot="1">
      <c r="B968" s="5"/>
      <c r="C968" s="52"/>
      <c r="D968" s="53"/>
      <c r="E968" s="53"/>
      <c r="F968" s="53"/>
      <c r="G968" s="53"/>
      <c r="H968" s="53"/>
      <c r="I968" s="32"/>
      <c r="J968" s="32"/>
      <c r="K968" s="53"/>
      <c r="L968" s="53"/>
      <c r="M968" s="53"/>
      <c r="N968" s="53"/>
      <c r="O968" s="54"/>
      <c r="P968" s="6"/>
    </row>
    <row r="969" spans="2:16" ht="15">
      <c r="B969" s="5"/>
      <c r="C969" s="859" t="s">
        <v>51</v>
      </c>
      <c r="D969" s="860"/>
      <c r="E969" s="860"/>
      <c r="F969" s="860"/>
      <c r="G969" s="860"/>
      <c r="H969" s="860"/>
      <c r="I969" s="860"/>
      <c r="J969" s="860"/>
      <c r="K969" s="860"/>
      <c r="L969" s="860"/>
      <c r="M969" s="860"/>
      <c r="N969" s="860"/>
      <c r="O969" s="861"/>
      <c r="P969" s="13"/>
    </row>
    <row r="970" spans="2:16" ht="15" thickBot="1">
      <c r="B970" s="5"/>
      <c r="C970" s="55"/>
      <c r="D970" s="32"/>
      <c r="E970" s="32"/>
      <c r="F970" s="32"/>
      <c r="G970" s="32"/>
      <c r="H970" s="32"/>
      <c r="I970" s="32"/>
      <c r="J970" s="32"/>
      <c r="K970" s="32"/>
      <c r="L970" s="32"/>
      <c r="M970" s="32"/>
      <c r="N970" s="32"/>
      <c r="O970" s="56"/>
      <c r="P970" s="6"/>
    </row>
    <row r="971" spans="2:16" ht="15">
      <c r="B971" s="5"/>
      <c r="C971" s="57" t="s">
        <v>52</v>
      </c>
      <c r="D971" s="862" t="s">
        <v>6</v>
      </c>
      <c r="E971" s="863"/>
      <c r="F971" s="863"/>
      <c r="G971" s="863"/>
      <c r="H971" s="863"/>
      <c r="I971" s="863"/>
      <c r="J971" s="863"/>
      <c r="K971" s="863"/>
      <c r="L971" s="864"/>
      <c r="M971" s="827" t="s">
        <v>53</v>
      </c>
      <c r="N971" s="865"/>
      <c r="O971" s="57" t="s">
        <v>8</v>
      </c>
      <c r="P971" s="14"/>
    </row>
    <row r="972" spans="2:16" ht="33.6" customHeight="1" thickBot="1">
      <c r="B972" s="5"/>
      <c r="C972" s="181">
        <v>3.11</v>
      </c>
      <c r="D972" s="846" t="s">
        <v>133</v>
      </c>
      <c r="E972" s="904"/>
      <c r="F972" s="904"/>
      <c r="G972" s="904"/>
      <c r="H972" s="904"/>
      <c r="I972" s="904"/>
      <c r="J972" s="904"/>
      <c r="K972" s="904"/>
      <c r="L972" s="850"/>
      <c r="M972" s="849" t="s">
        <v>103</v>
      </c>
      <c r="N972" s="850"/>
      <c r="O972" s="193">
        <f>+O1018</f>
        <v>414964</v>
      </c>
      <c r="P972" s="15"/>
    </row>
    <row r="973" spans="2:16">
      <c r="B973" s="5"/>
      <c r="C973" s="801" t="s">
        <v>54</v>
      </c>
      <c r="D973" s="802"/>
      <c r="E973" s="802"/>
      <c r="F973" s="802"/>
      <c r="G973" s="802"/>
      <c r="H973" s="802"/>
      <c r="I973" s="802"/>
      <c r="J973" s="802"/>
      <c r="K973" s="802"/>
      <c r="L973" s="802"/>
      <c r="M973" s="802"/>
      <c r="N973" s="802"/>
      <c r="O973" s="803"/>
      <c r="P973" s="16"/>
    </row>
    <row r="974" spans="2:16">
      <c r="B974" s="5"/>
      <c r="C974" s="804"/>
      <c r="D974" s="805"/>
      <c r="E974" s="805"/>
      <c r="F974" s="805"/>
      <c r="G974" s="805"/>
      <c r="H974" s="805"/>
      <c r="I974" s="805"/>
      <c r="J974" s="805"/>
      <c r="K974" s="805"/>
      <c r="L974" s="805"/>
      <c r="M974" s="805"/>
      <c r="N974" s="805"/>
      <c r="O974" s="806"/>
      <c r="P974" s="16"/>
    </row>
    <row r="975" spans="2:16" ht="13.5" thickBot="1">
      <c r="B975" s="5"/>
      <c r="C975" s="807"/>
      <c r="D975" s="808"/>
      <c r="E975" s="808"/>
      <c r="F975" s="808"/>
      <c r="G975" s="808"/>
      <c r="H975" s="808"/>
      <c r="I975" s="808"/>
      <c r="J975" s="808"/>
      <c r="K975" s="808"/>
      <c r="L975" s="808"/>
      <c r="M975" s="808"/>
      <c r="N975" s="808"/>
      <c r="O975" s="809"/>
      <c r="P975" s="16"/>
    </row>
    <row r="976" spans="2:16" ht="15">
      <c r="B976" s="5"/>
      <c r="C976" s="851" t="s">
        <v>6</v>
      </c>
      <c r="D976" s="852"/>
      <c r="E976" s="852"/>
      <c r="F976" s="852"/>
      <c r="G976" s="852"/>
      <c r="H976" s="852"/>
      <c r="I976" s="853"/>
      <c r="J976" s="837" t="s">
        <v>53</v>
      </c>
      <c r="K976" s="838"/>
      <c r="L976" s="58" t="s">
        <v>55</v>
      </c>
      <c r="M976" s="837" t="s">
        <v>56</v>
      </c>
      <c r="N976" s="838"/>
      <c r="O976" s="59" t="s">
        <v>57</v>
      </c>
      <c r="P976" s="17"/>
    </row>
    <row r="977" spans="1:17" ht="14.25">
      <c r="B977" s="5"/>
      <c r="C977" s="843" t="s">
        <v>191</v>
      </c>
      <c r="D977" s="844"/>
      <c r="E977" s="844"/>
      <c r="F977" s="844"/>
      <c r="G977" s="844"/>
      <c r="H977" s="844"/>
      <c r="I977" s="845"/>
      <c r="J977" s="831" t="s">
        <v>171</v>
      </c>
      <c r="K977" s="832"/>
      <c r="L977" s="182">
        <f>+O1006</f>
        <v>46749.166703999996</v>
      </c>
      <c r="M977" s="842">
        <f>+$T$29</f>
        <v>0.1</v>
      </c>
      <c r="N977" s="832"/>
      <c r="O977" s="189">
        <f>+L977*M977</f>
        <v>4674.9166703999999</v>
      </c>
      <c r="P977" s="18"/>
    </row>
    <row r="978" spans="1:17" ht="14.25">
      <c r="B978" s="5"/>
      <c r="C978" s="843"/>
      <c r="D978" s="844"/>
      <c r="E978" s="844"/>
      <c r="F978" s="844"/>
      <c r="G978" s="844"/>
      <c r="H978" s="844"/>
      <c r="I978" s="845"/>
      <c r="J978" s="831"/>
      <c r="K978" s="832"/>
      <c r="L978" s="182"/>
      <c r="M978" s="831"/>
      <c r="N978" s="832"/>
      <c r="O978" s="189">
        <f>+M978*L978</f>
        <v>0</v>
      </c>
      <c r="P978" s="18"/>
    </row>
    <row r="979" spans="1:17" ht="14.25">
      <c r="A979" s="240"/>
      <c r="B979" s="238"/>
      <c r="C979" s="789"/>
      <c r="D979" s="790"/>
      <c r="E979" s="790"/>
      <c r="F979" s="790"/>
      <c r="G979" s="790"/>
      <c r="H979" s="790"/>
      <c r="I979" s="832"/>
      <c r="J979" s="831"/>
      <c r="K979" s="832"/>
      <c r="L979" s="235"/>
      <c r="M979" s="917"/>
      <c r="N979" s="918"/>
      <c r="O979" s="241">
        <f>+M979*L979</f>
        <v>0</v>
      </c>
      <c r="P979" s="239"/>
      <c r="Q979" s="240"/>
    </row>
    <row r="980" spans="1:17" ht="15" thickBot="1">
      <c r="B980" s="5"/>
      <c r="C980" s="908"/>
      <c r="D980" s="909"/>
      <c r="E980" s="909"/>
      <c r="F980" s="909"/>
      <c r="G980" s="909"/>
      <c r="H980" s="909"/>
      <c r="I980" s="910"/>
      <c r="J980" s="937"/>
      <c r="K980" s="938"/>
      <c r="L980" s="183"/>
      <c r="M980" s="821"/>
      <c r="N980" s="822"/>
      <c r="O980" s="189">
        <f>+M980*L980</f>
        <v>0</v>
      </c>
      <c r="P980" s="18"/>
    </row>
    <row r="981" spans="1:17" ht="15.75" thickBot="1">
      <c r="B981" s="5"/>
      <c r="C981" s="779" t="s">
        <v>58</v>
      </c>
      <c r="D981" s="780"/>
      <c r="E981" s="780"/>
      <c r="F981" s="780"/>
      <c r="G981" s="780"/>
      <c r="H981" s="780"/>
      <c r="I981" s="780"/>
      <c r="J981" s="780"/>
      <c r="K981" s="780"/>
      <c r="L981" s="780"/>
      <c r="M981" s="780"/>
      <c r="N981" s="781"/>
      <c r="O981" s="190">
        <f>+SUM(O977:O980)</f>
        <v>4674.9166703999999</v>
      </c>
      <c r="P981" s="19"/>
    </row>
    <row r="982" spans="1:17">
      <c r="B982" s="5"/>
      <c r="C982" s="801" t="s">
        <v>59</v>
      </c>
      <c r="D982" s="802"/>
      <c r="E982" s="802"/>
      <c r="F982" s="802"/>
      <c r="G982" s="802"/>
      <c r="H982" s="802"/>
      <c r="I982" s="802"/>
      <c r="J982" s="802"/>
      <c r="K982" s="802"/>
      <c r="L982" s="802"/>
      <c r="M982" s="802"/>
      <c r="N982" s="802"/>
      <c r="O982" s="803"/>
      <c r="P982" s="16"/>
    </row>
    <row r="983" spans="1:17">
      <c r="B983" s="5"/>
      <c r="C983" s="804"/>
      <c r="D983" s="805"/>
      <c r="E983" s="805"/>
      <c r="F983" s="805"/>
      <c r="G983" s="805"/>
      <c r="H983" s="805"/>
      <c r="I983" s="805"/>
      <c r="J983" s="805"/>
      <c r="K983" s="805"/>
      <c r="L983" s="805"/>
      <c r="M983" s="805"/>
      <c r="N983" s="805"/>
      <c r="O983" s="806"/>
      <c r="P983" s="16"/>
    </row>
    <row r="984" spans="1:17" ht="13.5" thickBot="1">
      <c r="B984" s="5"/>
      <c r="C984" s="807"/>
      <c r="D984" s="808"/>
      <c r="E984" s="808"/>
      <c r="F984" s="808"/>
      <c r="G984" s="808"/>
      <c r="H984" s="808"/>
      <c r="I984" s="808"/>
      <c r="J984" s="808"/>
      <c r="K984" s="808"/>
      <c r="L984" s="808"/>
      <c r="M984" s="808"/>
      <c r="N984" s="808"/>
      <c r="O984" s="809"/>
      <c r="P984" s="16"/>
    </row>
    <row r="985" spans="1:17" ht="15">
      <c r="B985" s="5"/>
      <c r="C985" s="810" t="s">
        <v>6</v>
      </c>
      <c r="D985" s="811"/>
      <c r="E985" s="811"/>
      <c r="F985" s="811"/>
      <c r="G985" s="811"/>
      <c r="H985" s="811"/>
      <c r="I985" s="838"/>
      <c r="J985" s="226" t="s">
        <v>53</v>
      </c>
      <c r="K985" s="219" t="s">
        <v>8</v>
      </c>
      <c r="L985" s="219" t="s">
        <v>178</v>
      </c>
      <c r="M985" s="837" t="s">
        <v>60</v>
      </c>
      <c r="N985" s="838"/>
      <c r="O985" s="59" t="s">
        <v>57</v>
      </c>
      <c r="P985" s="17"/>
    </row>
    <row r="986" spans="1:17" ht="14.25">
      <c r="B986" s="5"/>
      <c r="C986" s="814" t="s">
        <v>225</v>
      </c>
      <c r="D986" s="815"/>
      <c r="E986" s="815"/>
      <c r="F986" s="815"/>
      <c r="G986" s="815"/>
      <c r="H986" s="815"/>
      <c r="I986" s="816"/>
      <c r="J986" s="232" t="s">
        <v>103</v>
      </c>
      <c r="K986" s="244">
        <v>1.1000000000000001</v>
      </c>
      <c r="L986" s="244">
        <v>0.05</v>
      </c>
      <c r="M986" s="784">
        <v>118750</v>
      </c>
      <c r="N986" s="785"/>
      <c r="O986" s="189">
        <f>+(M986*K986)+(M986*K986*L986)</f>
        <v>137156.25000000003</v>
      </c>
      <c r="P986" s="18"/>
    </row>
    <row r="987" spans="1:17" ht="14.25">
      <c r="B987" s="5"/>
      <c r="C987" s="814"/>
      <c r="D987" s="815"/>
      <c r="E987" s="815"/>
      <c r="F987" s="815"/>
      <c r="G987" s="815"/>
      <c r="H987" s="815"/>
      <c r="I987" s="816"/>
      <c r="J987" s="232"/>
      <c r="K987" s="250"/>
      <c r="L987" s="250"/>
      <c r="M987" s="831"/>
      <c r="N987" s="832"/>
      <c r="O987" s="189">
        <f>+(M987*K987)+(M987*K987*L987)</f>
        <v>0</v>
      </c>
      <c r="P987" s="18"/>
    </row>
    <row r="988" spans="1:17" ht="14.25">
      <c r="B988" s="5"/>
      <c r="C988" s="814"/>
      <c r="D988" s="815"/>
      <c r="E988" s="815"/>
      <c r="F988" s="815"/>
      <c r="G988" s="815"/>
      <c r="H988" s="815"/>
      <c r="I988" s="816"/>
      <c r="J988" s="247"/>
      <c r="K988" s="248"/>
      <c r="L988" s="249"/>
      <c r="M988" s="939"/>
      <c r="N988" s="940"/>
      <c r="O988" s="189">
        <f>+(M988*K988)+(M988*K988*L988)</f>
        <v>0</v>
      </c>
      <c r="P988" s="18"/>
    </row>
    <row r="989" spans="1:17" ht="15" thickBot="1">
      <c r="B989" s="5"/>
      <c r="C989" s="839"/>
      <c r="D989" s="840"/>
      <c r="E989" s="840"/>
      <c r="F989" s="840"/>
      <c r="G989" s="840"/>
      <c r="H989" s="840"/>
      <c r="I989" s="841"/>
      <c r="J989" s="202"/>
      <c r="K989" s="64"/>
      <c r="L989" s="202"/>
      <c r="M989" s="835"/>
      <c r="N989" s="836"/>
      <c r="O989" s="217">
        <f>+(M989*K989)+(M989*K989*L989)</f>
        <v>0</v>
      </c>
      <c r="P989" s="18"/>
    </row>
    <row r="990" spans="1:17" ht="15.75" thickBot="1">
      <c r="B990" s="5"/>
      <c r="C990" s="779" t="s">
        <v>58</v>
      </c>
      <c r="D990" s="780"/>
      <c r="E990" s="780"/>
      <c r="F990" s="780"/>
      <c r="G990" s="780"/>
      <c r="H990" s="780"/>
      <c r="I990" s="780"/>
      <c r="J990" s="780"/>
      <c r="K990" s="780"/>
      <c r="L990" s="780"/>
      <c r="M990" s="780"/>
      <c r="N990" s="781"/>
      <c r="O990" s="190">
        <f>+SUM(O986:O989)</f>
        <v>137156.25000000003</v>
      </c>
      <c r="P990" s="18"/>
    </row>
    <row r="991" spans="1:17">
      <c r="B991" s="5"/>
      <c r="C991" s="801" t="s">
        <v>61</v>
      </c>
      <c r="D991" s="802"/>
      <c r="E991" s="802"/>
      <c r="F991" s="802"/>
      <c r="G991" s="802"/>
      <c r="H991" s="802"/>
      <c r="I991" s="802"/>
      <c r="J991" s="802"/>
      <c r="K991" s="802"/>
      <c r="L991" s="802"/>
      <c r="M991" s="802"/>
      <c r="N991" s="802"/>
      <c r="O991" s="803"/>
      <c r="P991" s="16"/>
    </row>
    <row r="992" spans="1:17">
      <c r="B992" s="5"/>
      <c r="C992" s="804"/>
      <c r="D992" s="805"/>
      <c r="E992" s="805"/>
      <c r="F992" s="805"/>
      <c r="G992" s="805"/>
      <c r="H992" s="805"/>
      <c r="I992" s="805"/>
      <c r="J992" s="805"/>
      <c r="K992" s="805"/>
      <c r="L992" s="805"/>
      <c r="M992" s="805"/>
      <c r="N992" s="805"/>
      <c r="O992" s="806"/>
      <c r="P992" s="16"/>
    </row>
    <row r="993" spans="1:17" ht="13.5" thickBot="1">
      <c r="B993" s="5"/>
      <c r="C993" s="807"/>
      <c r="D993" s="808"/>
      <c r="E993" s="808"/>
      <c r="F993" s="808"/>
      <c r="G993" s="808"/>
      <c r="H993" s="808"/>
      <c r="I993" s="808"/>
      <c r="J993" s="808"/>
      <c r="K993" s="808"/>
      <c r="L993" s="808"/>
      <c r="M993" s="808"/>
      <c r="N993" s="808"/>
      <c r="O993" s="809"/>
      <c r="P993" s="16"/>
    </row>
    <row r="994" spans="1:17" s="229" customFormat="1" ht="15">
      <c r="B994" s="228"/>
      <c r="C994" s="827" t="s">
        <v>62</v>
      </c>
      <c r="D994" s="828"/>
      <c r="E994" s="828"/>
      <c r="F994" s="828"/>
      <c r="G994" s="828"/>
      <c r="H994" s="828"/>
      <c r="I994" s="828"/>
      <c r="J994" s="219" t="s">
        <v>217</v>
      </c>
      <c r="K994" s="221" t="s">
        <v>64</v>
      </c>
      <c r="L994" s="219" t="s">
        <v>53</v>
      </c>
      <c r="M994" s="782" t="s">
        <v>66</v>
      </c>
      <c r="N994" s="783"/>
      <c r="O994" s="227" t="s">
        <v>57</v>
      </c>
      <c r="P994" s="14"/>
    </row>
    <row r="995" spans="1:17" ht="14.25">
      <c r="B995" s="5"/>
      <c r="C995" s="795" t="s">
        <v>216</v>
      </c>
      <c r="D995" s="796"/>
      <c r="E995" s="796"/>
      <c r="F995" s="796"/>
      <c r="G995" s="796"/>
      <c r="H995" s="796"/>
      <c r="I995" s="796"/>
      <c r="J995" s="66">
        <v>1.1000000000000001</v>
      </c>
      <c r="K995" s="67">
        <v>60</v>
      </c>
      <c r="L995" s="66" t="s">
        <v>123</v>
      </c>
      <c r="M995" s="777">
        <v>1800</v>
      </c>
      <c r="N995" s="778"/>
      <c r="O995" s="189">
        <f>+M995*K995*J995</f>
        <v>118800.00000000001</v>
      </c>
      <c r="P995" s="18"/>
    </row>
    <row r="996" spans="1:17" ht="15" thickBot="1">
      <c r="B996" s="5"/>
      <c r="C996" s="833"/>
      <c r="D996" s="834"/>
      <c r="E996" s="834"/>
      <c r="F996" s="834"/>
      <c r="G996" s="834"/>
      <c r="H996" s="834"/>
      <c r="I996" s="834"/>
      <c r="J996" s="68"/>
      <c r="K996" s="69"/>
      <c r="L996" s="68"/>
      <c r="M996" s="821"/>
      <c r="N996" s="822"/>
      <c r="O996" s="192">
        <v>0</v>
      </c>
      <c r="P996" s="18"/>
    </row>
    <row r="997" spans="1:17" ht="15.75" thickBot="1">
      <c r="B997" s="5"/>
      <c r="C997" s="779" t="s">
        <v>58</v>
      </c>
      <c r="D997" s="780"/>
      <c r="E997" s="780"/>
      <c r="F997" s="780"/>
      <c r="G997" s="780"/>
      <c r="H997" s="780"/>
      <c r="I997" s="780"/>
      <c r="J997" s="780"/>
      <c r="K997" s="780"/>
      <c r="L997" s="780"/>
      <c r="M997" s="780"/>
      <c r="N997" s="781"/>
      <c r="O997" s="190">
        <f>SUM(O995:O996)</f>
        <v>118800.00000000001</v>
      </c>
      <c r="P997" s="19"/>
    </row>
    <row r="998" spans="1:17">
      <c r="B998" s="5"/>
      <c r="C998" s="801" t="s">
        <v>67</v>
      </c>
      <c r="D998" s="802"/>
      <c r="E998" s="802"/>
      <c r="F998" s="802"/>
      <c r="G998" s="802"/>
      <c r="H998" s="802"/>
      <c r="I998" s="802"/>
      <c r="J998" s="802"/>
      <c r="K998" s="802"/>
      <c r="L998" s="802"/>
      <c r="M998" s="802"/>
      <c r="N998" s="802"/>
      <c r="O998" s="803"/>
      <c r="P998" s="16"/>
    </row>
    <row r="999" spans="1:17">
      <c r="B999" s="5"/>
      <c r="C999" s="804"/>
      <c r="D999" s="805"/>
      <c r="E999" s="805"/>
      <c r="F999" s="805"/>
      <c r="G999" s="805"/>
      <c r="H999" s="805"/>
      <c r="I999" s="805"/>
      <c r="J999" s="805"/>
      <c r="K999" s="805"/>
      <c r="L999" s="805"/>
      <c r="M999" s="805"/>
      <c r="N999" s="805"/>
      <c r="O999" s="806"/>
      <c r="P999" s="16"/>
    </row>
    <row r="1000" spans="1:17" ht="13.5" thickBot="1">
      <c r="B1000" s="5"/>
      <c r="C1000" s="807"/>
      <c r="D1000" s="808"/>
      <c r="E1000" s="808"/>
      <c r="F1000" s="808"/>
      <c r="G1000" s="808"/>
      <c r="H1000" s="808"/>
      <c r="I1000" s="808"/>
      <c r="J1000" s="808"/>
      <c r="K1000" s="808"/>
      <c r="L1000" s="808"/>
      <c r="M1000" s="808"/>
      <c r="N1000" s="808"/>
      <c r="O1000" s="809"/>
      <c r="P1000" s="16"/>
    </row>
    <row r="1001" spans="1:17" ht="30">
      <c r="A1001" s="225"/>
      <c r="B1001" s="220"/>
      <c r="C1001" s="827" t="s">
        <v>68</v>
      </c>
      <c r="D1001" s="828"/>
      <c r="E1001" s="828"/>
      <c r="F1001" s="828"/>
      <c r="G1001" s="828"/>
      <c r="H1001" s="828"/>
      <c r="I1001" s="828"/>
      <c r="J1001" s="782" t="s">
        <v>53</v>
      </c>
      <c r="K1001" s="783"/>
      <c r="L1001" s="222" t="s">
        <v>69</v>
      </c>
      <c r="M1001" s="829" t="s">
        <v>56</v>
      </c>
      <c r="N1001" s="830"/>
      <c r="O1001" s="223" t="s">
        <v>57</v>
      </c>
      <c r="P1001" s="224"/>
      <c r="Q1001" s="225"/>
    </row>
    <row r="1002" spans="1:17" ht="14.25">
      <c r="B1002" s="5"/>
      <c r="C1002" s="814" t="s">
        <v>308</v>
      </c>
      <c r="D1002" s="815"/>
      <c r="E1002" s="815"/>
      <c r="F1002" s="815"/>
      <c r="G1002" s="815"/>
      <c r="H1002" s="815"/>
      <c r="I1002" s="816"/>
      <c r="J1002" s="784" t="s">
        <v>94</v>
      </c>
      <c r="K1002" s="785"/>
      <c r="L1002" s="184">
        <f>+L908</f>
        <v>311661.11135999998</v>
      </c>
      <c r="M1002" s="831">
        <v>0.15</v>
      </c>
      <c r="N1002" s="832"/>
      <c r="O1002" s="191">
        <f>+L1002*M1002</f>
        <v>46749.166703999996</v>
      </c>
      <c r="P1002" s="21"/>
    </row>
    <row r="1003" spans="1:17" ht="14.25">
      <c r="B1003" s="5"/>
      <c r="C1003" s="814"/>
      <c r="D1003" s="815"/>
      <c r="E1003" s="815"/>
      <c r="F1003" s="815"/>
      <c r="G1003" s="815"/>
      <c r="H1003" s="815"/>
      <c r="I1003" s="816"/>
      <c r="J1003" s="784"/>
      <c r="K1003" s="785"/>
      <c r="L1003" s="184"/>
      <c r="M1003" s="817"/>
      <c r="N1003" s="818"/>
      <c r="O1003" s="191">
        <f>+M1003*L1003</f>
        <v>0</v>
      </c>
      <c r="P1003" s="21"/>
    </row>
    <row r="1004" spans="1:17" ht="14.25">
      <c r="B1004" s="5"/>
      <c r="C1004" s="814"/>
      <c r="D1004" s="815"/>
      <c r="E1004" s="815"/>
      <c r="F1004" s="815"/>
      <c r="G1004" s="815"/>
      <c r="H1004" s="815"/>
      <c r="I1004" s="816"/>
      <c r="J1004" s="784"/>
      <c r="K1004" s="785"/>
      <c r="L1004" s="184"/>
      <c r="M1004" s="819"/>
      <c r="N1004" s="820"/>
      <c r="O1004" s="191">
        <f>+M1004*L1004</f>
        <v>0</v>
      </c>
      <c r="P1004" s="21"/>
    </row>
    <row r="1005" spans="1:17" ht="15" thickBot="1">
      <c r="B1005" s="5"/>
      <c r="C1005" s="814"/>
      <c r="D1005" s="815"/>
      <c r="E1005" s="815"/>
      <c r="F1005" s="815"/>
      <c r="G1005" s="815"/>
      <c r="H1005" s="815"/>
      <c r="I1005" s="816"/>
      <c r="J1005" s="821"/>
      <c r="K1005" s="822"/>
      <c r="L1005" s="183"/>
      <c r="M1005" s="821"/>
      <c r="N1005" s="822"/>
      <c r="O1005" s="191">
        <f>+M1005*L1005</f>
        <v>0</v>
      </c>
      <c r="P1005" s="18"/>
    </row>
    <row r="1006" spans="1:17" ht="15.75" thickBot="1">
      <c r="B1006" s="5"/>
      <c r="C1006" s="779" t="s">
        <v>58</v>
      </c>
      <c r="D1006" s="780"/>
      <c r="E1006" s="780"/>
      <c r="F1006" s="780"/>
      <c r="G1006" s="780"/>
      <c r="H1006" s="780"/>
      <c r="I1006" s="780"/>
      <c r="J1006" s="780"/>
      <c r="K1006" s="780"/>
      <c r="L1006" s="780"/>
      <c r="M1006" s="780"/>
      <c r="N1006" s="781"/>
      <c r="O1006" s="190">
        <f>+SUM(O1002:O1005)</f>
        <v>46749.166703999996</v>
      </c>
      <c r="P1006" s="18"/>
    </row>
    <row r="1007" spans="1:17" ht="15" thickBot="1">
      <c r="B1007" s="5"/>
      <c r="C1007" s="55"/>
      <c r="D1007" s="32"/>
      <c r="E1007" s="32"/>
      <c r="F1007" s="32"/>
      <c r="G1007" s="32"/>
      <c r="H1007" s="32"/>
      <c r="I1007" s="32"/>
      <c r="J1007" s="32"/>
      <c r="K1007" s="32"/>
      <c r="L1007" s="32"/>
      <c r="M1007" s="32"/>
      <c r="N1007" s="32"/>
      <c r="O1007" s="56"/>
      <c r="P1007" s="6"/>
    </row>
    <row r="1008" spans="1:17" ht="15.75" thickBot="1">
      <c r="B1008" s="5"/>
      <c r="C1008" s="786" t="s">
        <v>70</v>
      </c>
      <c r="D1008" s="787"/>
      <c r="E1008" s="787"/>
      <c r="F1008" s="787"/>
      <c r="G1008" s="787"/>
      <c r="H1008" s="787"/>
      <c r="I1008" s="787"/>
      <c r="J1008" s="787"/>
      <c r="K1008" s="787"/>
      <c r="L1008" s="787"/>
      <c r="M1008" s="787"/>
      <c r="N1008" s="788"/>
      <c r="O1008" s="194">
        <f>+ROUNDUP(O981+O990+O997+O1006,0)</f>
        <v>307381</v>
      </c>
      <c r="P1008" s="22"/>
    </row>
    <row r="1009" spans="2:16">
      <c r="B1009" s="5"/>
      <c r="C1009" s="801" t="s">
        <v>71</v>
      </c>
      <c r="D1009" s="802"/>
      <c r="E1009" s="802"/>
      <c r="F1009" s="802"/>
      <c r="G1009" s="802"/>
      <c r="H1009" s="802"/>
      <c r="I1009" s="802"/>
      <c r="J1009" s="802"/>
      <c r="K1009" s="802"/>
      <c r="L1009" s="802"/>
      <c r="M1009" s="802"/>
      <c r="N1009" s="802"/>
      <c r="O1009" s="803"/>
      <c r="P1009" s="16"/>
    </row>
    <row r="1010" spans="2:16">
      <c r="B1010" s="5"/>
      <c r="C1010" s="804"/>
      <c r="D1010" s="805"/>
      <c r="E1010" s="805"/>
      <c r="F1010" s="805"/>
      <c r="G1010" s="805"/>
      <c r="H1010" s="805"/>
      <c r="I1010" s="805"/>
      <c r="J1010" s="805"/>
      <c r="K1010" s="805"/>
      <c r="L1010" s="805"/>
      <c r="M1010" s="805"/>
      <c r="N1010" s="805"/>
      <c r="O1010" s="806"/>
      <c r="P1010" s="16"/>
    </row>
    <row r="1011" spans="2:16" ht="13.5" thickBot="1">
      <c r="B1011" s="5"/>
      <c r="C1011" s="807"/>
      <c r="D1011" s="808"/>
      <c r="E1011" s="808"/>
      <c r="F1011" s="808"/>
      <c r="G1011" s="808"/>
      <c r="H1011" s="808"/>
      <c r="I1011" s="808"/>
      <c r="J1011" s="808"/>
      <c r="K1011" s="808"/>
      <c r="L1011" s="808"/>
      <c r="M1011" s="808"/>
      <c r="N1011" s="808"/>
      <c r="O1011" s="809"/>
      <c r="P1011" s="16"/>
    </row>
    <row r="1012" spans="2:16" ht="15">
      <c r="B1012" s="5"/>
      <c r="C1012" s="810" t="s">
        <v>72</v>
      </c>
      <c r="D1012" s="811"/>
      <c r="E1012" s="811"/>
      <c r="F1012" s="811"/>
      <c r="G1012" s="811"/>
      <c r="H1012" s="811"/>
      <c r="I1012" s="811"/>
      <c r="J1012" s="101"/>
      <c r="K1012" s="102"/>
      <c r="L1012" s="71" t="s">
        <v>73</v>
      </c>
      <c r="M1012" s="812" t="s">
        <v>74</v>
      </c>
      <c r="N1012" s="813"/>
      <c r="O1012" s="72"/>
      <c r="P1012" s="20"/>
    </row>
    <row r="1013" spans="2:16" ht="14.25">
      <c r="B1013" s="5"/>
      <c r="C1013" s="795" t="s">
        <v>75</v>
      </c>
      <c r="D1013" s="796"/>
      <c r="E1013" s="796"/>
      <c r="F1013" s="796"/>
      <c r="G1013" s="796"/>
      <c r="H1013" s="796"/>
      <c r="I1013" s="796"/>
      <c r="J1013" s="74"/>
      <c r="K1013" s="75"/>
      <c r="L1013" s="76">
        <v>0.28999999999999998</v>
      </c>
      <c r="M1013" s="797">
        <f>+O1008</f>
        <v>307381</v>
      </c>
      <c r="N1013" s="798"/>
      <c r="O1013" s="189">
        <f>+M1013*L1013</f>
        <v>89140.489999999991</v>
      </c>
      <c r="P1013" s="23"/>
    </row>
    <row r="1014" spans="2:16" ht="14.25">
      <c r="B1014" s="5"/>
      <c r="C1014" s="61" t="s">
        <v>76</v>
      </c>
      <c r="D1014" s="62"/>
      <c r="E1014" s="62"/>
      <c r="F1014" s="62"/>
      <c r="G1014" s="62"/>
      <c r="H1014" s="62"/>
      <c r="I1014" s="62"/>
      <c r="J1014" s="74"/>
      <c r="K1014" s="75"/>
      <c r="L1014" s="76">
        <v>0.01</v>
      </c>
      <c r="M1014" s="797">
        <f>+O1008</f>
        <v>307381</v>
      </c>
      <c r="N1014" s="798"/>
      <c r="O1014" s="189">
        <f>+M1014*L1014</f>
        <v>3073.81</v>
      </c>
      <c r="P1014" s="23"/>
    </row>
    <row r="1015" spans="2:16" ht="15" thickBot="1">
      <c r="B1015" s="5"/>
      <c r="C1015" s="49" t="s">
        <v>77</v>
      </c>
      <c r="D1015" s="50"/>
      <c r="E1015" s="50"/>
      <c r="F1015" s="50"/>
      <c r="G1015" s="50"/>
      <c r="H1015" s="50"/>
      <c r="I1015" s="50"/>
      <c r="J1015" s="77"/>
      <c r="K1015" s="78"/>
      <c r="L1015" s="76">
        <v>0.05</v>
      </c>
      <c r="M1015" s="799">
        <f>+O1008</f>
        <v>307381</v>
      </c>
      <c r="N1015" s="800"/>
      <c r="O1015" s="189">
        <f>+M1015*L1015</f>
        <v>15369.050000000001</v>
      </c>
      <c r="P1015" s="23"/>
    </row>
    <row r="1016" spans="2:16" ht="15.75" thickBot="1">
      <c r="B1016" s="5"/>
      <c r="C1016" s="779" t="s">
        <v>58</v>
      </c>
      <c r="D1016" s="780"/>
      <c r="E1016" s="780"/>
      <c r="F1016" s="780"/>
      <c r="G1016" s="780"/>
      <c r="H1016" s="780"/>
      <c r="I1016" s="780"/>
      <c r="J1016" s="780"/>
      <c r="K1016" s="780"/>
      <c r="L1016" s="780"/>
      <c r="M1016" s="780"/>
      <c r="N1016" s="781"/>
      <c r="O1016" s="190">
        <f>+SUM(O1013:O1015)</f>
        <v>107583.34999999999</v>
      </c>
      <c r="P1016" s="24"/>
    </row>
    <row r="1017" spans="2:16" ht="15" thickBot="1">
      <c r="B1017" s="5"/>
      <c r="C1017" s="55"/>
      <c r="D1017" s="32"/>
      <c r="E1017" s="32"/>
      <c r="F1017" s="32"/>
      <c r="G1017" s="32"/>
      <c r="H1017" s="32"/>
      <c r="I1017" s="32"/>
      <c r="J1017" s="32"/>
      <c r="K1017" s="32"/>
      <c r="L1017" s="32"/>
      <c r="M1017" s="32"/>
      <c r="N1017" s="32"/>
      <c r="O1017" s="196"/>
      <c r="P1017" s="6"/>
    </row>
    <row r="1018" spans="2:16" ht="15.75" thickBot="1">
      <c r="B1018" s="5"/>
      <c r="C1018" s="786" t="s">
        <v>78</v>
      </c>
      <c r="D1018" s="787"/>
      <c r="E1018" s="787"/>
      <c r="F1018" s="787"/>
      <c r="G1018" s="787"/>
      <c r="H1018" s="787"/>
      <c r="I1018" s="787"/>
      <c r="J1018" s="787"/>
      <c r="K1018" s="787"/>
      <c r="L1018" s="787"/>
      <c r="M1018" s="787"/>
      <c r="N1018" s="788"/>
      <c r="O1018" s="194">
        <f>ROUND(+O1016+O1008,0)</f>
        <v>414964</v>
      </c>
      <c r="P1018" s="24"/>
    </row>
    <row r="1019" spans="2:16" ht="14.25">
      <c r="B1019" s="5"/>
      <c r="C1019" s="55"/>
      <c r="D1019" s="32"/>
      <c r="E1019" s="32"/>
      <c r="F1019" s="32"/>
      <c r="G1019" s="32"/>
      <c r="H1019" s="32"/>
      <c r="I1019" s="32"/>
      <c r="J1019" s="32"/>
      <c r="K1019" s="32"/>
      <c r="L1019" s="32"/>
      <c r="M1019" s="32"/>
      <c r="N1019" s="32"/>
      <c r="O1019" s="56"/>
      <c r="P1019" s="6"/>
    </row>
    <row r="1020" spans="2:16" ht="14.25">
      <c r="B1020" s="5"/>
      <c r="C1020" s="55"/>
      <c r="D1020" s="32"/>
      <c r="E1020" s="32"/>
      <c r="F1020" s="32"/>
      <c r="G1020" s="32"/>
      <c r="H1020" s="79" t="s">
        <v>79</v>
      </c>
      <c r="I1020" s="79"/>
      <c r="J1020" s="79"/>
      <c r="K1020" s="79"/>
      <c r="L1020" s="32"/>
      <c r="M1020" s="32"/>
      <c r="N1020" s="32"/>
      <c r="O1020" s="56"/>
      <c r="P1020" s="6"/>
    </row>
    <row r="1021" spans="2:16" ht="15">
      <c r="B1021" s="5"/>
      <c r="C1021" s="55"/>
      <c r="D1021" s="32"/>
      <c r="E1021" s="32"/>
      <c r="F1021" s="32"/>
      <c r="G1021" s="32"/>
      <c r="H1021" s="79" t="s">
        <v>80</v>
      </c>
      <c r="I1021" s="32"/>
      <c r="J1021" s="32"/>
      <c r="K1021" s="32"/>
      <c r="L1021" s="32"/>
      <c r="M1021" s="32"/>
      <c r="N1021" s="32"/>
      <c r="O1021" s="56"/>
      <c r="P1021" s="25"/>
    </row>
    <row r="1022" spans="2:16" ht="15">
      <c r="B1022" s="5"/>
      <c r="C1022" s="55"/>
      <c r="D1022" s="32"/>
      <c r="E1022" s="32"/>
      <c r="F1022" s="32"/>
      <c r="G1022" s="32"/>
      <c r="H1022" s="79" t="s">
        <v>81</v>
      </c>
      <c r="I1022" s="32"/>
      <c r="J1022" s="32"/>
      <c r="K1022" s="32"/>
      <c r="L1022" s="32"/>
      <c r="M1022" s="32"/>
      <c r="N1022" s="32"/>
      <c r="O1022" s="56"/>
      <c r="P1022" s="25"/>
    </row>
    <row r="1023" spans="2:16" ht="14.25">
      <c r="B1023" s="5"/>
      <c r="C1023" s="41"/>
      <c r="D1023" s="80"/>
      <c r="E1023" s="80"/>
      <c r="F1023" s="80"/>
      <c r="G1023" s="80"/>
      <c r="H1023" s="79" t="s">
        <v>82</v>
      </c>
      <c r="I1023" s="80"/>
      <c r="J1023" s="80"/>
      <c r="K1023" s="80"/>
      <c r="L1023" s="80"/>
      <c r="M1023" s="80"/>
      <c r="N1023" s="80"/>
      <c r="O1023" s="81"/>
      <c r="P1023" s="26"/>
    </row>
    <row r="1024" spans="2:16" ht="14.25">
      <c r="B1024" s="5"/>
      <c r="C1024" s="55"/>
      <c r="D1024" s="32"/>
      <c r="E1024" s="32"/>
      <c r="F1024" s="32"/>
      <c r="G1024" s="32"/>
      <c r="H1024" s="32" t="s">
        <v>83</v>
      </c>
      <c r="I1024" s="32"/>
      <c r="J1024" s="32"/>
      <c r="K1024" s="32"/>
      <c r="L1024" s="32"/>
      <c r="M1024" s="32"/>
      <c r="N1024" s="32"/>
      <c r="O1024" s="56"/>
      <c r="P1024" s="6"/>
    </row>
    <row r="1025" spans="2:16" ht="15">
      <c r="B1025" s="5"/>
      <c r="C1025" s="82" t="s">
        <v>84</v>
      </c>
      <c r="D1025" s="83"/>
      <c r="E1025" s="83"/>
      <c r="F1025" s="83"/>
      <c r="G1025" s="83"/>
      <c r="H1025" s="83"/>
      <c r="I1025" s="83"/>
      <c r="J1025" s="83"/>
      <c r="K1025" s="83"/>
      <c r="L1025" s="83"/>
      <c r="M1025" s="83"/>
      <c r="N1025" s="83"/>
      <c r="O1025" s="84"/>
      <c r="P1025" s="6"/>
    </row>
    <row r="1026" spans="2:16" ht="14.25">
      <c r="B1026" s="5"/>
      <c r="C1026" s="789"/>
      <c r="D1026" s="790"/>
      <c r="E1026" s="790"/>
      <c r="F1026" s="790"/>
      <c r="G1026" s="790"/>
      <c r="H1026" s="790"/>
      <c r="I1026" s="790"/>
      <c r="J1026" s="790"/>
      <c r="K1026" s="790"/>
      <c r="L1026" s="790"/>
      <c r="M1026" s="790"/>
      <c r="N1026" s="790"/>
      <c r="O1026" s="791"/>
      <c r="P1026" s="26"/>
    </row>
    <row r="1027" spans="2:16" ht="14.25">
      <c r="B1027" s="5"/>
      <c r="C1027" s="789"/>
      <c r="D1027" s="790"/>
      <c r="E1027" s="790"/>
      <c r="F1027" s="790"/>
      <c r="G1027" s="790"/>
      <c r="H1027" s="790"/>
      <c r="I1027" s="790"/>
      <c r="J1027" s="790"/>
      <c r="K1027" s="790"/>
      <c r="L1027" s="790"/>
      <c r="M1027" s="790"/>
      <c r="N1027" s="790"/>
      <c r="O1027" s="791"/>
      <c r="P1027" s="26"/>
    </row>
    <row r="1028" spans="2:16" ht="14.25">
      <c r="B1028" s="5"/>
      <c r="C1028" s="41"/>
      <c r="D1028" s="80"/>
      <c r="E1028" s="80"/>
      <c r="F1028" s="80"/>
      <c r="G1028" s="80"/>
      <c r="H1028" s="80"/>
      <c r="I1028" s="80"/>
      <c r="J1028" s="80"/>
      <c r="K1028" s="80"/>
      <c r="L1028" s="80"/>
      <c r="M1028" s="80"/>
      <c r="N1028" s="80"/>
      <c r="O1028" s="81"/>
      <c r="P1028" s="26"/>
    </row>
    <row r="1029" spans="2:16" ht="15">
      <c r="B1029" s="5"/>
      <c r="C1029" s="85" t="s">
        <v>85</v>
      </c>
      <c r="D1029" s="80"/>
      <c r="E1029" s="80"/>
      <c r="F1029" s="80"/>
      <c r="G1029" s="80"/>
      <c r="H1029" s="80"/>
      <c r="I1029" s="80"/>
      <c r="J1029" s="80"/>
      <c r="K1029" s="80"/>
      <c r="L1029" s="80"/>
      <c r="M1029" s="80"/>
      <c r="N1029" s="80"/>
      <c r="O1029" s="81"/>
      <c r="P1029" s="26"/>
    </row>
    <row r="1030" spans="2:16">
      <c r="B1030" s="5"/>
      <c r="C1030" s="792" t="s">
        <v>86</v>
      </c>
      <c r="D1030" s="793"/>
      <c r="E1030" s="793"/>
      <c r="F1030" s="793"/>
      <c r="G1030" s="793"/>
      <c r="H1030" s="793"/>
      <c r="I1030" s="793"/>
      <c r="J1030" s="793"/>
      <c r="K1030" s="793"/>
      <c r="L1030" s="793"/>
      <c r="M1030" s="793"/>
      <c r="N1030" s="793"/>
      <c r="O1030" s="794"/>
      <c r="P1030" s="27"/>
    </row>
    <row r="1031" spans="2:16">
      <c r="B1031" s="5"/>
      <c r="C1031" s="792"/>
      <c r="D1031" s="793"/>
      <c r="E1031" s="793"/>
      <c r="F1031" s="793"/>
      <c r="G1031" s="793"/>
      <c r="H1031" s="793"/>
      <c r="I1031" s="793"/>
      <c r="J1031" s="793"/>
      <c r="K1031" s="793"/>
      <c r="L1031" s="793"/>
      <c r="M1031" s="793"/>
      <c r="N1031" s="793"/>
      <c r="O1031" s="794"/>
      <c r="P1031" s="27"/>
    </row>
    <row r="1032" spans="2:16">
      <c r="B1032" s="5"/>
      <c r="C1032" s="792" t="s">
        <v>87</v>
      </c>
      <c r="D1032" s="793"/>
      <c r="E1032" s="793"/>
      <c r="F1032" s="793"/>
      <c r="G1032" s="793"/>
      <c r="H1032" s="793"/>
      <c r="I1032" s="793"/>
      <c r="J1032" s="793"/>
      <c r="K1032" s="793"/>
      <c r="L1032" s="793"/>
      <c r="M1032" s="793"/>
      <c r="N1032" s="793"/>
      <c r="O1032" s="794"/>
      <c r="P1032" s="27"/>
    </row>
    <row r="1033" spans="2:16">
      <c r="B1033" s="5"/>
      <c r="C1033" s="792"/>
      <c r="D1033" s="793"/>
      <c r="E1033" s="793"/>
      <c r="F1033" s="793"/>
      <c r="G1033" s="793"/>
      <c r="H1033" s="793"/>
      <c r="I1033" s="793"/>
      <c r="J1033" s="793"/>
      <c r="K1033" s="793"/>
      <c r="L1033" s="793"/>
      <c r="M1033" s="793"/>
      <c r="N1033" s="793"/>
      <c r="O1033" s="794"/>
      <c r="P1033" s="27"/>
    </row>
    <row r="1034" spans="2:16" ht="14.25">
      <c r="B1034" s="5"/>
      <c r="C1034" s="41"/>
      <c r="D1034" s="80"/>
      <c r="E1034" s="80"/>
      <c r="F1034" s="80"/>
      <c r="G1034" s="80"/>
      <c r="H1034" s="80"/>
      <c r="I1034" s="80"/>
      <c r="J1034" s="80"/>
      <c r="K1034" s="80"/>
      <c r="L1034" s="80"/>
      <c r="M1034" s="80"/>
      <c r="N1034" s="80"/>
      <c r="O1034" s="81"/>
      <c r="P1034" s="26"/>
    </row>
    <row r="1035" spans="2:16" ht="14.25">
      <c r="B1035" s="5"/>
      <c r="C1035" s="55"/>
      <c r="D1035" s="32"/>
      <c r="E1035" s="32"/>
      <c r="F1035" s="32"/>
      <c r="G1035" s="32"/>
      <c r="H1035" s="79" t="s">
        <v>79</v>
      </c>
      <c r="I1035" s="32"/>
      <c r="J1035" s="32"/>
      <c r="K1035" s="32"/>
      <c r="L1035" s="32"/>
      <c r="M1035" s="32"/>
      <c r="N1035" s="32"/>
      <c r="O1035" s="56"/>
      <c r="P1035" s="6"/>
    </row>
    <row r="1036" spans="2:16" ht="14.25">
      <c r="B1036" s="5"/>
      <c r="C1036" s="55"/>
      <c r="D1036" s="32"/>
      <c r="E1036" s="32"/>
      <c r="F1036" s="32"/>
      <c r="G1036" s="32"/>
      <c r="H1036" s="32" t="s">
        <v>80</v>
      </c>
      <c r="I1036" s="62"/>
      <c r="J1036" s="62"/>
      <c r="K1036" s="62"/>
      <c r="L1036" s="32"/>
      <c r="M1036" s="32"/>
      <c r="N1036" s="32"/>
      <c r="O1036" s="56"/>
      <c r="P1036" s="6"/>
    </row>
    <row r="1037" spans="2:16" ht="14.25">
      <c r="B1037" s="5"/>
      <c r="C1037" s="55"/>
      <c r="D1037" s="32"/>
      <c r="E1037" s="32"/>
      <c r="F1037" s="32"/>
      <c r="G1037" s="32"/>
      <c r="H1037" s="32" t="s">
        <v>88</v>
      </c>
      <c r="I1037" s="86"/>
      <c r="J1037" s="86"/>
      <c r="K1037" s="86"/>
      <c r="L1037" s="32"/>
      <c r="M1037" s="32"/>
      <c r="N1037" s="32"/>
      <c r="O1037" s="56"/>
      <c r="P1037" s="6"/>
    </row>
    <row r="1038" spans="2:16" ht="14.25">
      <c r="B1038" s="5"/>
      <c r="C1038" s="87"/>
      <c r="D1038" s="80"/>
      <c r="E1038" s="80"/>
      <c r="F1038" s="80"/>
      <c r="G1038" s="80"/>
      <c r="H1038" s="32" t="s">
        <v>89</v>
      </c>
      <c r="I1038" s="32"/>
      <c r="J1038" s="32"/>
      <c r="K1038" s="32"/>
      <c r="L1038" s="80"/>
      <c r="M1038" s="80"/>
      <c r="N1038" s="80"/>
      <c r="O1038" s="81"/>
      <c r="P1038" s="26"/>
    </row>
    <row r="1039" spans="2:16" ht="16.5" thickBot="1">
      <c r="B1039" s="5"/>
      <c r="C1039" s="773"/>
      <c r="D1039" s="774"/>
      <c r="E1039" s="774"/>
      <c r="F1039" s="69"/>
      <c r="G1039" s="69"/>
      <c r="H1039" s="69"/>
      <c r="I1039" s="69"/>
      <c r="J1039" s="69"/>
      <c r="K1039" s="775"/>
      <c r="L1039" s="775"/>
      <c r="M1039" s="775"/>
      <c r="N1039" s="775"/>
      <c r="O1039" s="776"/>
      <c r="P1039" s="28"/>
    </row>
    <row r="1040" spans="2:16" ht="13.5" thickBot="1">
      <c r="B1040" s="29"/>
      <c r="C1040" s="30"/>
      <c r="D1040" s="30"/>
      <c r="E1040" s="30"/>
      <c r="F1040" s="30"/>
      <c r="G1040" s="30"/>
      <c r="H1040" s="30"/>
      <c r="I1040" s="30"/>
      <c r="J1040" s="30"/>
      <c r="K1040" s="30"/>
      <c r="L1040" s="30"/>
      <c r="M1040" s="30"/>
      <c r="N1040" s="30"/>
      <c r="O1040" s="30"/>
      <c r="P1040" s="31"/>
    </row>
    <row r="1041" spans="2:16" ht="13.5" thickTop="1"/>
    <row r="1042" spans="2:16" ht="13.5" thickBot="1"/>
    <row r="1043" spans="2:16" ht="13.5" thickTop="1">
      <c r="B1043" s="3"/>
      <c r="C1043" s="4"/>
      <c r="D1043" s="4"/>
      <c r="E1043" s="4"/>
      <c r="F1043" s="4"/>
      <c r="G1043" s="4"/>
      <c r="H1043" s="4"/>
      <c r="I1043" s="4"/>
      <c r="J1043" s="4"/>
      <c r="K1043" s="4"/>
      <c r="L1043" s="4"/>
      <c r="M1043" s="4"/>
      <c r="N1043" s="4"/>
      <c r="O1043" s="4"/>
      <c r="P1043" s="106"/>
    </row>
    <row r="1044" spans="2:16" ht="13.5">
      <c r="B1044" s="5"/>
      <c r="C1044" s="869" t="s">
        <v>38</v>
      </c>
      <c r="D1044" s="870"/>
      <c r="E1044" s="870"/>
      <c r="F1044" s="870"/>
      <c r="P1044" s="6"/>
    </row>
    <row r="1045" spans="2:16">
      <c r="B1045" s="5"/>
      <c r="C1045" s="94"/>
      <c r="D1045" s="107" t="s">
        <v>39</v>
      </c>
      <c r="E1045" s="94"/>
      <c r="F1045" s="95"/>
      <c r="P1045" s="6"/>
    </row>
    <row r="1046" spans="2:16">
      <c r="B1046" s="5"/>
      <c r="C1046" s="88"/>
      <c r="D1046" s="89"/>
      <c r="E1046" s="88"/>
      <c r="F1046" s="89"/>
      <c r="P1046" s="6"/>
    </row>
    <row r="1047" spans="2:16" ht="15.75">
      <c r="B1047" s="5"/>
      <c r="C1047" s="871" t="s">
        <v>40</v>
      </c>
      <c r="D1047" s="871"/>
      <c r="E1047" s="871"/>
      <c r="F1047" s="871"/>
      <c r="G1047" s="871"/>
      <c r="H1047" s="871"/>
      <c r="I1047" s="871"/>
      <c r="J1047" s="871"/>
      <c r="K1047" s="871"/>
      <c r="L1047" s="871"/>
      <c r="M1047" s="871"/>
      <c r="N1047" s="871"/>
      <c r="O1047" s="871"/>
      <c r="P1047" s="7"/>
    </row>
    <row r="1048" spans="2:16" ht="15" thickBot="1">
      <c r="B1048" s="5"/>
      <c r="C1048" s="32"/>
      <c r="D1048" s="32"/>
      <c r="E1048" s="32"/>
      <c r="F1048" s="32"/>
      <c r="G1048" s="32"/>
      <c r="H1048" s="32"/>
      <c r="I1048" s="32"/>
      <c r="J1048" s="32"/>
      <c r="K1048" s="32"/>
      <c r="L1048" s="32"/>
      <c r="M1048" s="32"/>
      <c r="N1048" s="32"/>
      <c r="O1048" s="32"/>
      <c r="P1048" s="6"/>
    </row>
    <row r="1049" spans="2:16" ht="15">
      <c r="B1049" s="5"/>
      <c r="C1049" s="872"/>
      <c r="D1049" s="874"/>
      <c r="E1049" s="875"/>
      <c r="F1049" s="875"/>
      <c r="G1049" s="875"/>
      <c r="H1049" s="875"/>
      <c r="I1049" s="875"/>
      <c r="J1049" s="875"/>
      <c r="K1049" s="876"/>
      <c r="L1049" s="877"/>
      <c r="M1049" s="878"/>
      <c r="N1049" s="878"/>
      <c r="O1049" s="879"/>
      <c r="P1049" s="8"/>
    </row>
    <row r="1050" spans="2:16" ht="15">
      <c r="B1050" s="5"/>
      <c r="C1050" s="873"/>
      <c r="D1050" s="856" t="s">
        <v>468</v>
      </c>
      <c r="E1050" s="857"/>
      <c r="F1050" s="857"/>
      <c r="G1050" s="857"/>
      <c r="H1050" s="857"/>
      <c r="I1050" s="857"/>
      <c r="J1050" s="857"/>
      <c r="K1050" s="858"/>
      <c r="L1050" s="880"/>
      <c r="M1050" s="881"/>
      <c r="N1050" s="881"/>
      <c r="O1050" s="882"/>
      <c r="P1050" s="8"/>
    </row>
    <row r="1051" spans="2:16" ht="15">
      <c r="B1051" s="5"/>
      <c r="C1051" s="873"/>
      <c r="D1051" s="856"/>
      <c r="E1051" s="857"/>
      <c r="F1051" s="857"/>
      <c r="G1051" s="857"/>
      <c r="H1051" s="857"/>
      <c r="I1051" s="857"/>
      <c r="J1051" s="857"/>
      <c r="K1051" s="858"/>
      <c r="L1051" s="883" t="s">
        <v>41</v>
      </c>
      <c r="M1051" s="885"/>
      <c r="N1051" s="886"/>
      <c r="O1051" s="887"/>
      <c r="P1051" s="8"/>
    </row>
    <row r="1052" spans="2:16" ht="13.5">
      <c r="B1052" s="5"/>
      <c r="C1052" s="873"/>
      <c r="D1052" s="866" t="s">
        <v>467</v>
      </c>
      <c r="E1052" s="867"/>
      <c r="F1052" s="867"/>
      <c r="G1052" s="867"/>
      <c r="H1052" s="867"/>
      <c r="I1052" s="867"/>
      <c r="J1052" s="867"/>
      <c r="K1052" s="868"/>
      <c r="L1052" s="884"/>
      <c r="M1052" s="888"/>
      <c r="N1052" s="889"/>
      <c r="O1052" s="890"/>
      <c r="P1052" s="9"/>
    </row>
    <row r="1053" spans="2:16" ht="13.9" customHeight="1">
      <c r="B1053" s="5"/>
      <c r="C1053" s="873"/>
      <c r="D1053" s="866"/>
      <c r="E1053" s="867"/>
      <c r="F1053" s="867"/>
      <c r="G1053" s="867"/>
      <c r="H1053" s="867"/>
      <c r="I1053" s="867"/>
      <c r="J1053" s="867"/>
      <c r="K1053" s="868"/>
      <c r="L1053" s="883" t="s">
        <v>42</v>
      </c>
      <c r="M1053" s="883"/>
      <c r="N1053" s="883" t="s">
        <v>43</v>
      </c>
      <c r="O1053" s="854"/>
      <c r="P1053" s="8"/>
    </row>
    <row r="1054" spans="2:16" ht="13.9" customHeight="1">
      <c r="B1054" s="5"/>
      <c r="C1054" s="873"/>
      <c r="D1054" s="866"/>
      <c r="E1054" s="867"/>
      <c r="F1054" s="867"/>
      <c r="G1054" s="867"/>
      <c r="H1054" s="867"/>
      <c r="I1054" s="867"/>
      <c r="J1054" s="867"/>
      <c r="K1054" s="868"/>
      <c r="L1054" s="891"/>
      <c r="M1054" s="891"/>
      <c r="N1054" s="891"/>
      <c r="O1054" s="855"/>
      <c r="P1054" s="8"/>
    </row>
    <row r="1055" spans="2:16" ht="15">
      <c r="B1055" s="5"/>
      <c r="C1055" s="873"/>
      <c r="D1055" s="856" t="s">
        <v>44</v>
      </c>
      <c r="E1055" s="857"/>
      <c r="F1055" s="857"/>
      <c r="G1055" s="857"/>
      <c r="H1055" s="857"/>
      <c r="I1055" s="857"/>
      <c r="J1055" s="857"/>
      <c r="K1055" s="858"/>
      <c r="L1055" s="891"/>
      <c r="M1055" s="891"/>
      <c r="N1055" s="891"/>
      <c r="O1055" s="855"/>
      <c r="P1055" s="8"/>
    </row>
    <row r="1056" spans="2:16" ht="15.75" thickBot="1">
      <c r="B1056" s="5"/>
      <c r="C1056" s="33"/>
      <c r="D1056" s="34"/>
      <c r="E1056" s="34"/>
      <c r="F1056" s="34"/>
      <c r="G1056" s="34"/>
      <c r="H1056" s="34"/>
      <c r="I1056" s="34"/>
      <c r="J1056" s="34"/>
      <c r="K1056" s="34"/>
      <c r="L1056" s="34"/>
      <c r="M1056" s="35"/>
      <c r="N1056" s="35"/>
      <c r="O1056" s="36"/>
      <c r="P1056" s="10"/>
    </row>
    <row r="1057" spans="2:16" ht="15">
      <c r="B1057" s="5"/>
      <c r="C1057" s="37"/>
      <c r="D1057" s="100"/>
      <c r="E1057" s="100"/>
      <c r="F1057" s="100"/>
      <c r="G1057" s="100"/>
      <c r="H1057" s="100"/>
      <c r="I1057" s="100"/>
      <c r="J1057" s="100"/>
      <c r="K1057" s="100"/>
      <c r="L1057" s="38" t="s">
        <v>45</v>
      </c>
      <c r="M1057" s="39" t="s">
        <v>46</v>
      </c>
      <c r="N1057" s="39" t="s">
        <v>47</v>
      </c>
      <c r="O1057" s="40" t="s">
        <v>48</v>
      </c>
      <c r="P1057" s="9"/>
    </row>
    <row r="1058" spans="2:16" ht="15">
      <c r="B1058" s="5"/>
      <c r="C1058" s="41"/>
      <c r="D1058" s="99"/>
      <c r="E1058" s="99"/>
      <c r="F1058" s="99"/>
      <c r="G1058" s="99"/>
      <c r="H1058" s="99"/>
      <c r="I1058" s="99"/>
      <c r="J1058" s="99"/>
      <c r="K1058" s="99"/>
      <c r="L1058" s="42"/>
      <c r="M1058" s="43">
        <v>1</v>
      </c>
      <c r="N1058" s="43">
        <v>9</v>
      </c>
      <c r="O1058" s="44">
        <v>2026</v>
      </c>
      <c r="P1058" s="11"/>
    </row>
    <row r="1059" spans="2:16" ht="14.25">
      <c r="B1059" s="5"/>
      <c r="C1059" s="46"/>
      <c r="D1059" s="47"/>
      <c r="E1059" s="47"/>
      <c r="F1059" s="47"/>
      <c r="G1059" s="47"/>
      <c r="H1059" s="47"/>
      <c r="I1059" s="47"/>
      <c r="J1059" s="47"/>
      <c r="K1059" s="47"/>
      <c r="L1059" s="47"/>
      <c r="M1059" s="47"/>
      <c r="N1059" s="47"/>
      <c r="O1059" s="48"/>
      <c r="P1059" s="11"/>
    </row>
    <row r="1060" spans="2:16" ht="15.75" thickBot="1">
      <c r="B1060" s="5"/>
      <c r="C1060" s="49"/>
      <c r="D1060" s="50"/>
      <c r="E1060" s="50"/>
      <c r="F1060" s="50"/>
      <c r="G1060" s="50"/>
      <c r="H1060" s="50"/>
      <c r="I1060" s="50"/>
      <c r="J1060" s="50"/>
      <c r="K1060" s="50"/>
      <c r="L1060" s="50"/>
      <c r="M1060" s="50"/>
      <c r="N1060" s="50"/>
      <c r="O1060" s="51"/>
      <c r="P1060" s="12"/>
    </row>
    <row r="1061" spans="2:16" ht="15" thickBot="1">
      <c r="B1061" s="5"/>
      <c r="C1061" s="49"/>
      <c r="D1061" s="50"/>
      <c r="E1061" s="50"/>
      <c r="F1061" s="50"/>
      <c r="G1061" s="50"/>
      <c r="H1061" s="50"/>
      <c r="I1061" s="50"/>
      <c r="J1061" s="50"/>
      <c r="K1061" s="50"/>
      <c r="L1061" s="50"/>
      <c r="M1061" s="50"/>
      <c r="N1061" s="50"/>
      <c r="O1061" s="51"/>
      <c r="P1061" s="6"/>
    </row>
    <row r="1062" spans="2:16" ht="15" thickBot="1">
      <c r="B1062" s="5"/>
      <c r="C1062" s="52"/>
      <c r="D1062" s="53"/>
      <c r="E1062" s="53"/>
      <c r="F1062" s="53"/>
      <c r="G1062" s="53"/>
      <c r="H1062" s="53"/>
      <c r="I1062" s="32"/>
      <c r="J1062" s="32"/>
      <c r="K1062" s="53"/>
      <c r="L1062" s="53"/>
      <c r="M1062" s="53"/>
      <c r="N1062" s="53"/>
      <c r="O1062" s="54"/>
      <c r="P1062" s="6"/>
    </row>
    <row r="1063" spans="2:16" ht="15">
      <c r="B1063" s="5"/>
      <c r="C1063" s="859" t="s">
        <v>51</v>
      </c>
      <c r="D1063" s="860"/>
      <c r="E1063" s="860"/>
      <c r="F1063" s="860"/>
      <c r="G1063" s="860"/>
      <c r="H1063" s="860"/>
      <c r="I1063" s="860"/>
      <c r="J1063" s="860"/>
      <c r="K1063" s="860"/>
      <c r="L1063" s="860"/>
      <c r="M1063" s="860"/>
      <c r="N1063" s="860"/>
      <c r="O1063" s="861"/>
      <c r="P1063" s="13"/>
    </row>
    <row r="1064" spans="2:16" ht="15" thickBot="1">
      <c r="B1064" s="5"/>
      <c r="C1064" s="55"/>
      <c r="D1064" s="32"/>
      <c r="E1064" s="32"/>
      <c r="F1064" s="32"/>
      <c r="G1064" s="32"/>
      <c r="H1064" s="32"/>
      <c r="I1064" s="32"/>
      <c r="J1064" s="32"/>
      <c r="K1064" s="32"/>
      <c r="L1064" s="32"/>
      <c r="M1064" s="32"/>
      <c r="N1064" s="32"/>
      <c r="O1064" s="56"/>
      <c r="P1064" s="6"/>
    </row>
    <row r="1065" spans="2:16" ht="15">
      <c r="B1065" s="5"/>
      <c r="C1065" s="57" t="s">
        <v>52</v>
      </c>
      <c r="D1065" s="862" t="s">
        <v>6</v>
      </c>
      <c r="E1065" s="863"/>
      <c r="F1065" s="863"/>
      <c r="G1065" s="863"/>
      <c r="H1065" s="863"/>
      <c r="I1065" s="863"/>
      <c r="J1065" s="863"/>
      <c r="K1065" s="863"/>
      <c r="L1065" s="864"/>
      <c r="M1065" s="827" t="s">
        <v>53</v>
      </c>
      <c r="N1065" s="865"/>
      <c r="O1065" s="57" t="s">
        <v>8</v>
      </c>
      <c r="P1065" s="14"/>
    </row>
    <row r="1066" spans="2:16" ht="15.75" thickBot="1">
      <c r="B1066" s="5"/>
      <c r="C1066" s="181">
        <v>3.12</v>
      </c>
      <c r="D1066" s="846" t="s">
        <v>134</v>
      </c>
      <c r="E1066" s="904"/>
      <c r="F1066" s="904"/>
      <c r="G1066" s="904"/>
      <c r="H1066" s="904"/>
      <c r="I1066" s="904"/>
      <c r="J1066" s="904"/>
      <c r="K1066" s="904"/>
      <c r="L1066" s="850"/>
      <c r="M1066" s="849" t="s">
        <v>91</v>
      </c>
      <c r="N1066" s="850"/>
      <c r="O1066" s="193">
        <f>+O1112</f>
        <v>181301</v>
      </c>
      <c r="P1066" s="15"/>
    </row>
    <row r="1067" spans="2:16">
      <c r="B1067" s="5"/>
      <c r="C1067" s="801" t="s">
        <v>54</v>
      </c>
      <c r="D1067" s="802"/>
      <c r="E1067" s="802"/>
      <c r="F1067" s="802"/>
      <c r="G1067" s="802"/>
      <c r="H1067" s="802"/>
      <c r="I1067" s="802"/>
      <c r="J1067" s="802"/>
      <c r="K1067" s="802"/>
      <c r="L1067" s="802"/>
      <c r="M1067" s="802"/>
      <c r="N1067" s="802"/>
      <c r="O1067" s="803"/>
      <c r="P1067" s="16"/>
    </row>
    <row r="1068" spans="2:16">
      <c r="B1068" s="5"/>
      <c r="C1068" s="804"/>
      <c r="D1068" s="805"/>
      <c r="E1068" s="805"/>
      <c r="F1068" s="805"/>
      <c r="G1068" s="805"/>
      <c r="H1068" s="805"/>
      <c r="I1068" s="805"/>
      <c r="J1068" s="805"/>
      <c r="K1068" s="805"/>
      <c r="L1068" s="805"/>
      <c r="M1068" s="805"/>
      <c r="N1068" s="805"/>
      <c r="O1068" s="806"/>
      <c r="P1068" s="16"/>
    </row>
    <row r="1069" spans="2:16" ht="13.5" thickBot="1">
      <c r="B1069" s="5"/>
      <c r="C1069" s="807"/>
      <c r="D1069" s="808"/>
      <c r="E1069" s="808"/>
      <c r="F1069" s="808"/>
      <c r="G1069" s="808"/>
      <c r="H1069" s="808"/>
      <c r="I1069" s="808"/>
      <c r="J1069" s="808"/>
      <c r="K1069" s="808"/>
      <c r="L1069" s="808"/>
      <c r="M1069" s="808"/>
      <c r="N1069" s="808"/>
      <c r="O1069" s="809"/>
      <c r="P1069" s="16"/>
    </row>
    <row r="1070" spans="2:16" ht="15">
      <c r="B1070" s="5"/>
      <c r="C1070" s="851" t="s">
        <v>6</v>
      </c>
      <c r="D1070" s="852"/>
      <c r="E1070" s="852"/>
      <c r="F1070" s="852"/>
      <c r="G1070" s="852"/>
      <c r="H1070" s="852"/>
      <c r="I1070" s="853"/>
      <c r="J1070" s="837" t="s">
        <v>53</v>
      </c>
      <c r="K1070" s="838"/>
      <c r="L1070" s="58" t="s">
        <v>55</v>
      </c>
      <c r="M1070" s="837" t="s">
        <v>56</v>
      </c>
      <c r="N1070" s="838"/>
      <c r="O1070" s="59" t="s">
        <v>57</v>
      </c>
      <c r="P1070" s="17"/>
    </row>
    <row r="1071" spans="2:16" ht="14.25">
      <c r="B1071" s="5"/>
      <c r="C1071" s="843" t="s">
        <v>191</v>
      </c>
      <c r="D1071" s="844"/>
      <c r="E1071" s="844"/>
      <c r="F1071" s="844"/>
      <c r="G1071" s="844"/>
      <c r="H1071" s="844"/>
      <c r="I1071" s="845"/>
      <c r="J1071" s="831" t="s">
        <v>171</v>
      </c>
      <c r="K1071" s="832"/>
      <c r="L1071" s="182">
        <f>+O1100</f>
        <v>31166.111136</v>
      </c>
      <c r="M1071" s="842">
        <f>+$T$29</f>
        <v>0.1</v>
      </c>
      <c r="N1071" s="832"/>
      <c r="O1071" s="189">
        <f>+L1071*M1071</f>
        <v>3116.6111136</v>
      </c>
      <c r="P1071" s="18"/>
    </row>
    <row r="1072" spans="2:16" ht="14.25">
      <c r="B1072" s="5"/>
      <c r="C1072" s="843" t="s">
        <v>177</v>
      </c>
      <c r="D1072" s="844"/>
      <c r="E1072" s="844"/>
      <c r="F1072" s="844"/>
      <c r="G1072" s="844"/>
      <c r="H1072" s="844"/>
      <c r="I1072" s="845"/>
      <c r="J1072" s="831" t="s">
        <v>94</v>
      </c>
      <c r="K1072" s="832"/>
      <c r="L1072" s="182">
        <v>70000</v>
      </c>
      <c r="M1072" s="831">
        <v>0.01</v>
      </c>
      <c r="N1072" s="832"/>
      <c r="O1072" s="189">
        <f>+M1072*L1072</f>
        <v>700</v>
      </c>
      <c r="P1072" s="18"/>
    </row>
    <row r="1073" spans="1:17" ht="14.25">
      <c r="A1073" s="240"/>
      <c r="B1073" s="238"/>
      <c r="C1073" s="814" t="s">
        <v>226</v>
      </c>
      <c r="D1073" s="815"/>
      <c r="E1073" s="815"/>
      <c r="F1073" s="815"/>
      <c r="G1073" s="815"/>
      <c r="H1073" s="815"/>
      <c r="I1073" s="816"/>
      <c r="J1073" s="831" t="s">
        <v>94</v>
      </c>
      <c r="K1073" s="832"/>
      <c r="L1073" s="235">
        <v>3100</v>
      </c>
      <c r="M1073" s="917">
        <v>0.41</v>
      </c>
      <c r="N1073" s="918"/>
      <c r="O1073" s="241">
        <f>+M1073*L1073</f>
        <v>1271</v>
      </c>
      <c r="P1073" s="239"/>
      <c r="Q1073" s="240"/>
    </row>
    <row r="1074" spans="1:17" ht="15" thickBot="1">
      <c r="B1074" s="5"/>
      <c r="C1074" s="908"/>
      <c r="D1074" s="909"/>
      <c r="E1074" s="909"/>
      <c r="F1074" s="909"/>
      <c r="G1074" s="909"/>
      <c r="H1074" s="909"/>
      <c r="I1074" s="910"/>
      <c r="J1074" s="937"/>
      <c r="K1074" s="938"/>
      <c r="L1074" s="183"/>
      <c r="M1074" s="821"/>
      <c r="N1074" s="822"/>
      <c r="O1074" s="189">
        <f>+M1074*L1074</f>
        <v>0</v>
      </c>
      <c r="P1074" s="18"/>
    </row>
    <row r="1075" spans="1:17" ht="15.75" thickBot="1">
      <c r="B1075" s="5"/>
      <c r="C1075" s="779" t="s">
        <v>58</v>
      </c>
      <c r="D1075" s="780"/>
      <c r="E1075" s="780"/>
      <c r="F1075" s="780"/>
      <c r="G1075" s="780"/>
      <c r="H1075" s="780"/>
      <c r="I1075" s="780"/>
      <c r="J1075" s="780"/>
      <c r="K1075" s="780"/>
      <c r="L1075" s="780"/>
      <c r="M1075" s="780"/>
      <c r="N1075" s="781"/>
      <c r="O1075" s="190">
        <f>+SUM(O1071:O1074)</f>
        <v>5087.6111136</v>
      </c>
      <c r="P1075" s="19"/>
    </row>
    <row r="1076" spans="1:17">
      <c r="B1076" s="5"/>
      <c r="C1076" s="801" t="s">
        <v>59</v>
      </c>
      <c r="D1076" s="802"/>
      <c r="E1076" s="802"/>
      <c r="F1076" s="802"/>
      <c r="G1076" s="802"/>
      <c r="H1076" s="802"/>
      <c r="I1076" s="802"/>
      <c r="J1076" s="802"/>
      <c r="K1076" s="802"/>
      <c r="L1076" s="802"/>
      <c r="M1076" s="802"/>
      <c r="N1076" s="802"/>
      <c r="O1076" s="803"/>
      <c r="P1076" s="16"/>
    </row>
    <row r="1077" spans="1:17">
      <c r="B1077" s="5"/>
      <c r="C1077" s="804"/>
      <c r="D1077" s="805"/>
      <c r="E1077" s="805"/>
      <c r="F1077" s="805"/>
      <c r="G1077" s="805"/>
      <c r="H1077" s="805"/>
      <c r="I1077" s="805"/>
      <c r="J1077" s="805"/>
      <c r="K1077" s="805"/>
      <c r="L1077" s="805"/>
      <c r="M1077" s="805"/>
      <c r="N1077" s="805"/>
      <c r="O1077" s="806"/>
      <c r="P1077" s="16"/>
    </row>
    <row r="1078" spans="1:17" ht="13.5" thickBot="1">
      <c r="B1078" s="5"/>
      <c r="C1078" s="807"/>
      <c r="D1078" s="808"/>
      <c r="E1078" s="808"/>
      <c r="F1078" s="808"/>
      <c r="G1078" s="808"/>
      <c r="H1078" s="808"/>
      <c r="I1078" s="808"/>
      <c r="J1078" s="808"/>
      <c r="K1078" s="808"/>
      <c r="L1078" s="808"/>
      <c r="M1078" s="808"/>
      <c r="N1078" s="808"/>
      <c r="O1078" s="809"/>
      <c r="P1078" s="16"/>
    </row>
    <row r="1079" spans="1:17" ht="15">
      <c r="B1079" s="5"/>
      <c r="C1079" s="810" t="s">
        <v>6</v>
      </c>
      <c r="D1079" s="811"/>
      <c r="E1079" s="811"/>
      <c r="F1079" s="811"/>
      <c r="G1079" s="811"/>
      <c r="H1079" s="811"/>
      <c r="I1079" s="838"/>
      <c r="J1079" s="226" t="s">
        <v>53</v>
      </c>
      <c r="K1079" s="219" t="s">
        <v>8</v>
      </c>
      <c r="L1079" s="219" t="s">
        <v>178</v>
      </c>
      <c r="M1079" s="837" t="s">
        <v>60</v>
      </c>
      <c r="N1079" s="838"/>
      <c r="O1079" s="59" t="s">
        <v>57</v>
      </c>
      <c r="P1079" s="17"/>
    </row>
    <row r="1080" spans="1:17" ht="14.25">
      <c r="B1080" s="5"/>
      <c r="C1080" s="814" t="s">
        <v>179</v>
      </c>
      <c r="D1080" s="815"/>
      <c r="E1080" s="815"/>
      <c r="F1080" s="815"/>
      <c r="G1080" s="815"/>
      <c r="H1080" s="815"/>
      <c r="I1080" s="816"/>
      <c r="J1080" s="232" t="s">
        <v>103</v>
      </c>
      <c r="K1080" s="244">
        <v>0.1</v>
      </c>
      <c r="L1080" s="244">
        <v>0.05</v>
      </c>
      <c r="M1080" s="784">
        <v>882488.13</v>
      </c>
      <c r="N1080" s="785"/>
      <c r="O1080" s="189">
        <f>+(M1080*K1080)+(M1080*K1080*L1080)</f>
        <v>92661.253650000013</v>
      </c>
      <c r="P1080" s="18"/>
    </row>
    <row r="1081" spans="1:17" ht="14.25">
      <c r="B1081" s="5"/>
      <c r="C1081" s="814" t="s">
        <v>180</v>
      </c>
      <c r="D1081" s="815"/>
      <c r="E1081" s="815"/>
      <c r="F1081" s="815"/>
      <c r="G1081" s="815"/>
      <c r="H1081" s="815"/>
      <c r="I1081" s="816"/>
      <c r="J1081" s="232" t="s">
        <v>149</v>
      </c>
      <c r="K1081" s="250">
        <v>0.25</v>
      </c>
      <c r="L1081" s="250">
        <v>0.05</v>
      </c>
      <c r="M1081" s="831">
        <v>20500</v>
      </c>
      <c r="N1081" s="832"/>
      <c r="O1081" s="189">
        <f>+(M1081*K1081)+(M1081*K1081*L1081)</f>
        <v>5381.25</v>
      </c>
      <c r="P1081" s="18"/>
    </row>
    <row r="1082" spans="1:17" ht="14.25">
      <c r="B1082" s="5"/>
      <c r="C1082" s="814"/>
      <c r="D1082" s="815"/>
      <c r="E1082" s="815"/>
      <c r="F1082" s="815"/>
      <c r="G1082" s="815"/>
      <c r="H1082" s="815"/>
      <c r="I1082" s="816"/>
      <c r="J1082" s="247"/>
      <c r="K1082" s="248"/>
      <c r="L1082" s="249"/>
      <c r="M1082" s="939"/>
      <c r="N1082" s="940"/>
      <c r="O1082" s="189">
        <f>+(M1082*K1082)+(M1082*K1082*L1082)</f>
        <v>0</v>
      </c>
      <c r="P1082" s="18"/>
    </row>
    <row r="1083" spans="1:17" ht="15" thickBot="1">
      <c r="B1083" s="5"/>
      <c r="C1083" s="839"/>
      <c r="D1083" s="840"/>
      <c r="E1083" s="840"/>
      <c r="F1083" s="840"/>
      <c r="G1083" s="840"/>
      <c r="H1083" s="840"/>
      <c r="I1083" s="841"/>
      <c r="J1083" s="202"/>
      <c r="K1083" s="64"/>
      <c r="L1083" s="202"/>
      <c r="M1083" s="835"/>
      <c r="N1083" s="836"/>
      <c r="O1083" s="217">
        <f>+(M1083*K1083)+(M1083*K1083*L1083)</f>
        <v>0</v>
      </c>
      <c r="P1083" s="18"/>
    </row>
    <row r="1084" spans="1:17" ht="15.75" thickBot="1">
      <c r="B1084" s="5"/>
      <c r="C1084" s="779" t="s">
        <v>58</v>
      </c>
      <c r="D1084" s="780"/>
      <c r="E1084" s="780"/>
      <c r="F1084" s="780"/>
      <c r="G1084" s="780"/>
      <c r="H1084" s="780"/>
      <c r="I1084" s="780"/>
      <c r="J1084" s="780"/>
      <c r="K1084" s="780"/>
      <c r="L1084" s="780"/>
      <c r="M1084" s="780"/>
      <c r="N1084" s="781"/>
      <c r="O1084" s="190">
        <f>+SUM(O1080:O1083)</f>
        <v>98042.503650000013</v>
      </c>
      <c r="P1084" s="18"/>
    </row>
    <row r="1085" spans="1:17">
      <c r="B1085" s="5"/>
      <c r="C1085" s="801" t="s">
        <v>61</v>
      </c>
      <c r="D1085" s="802"/>
      <c r="E1085" s="802"/>
      <c r="F1085" s="802"/>
      <c r="G1085" s="802"/>
      <c r="H1085" s="802"/>
      <c r="I1085" s="802"/>
      <c r="J1085" s="802"/>
      <c r="K1085" s="802"/>
      <c r="L1085" s="802"/>
      <c r="M1085" s="802"/>
      <c r="N1085" s="802"/>
      <c r="O1085" s="803"/>
      <c r="P1085" s="16"/>
    </row>
    <row r="1086" spans="1:17">
      <c r="B1086" s="5"/>
      <c r="C1086" s="804"/>
      <c r="D1086" s="805"/>
      <c r="E1086" s="805"/>
      <c r="F1086" s="805"/>
      <c r="G1086" s="805"/>
      <c r="H1086" s="805"/>
      <c r="I1086" s="805"/>
      <c r="J1086" s="805"/>
      <c r="K1086" s="805"/>
      <c r="L1086" s="805"/>
      <c r="M1086" s="805"/>
      <c r="N1086" s="805"/>
      <c r="O1086" s="806"/>
      <c r="P1086" s="16"/>
    </row>
    <row r="1087" spans="1:17" ht="13.5" thickBot="1">
      <c r="B1087" s="5"/>
      <c r="C1087" s="807"/>
      <c r="D1087" s="808"/>
      <c r="E1087" s="808"/>
      <c r="F1087" s="808"/>
      <c r="G1087" s="808"/>
      <c r="H1087" s="808"/>
      <c r="I1087" s="808"/>
      <c r="J1087" s="808"/>
      <c r="K1087" s="808"/>
      <c r="L1087" s="808"/>
      <c r="M1087" s="808"/>
      <c r="N1087" s="808"/>
      <c r="O1087" s="809"/>
      <c r="P1087" s="16"/>
    </row>
    <row r="1088" spans="1:17" s="229" customFormat="1" ht="15">
      <c r="B1088" s="228"/>
      <c r="C1088" s="827" t="s">
        <v>62</v>
      </c>
      <c r="D1088" s="828"/>
      <c r="E1088" s="828"/>
      <c r="F1088" s="828"/>
      <c r="G1088" s="828"/>
      <c r="H1088" s="828"/>
      <c r="I1088" s="828"/>
      <c r="J1088" s="219" t="s">
        <v>217</v>
      </c>
      <c r="K1088" s="221" t="s">
        <v>64</v>
      </c>
      <c r="L1088" s="219" t="s">
        <v>53</v>
      </c>
      <c r="M1088" s="782" t="s">
        <v>66</v>
      </c>
      <c r="N1088" s="783"/>
      <c r="O1088" s="227" t="s">
        <v>57</v>
      </c>
      <c r="P1088" s="14"/>
    </row>
    <row r="1089" spans="1:17" ht="14.25">
      <c r="B1089" s="5"/>
      <c r="C1089" s="795"/>
      <c r="D1089" s="796"/>
      <c r="E1089" s="796"/>
      <c r="F1089" s="796"/>
      <c r="G1089" s="796"/>
      <c r="H1089" s="796"/>
      <c r="I1089" s="796"/>
      <c r="J1089" s="66"/>
      <c r="K1089" s="67"/>
      <c r="L1089" s="66"/>
      <c r="M1089" s="777"/>
      <c r="N1089" s="778"/>
      <c r="O1089" s="189"/>
      <c r="P1089" s="18"/>
    </row>
    <row r="1090" spans="1:17" ht="15" thickBot="1">
      <c r="B1090" s="5"/>
      <c r="C1090" s="833"/>
      <c r="D1090" s="834"/>
      <c r="E1090" s="834"/>
      <c r="F1090" s="834"/>
      <c r="G1090" s="834"/>
      <c r="H1090" s="834"/>
      <c r="I1090" s="834"/>
      <c r="J1090" s="68"/>
      <c r="K1090" s="69"/>
      <c r="L1090" s="68"/>
      <c r="M1090" s="821"/>
      <c r="N1090" s="822"/>
      <c r="O1090" s="192">
        <v>0</v>
      </c>
      <c r="P1090" s="18"/>
    </row>
    <row r="1091" spans="1:17" ht="15.75" thickBot="1">
      <c r="B1091" s="5"/>
      <c r="C1091" s="779" t="s">
        <v>58</v>
      </c>
      <c r="D1091" s="780"/>
      <c r="E1091" s="780"/>
      <c r="F1091" s="780"/>
      <c r="G1091" s="780"/>
      <c r="H1091" s="780"/>
      <c r="I1091" s="780"/>
      <c r="J1091" s="780"/>
      <c r="K1091" s="780"/>
      <c r="L1091" s="780"/>
      <c r="M1091" s="780"/>
      <c r="N1091" s="781"/>
      <c r="O1091" s="190">
        <f>SUM(O1089:O1090)</f>
        <v>0</v>
      </c>
      <c r="P1091" s="19"/>
    </row>
    <row r="1092" spans="1:17">
      <c r="B1092" s="5"/>
      <c r="C1092" s="801" t="s">
        <v>67</v>
      </c>
      <c r="D1092" s="802"/>
      <c r="E1092" s="802"/>
      <c r="F1092" s="802"/>
      <c r="G1092" s="802"/>
      <c r="H1092" s="802"/>
      <c r="I1092" s="802"/>
      <c r="J1092" s="802"/>
      <c r="K1092" s="802"/>
      <c r="L1092" s="802"/>
      <c r="M1092" s="802"/>
      <c r="N1092" s="802"/>
      <c r="O1092" s="803"/>
      <c r="P1092" s="16"/>
    </row>
    <row r="1093" spans="1:17">
      <c r="B1093" s="5"/>
      <c r="C1093" s="804"/>
      <c r="D1093" s="805"/>
      <c r="E1093" s="805"/>
      <c r="F1093" s="805"/>
      <c r="G1093" s="805"/>
      <c r="H1093" s="805"/>
      <c r="I1093" s="805"/>
      <c r="J1093" s="805"/>
      <c r="K1093" s="805"/>
      <c r="L1093" s="805"/>
      <c r="M1093" s="805"/>
      <c r="N1093" s="805"/>
      <c r="O1093" s="806"/>
      <c r="P1093" s="16"/>
    </row>
    <row r="1094" spans="1:17" ht="13.5" thickBot="1">
      <c r="B1094" s="5"/>
      <c r="C1094" s="807"/>
      <c r="D1094" s="808"/>
      <c r="E1094" s="808"/>
      <c r="F1094" s="808"/>
      <c r="G1094" s="808"/>
      <c r="H1094" s="808"/>
      <c r="I1094" s="808"/>
      <c r="J1094" s="808"/>
      <c r="K1094" s="808"/>
      <c r="L1094" s="808"/>
      <c r="M1094" s="808"/>
      <c r="N1094" s="808"/>
      <c r="O1094" s="809"/>
      <c r="P1094" s="16"/>
    </row>
    <row r="1095" spans="1:17" ht="30">
      <c r="A1095" s="225"/>
      <c r="B1095" s="220"/>
      <c r="C1095" s="827" t="s">
        <v>68</v>
      </c>
      <c r="D1095" s="828"/>
      <c r="E1095" s="828"/>
      <c r="F1095" s="828"/>
      <c r="G1095" s="828"/>
      <c r="H1095" s="828"/>
      <c r="I1095" s="828"/>
      <c r="J1095" s="782" t="s">
        <v>53</v>
      </c>
      <c r="K1095" s="783"/>
      <c r="L1095" s="222" t="s">
        <v>69</v>
      </c>
      <c r="M1095" s="829" t="s">
        <v>56</v>
      </c>
      <c r="N1095" s="830"/>
      <c r="O1095" s="223" t="s">
        <v>57</v>
      </c>
      <c r="P1095" s="224"/>
      <c r="Q1095" s="225"/>
    </row>
    <row r="1096" spans="1:17" ht="14.25">
      <c r="B1096" s="5"/>
      <c r="C1096" s="814" t="s">
        <v>308</v>
      </c>
      <c r="D1096" s="815"/>
      <c r="E1096" s="815"/>
      <c r="F1096" s="815"/>
      <c r="G1096" s="815"/>
      <c r="H1096" s="815"/>
      <c r="I1096" s="816"/>
      <c r="J1096" s="784" t="s">
        <v>94</v>
      </c>
      <c r="K1096" s="785"/>
      <c r="L1096" s="184">
        <f>+L1002</f>
        <v>311661.11135999998</v>
      </c>
      <c r="M1096" s="831">
        <v>0.1</v>
      </c>
      <c r="N1096" s="832"/>
      <c r="O1096" s="191">
        <f>+L1096*M1096</f>
        <v>31166.111136</v>
      </c>
      <c r="P1096" s="21"/>
    </row>
    <row r="1097" spans="1:17" ht="14.25">
      <c r="B1097" s="5"/>
      <c r="C1097" s="814"/>
      <c r="D1097" s="815"/>
      <c r="E1097" s="815"/>
      <c r="F1097" s="815"/>
      <c r="G1097" s="815"/>
      <c r="H1097" s="815"/>
      <c r="I1097" s="816"/>
      <c r="J1097" s="784"/>
      <c r="K1097" s="785"/>
      <c r="L1097" s="184"/>
      <c r="M1097" s="817"/>
      <c r="N1097" s="818"/>
      <c r="O1097" s="191">
        <f>+M1097*L1097</f>
        <v>0</v>
      </c>
      <c r="P1097" s="21"/>
    </row>
    <row r="1098" spans="1:17" ht="14.25">
      <c r="B1098" s="5"/>
      <c r="C1098" s="814"/>
      <c r="D1098" s="815"/>
      <c r="E1098" s="815"/>
      <c r="F1098" s="815"/>
      <c r="G1098" s="815"/>
      <c r="H1098" s="815"/>
      <c r="I1098" s="816"/>
      <c r="J1098" s="784"/>
      <c r="K1098" s="785"/>
      <c r="L1098" s="184"/>
      <c r="M1098" s="819"/>
      <c r="N1098" s="820"/>
      <c r="O1098" s="191">
        <f>+M1098*L1098</f>
        <v>0</v>
      </c>
      <c r="P1098" s="21"/>
    </row>
    <row r="1099" spans="1:17" ht="15" thickBot="1">
      <c r="B1099" s="5"/>
      <c r="C1099" s="814"/>
      <c r="D1099" s="815"/>
      <c r="E1099" s="815"/>
      <c r="F1099" s="815"/>
      <c r="G1099" s="815"/>
      <c r="H1099" s="815"/>
      <c r="I1099" s="816"/>
      <c r="J1099" s="821"/>
      <c r="K1099" s="822"/>
      <c r="L1099" s="183"/>
      <c r="M1099" s="821"/>
      <c r="N1099" s="822"/>
      <c r="O1099" s="191">
        <f>+M1099*L1099</f>
        <v>0</v>
      </c>
      <c r="P1099" s="18"/>
    </row>
    <row r="1100" spans="1:17" ht="15.75" thickBot="1">
      <c r="B1100" s="5"/>
      <c r="C1100" s="779" t="s">
        <v>58</v>
      </c>
      <c r="D1100" s="780"/>
      <c r="E1100" s="780"/>
      <c r="F1100" s="780"/>
      <c r="G1100" s="780"/>
      <c r="H1100" s="780"/>
      <c r="I1100" s="780"/>
      <c r="J1100" s="780"/>
      <c r="K1100" s="780"/>
      <c r="L1100" s="780"/>
      <c r="M1100" s="780"/>
      <c r="N1100" s="781"/>
      <c r="O1100" s="190">
        <f>+SUM(O1096:O1099)</f>
        <v>31166.111136</v>
      </c>
      <c r="P1100" s="18"/>
    </row>
    <row r="1101" spans="1:17" ht="15" thickBot="1">
      <c r="B1101" s="5"/>
      <c r="C1101" s="55"/>
      <c r="D1101" s="32"/>
      <c r="E1101" s="32"/>
      <c r="F1101" s="32"/>
      <c r="G1101" s="32"/>
      <c r="H1101" s="32"/>
      <c r="I1101" s="32"/>
      <c r="J1101" s="32"/>
      <c r="K1101" s="32"/>
      <c r="L1101" s="32"/>
      <c r="M1101" s="32"/>
      <c r="N1101" s="32"/>
      <c r="O1101" s="56"/>
      <c r="P1101" s="6"/>
    </row>
    <row r="1102" spans="1:17" ht="15.75" thickBot="1">
      <c r="B1102" s="5"/>
      <c r="C1102" s="786" t="s">
        <v>70</v>
      </c>
      <c r="D1102" s="787"/>
      <c r="E1102" s="787"/>
      <c r="F1102" s="787"/>
      <c r="G1102" s="787"/>
      <c r="H1102" s="787"/>
      <c r="I1102" s="787"/>
      <c r="J1102" s="787"/>
      <c r="K1102" s="787"/>
      <c r="L1102" s="787"/>
      <c r="M1102" s="787"/>
      <c r="N1102" s="788"/>
      <c r="O1102" s="195">
        <f>+ROUNDUP(O1075+O1084+O1091+O1100,0)</f>
        <v>134297</v>
      </c>
      <c r="P1102" s="22"/>
    </row>
    <row r="1103" spans="1:17">
      <c r="B1103" s="5"/>
      <c r="C1103" s="801" t="s">
        <v>71</v>
      </c>
      <c r="D1103" s="802"/>
      <c r="E1103" s="802"/>
      <c r="F1103" s="802"/>
      <c r="G1103" s="802"/>
      <c r="H1103" s="802"/>
      <c r="I1103" s="802"/>
      <c r="J1103" s="802"/>
      <c r="K1103" s="802"/>
      <c r="L1103" s="802"/>
      <c r="M1103" s="802"/>
      <c r="N1103" s="802"/>
      <c r="O1103" s="803"/>
      <c r="P1103" s="16"/>
    </row>
    <row r="1104" spans="1:17">
      <c r="B1104" s="5"/>
      <c r="C1104" s="804"/>
      <c r="D1104" s="805"/>
      <c r="E1104" s="805"/>
      <c r="F1104" s="805"/>
      <c r="G1104" s="805"/>
      <c r="H1104" s="805"/>
      <c r="I1104" s="805"/>
      <c r="J1104" s="805"/>
      <c r="K1104" s="805"/>
      <c r="L1104" s="805"/>
      <c r="M1104" s="805"/>
      <c r="N1104" s="805"/>
      <c r="O1104" s="806"/>
      <c r="P1104" s="16"/>
    </row>
    <row r="1105" spans="2:16" ht="13.5" thickBot="1">
      <c r="B1105" s="5"/>
      <c r="C1105" s="807"/>
      <c r="D1105" s="808"/>
      <c r="E1105" s="808"/>
      <c r="F1105" s="808"/>
      <c r="G1105" s="808"/>
      <c r="H1105" s="808"/>
      <c r="I1105" s="808"/>
      <c r="J1105" s="808"/>
      <c r="K1105" s="808"/>
      <c r="L1105" s="808"/>
      <c r="M1105" s="808"/>
      <c r="N1105" s="808"/>
      <c r="O1105" s="809"/>
      <c r="P1105" s="16"/>
    </row>
    <row r="1106" spans="2:16" ht="15">
      <c r="B1106" s="5"/>
      <c r="C1106" s="810" t="s">
        <v>72</v>
      </c>
      <c r="D1106" s="811"/>
      <c r="E1106" s="811"/>
      <c r="F1106" s="811"/>
      <c r="G1106" s="811"/>
      <c r="H1106" s="811"/>
      <c r="I1106" s="811"/>
      <c r="J1106" s="101"/>
      <c r="K1106" s="102"/>
      <c r="L1106" s="71" t="s">
        <v>73</v>
      </c>
      <c r="M1106" s="812" t="s">
        <v>74</v>
      </c>
      <c r="N1106" s="813"/>
      <c r="O1106" s="72"/>
      <c r="P1106" s="20"/>
    </row>
    <row r="1107" spans="2:16" ht="14.25">
      <c r="B1107" s="5"/>
      <c r="C1107" s="795" t="s">
        <v>75</v>
      </c>
      <c r="D1107" s="796"/>
      <c r="E1107" s="796"/>
      <c r="F1107" s="796"/>
      <c r="G1107" s="796"/>
      <c r="H1107" s="796"/>
      <c r="I1107" s="796"/>
      <c r="J1107" s="74"/>
      <c r="K1107" s="75"/>
      <c r="L1107" s="76">
        <v>0.28999999999999998</v>
      </c>
      <c r="M1107" s="797">
        <f>+O1102</f>
        <v>134297</v>
      </c>
      <c r="N1107" s="798"/>
      <c r="O1107" s="189">
        <f>+M1107*L1107</f>
        <v>38946.129999999997</v>
      </c>
      <c r="P1107" s="23"/>
    </row>
    <row r="1108" spans="2:16" ht="14.25">
      <c r="B1108" s="5"/>
      <c r="C1108" s="61" t="s">
        <v>76</v>
      </c>
      <c r="D1108" s="62"/>
      <c r="E1108" s="62"/>
      <c r="F1108" s="62"/>
      <c r="G1108" s="62"/>
      <c r="H1108" s="62"/>
      <c r="I1108" s="62"/>
      <c r="J1108" s="74"/>
      <c r="K1108" s="75"/>
      <c r="L1108" s="76">
        <v>0.01</v>
      </c>
      <c r="M1108" s="797">
        <f>+O1102</f>
        <v>134297</v>
      </c>
      <c r="N1108" s="798"/>
      <c r="O1108" s="189">
        <f>+M1108*L1108</f>
        <v>1342.97</v>
      </c>
      <c r="P1108" s="23"/>
    </row>
    <row r="1109" spans="2:16" ht="15" thickBot="1">
      <c r="B1109" s="5"/>
      <c r="C1109" s="49" t="s">
        <v>77</v>
      </c>
      <c r="D1109" s="50"/>
      <c r="E1109" s="50"/>
      <c r="F1109" s="50"/>
      <c r="G1109" s="50"/>
      <c r="H1109" s="50"/>
      <c r="I1109" s="50"/>
      <c r="J1109" s="77"/>
      <c r="K1109" s="78"/>
      <c r="L1109" s="76">
        <v>0.05</v>
      </c>
      <c r="M1109" s="799">
        <f>+O1102</f>
        <v>134297</v>
      </c>
      <c r="N1109" s="800"/>
      <c r="O1109" s="189">
        <f>+M1109*L1109</f>
        <v>6714.85</v>
      </c>
      <c r="P1109" s="23"/>
    </row>
    <row r="1110" spans="2:16" ht="15.75" thickBot="1">
      <c r="B1110" s="5"/>
      <c r="C1110" s="779" t="s">
        <v>58</v>
      </c>
      <c r="D1110" s="780"/>
      <c r="E1110" s="780"/>
      <c r="F1110" s="780"/>
      <c r="G1110" s="780"/>
      <c r="H1110" s="780"/>
      <c r="I1110" s="780"/>
      <c r="J1110" s="780"/>
      <c r="K1110" s="780"/>
      <c r="L1110" s="780"/>
      <c r="M1110" s="780"/>
      <c r="N1110" s="781"/>
      <c r="O1110" s="190">
        <f>+SUM(O1107:O1109)</f>
        <v>47003.95</v>
      </c>
      <c r="P1110" s="24"/>
    </row>
    <row r="1111" spans="2:16" ht="15" thickBot="1">
      <c r="B1111" s="5"/>
      <c r="C1111" s="55"/>
      <c r="D1111" s="32"/>
      <c r="E1111" s="32"/>
      <c r="F1111" s="32"/>
      <c r="G1111" s="32"/>
      <c r="H1111" s="32"/>
      <c r="I1111" s="32"/>
      <c r="J1111" s="32"/>
      <c r="K1111" s="32"/>
      <c r="L1111" s="32"/>
      <c r="M1111" s="32"/>
      <c r="N1111" s="32"/>
      <c r="O1111" s="196"/>
      <c r="P1111" s="6"/>
    </row>
    <row r="1112" spans="2:16" ht="15.75" thickBot="1">
      <c r="B1112" s="5"/>
      <c r="C1112" s="786" t="s">
        <v>78</v>
      </c>
      <c r="D1112" s="787"/>
      <c r="E1112" s="787"/>
      <c r="F1112" s="787"/>
      <c r="G1112" s="787"/>
      <c r="H1112" s="787"/>
      <c r="I1112" s="787"/>
      <c r="J1112" s="787"/>
      <c r="K1112" s="787"/>
      <c r="L1112" s="787"/>
      <c r="M1112" s="787"/>
      <c r="N1112" s="788"/>
      <c r="O1112" s="194">
        <f>ROUND(+O1110+O1102,0)</f>
        <v>181301</v>
      </c>
      <c r="P1112" s="24"/>
    </row>
    <row r="1113" spans="2:16" ht="14.25">
      <c r="B1113" s="5"/>
      <c r="C1113" s="55"/>
      <c r="D1113" s="32"/>
      <c r="E1113" s="32"/>
      <c r="F1113" s="32"/>
      <c r="G1113" s="32"/>
      <c r="H1113" s="32"/>
      <c r="I1113" s="32"/>
      <c r="J1113" s="32"/>
      <c r="K1113" s="32"/>
      <c r="L1113" s="32"/>
      <c r="M1113" s="32"/>
      <c r="N1113" s="32"/>
      <c r="O1113" s="56"/>
      <c r="P1113" s="6"/>
    </row>
    <row r="1114" spans="2:16" ht="14.25">
      <c r="B1114" s="5"/>
      <c r="C1114" s="55"/>
      <c r="D1114" s="32"/>
      <c r="E1114" s="32"/>
      <c r="F1114" s="32"/>
      <c r="G1114" s="32"/>
      <c r="H1114" s="79" t="s">
        <v>79</v>
      </c>
      <c r="I1114" s="79"/>
      <c r="J1114" s="79"/>
      <c r="K1114" s="79"/>
      <c r="L1114" s="32"/>
      <c r="M1114" s="32"/>
      <c r="N1114" s="32"/>
      <c r="O1114" s="56"/>
      <c r="P1114" s="6"/>
    </row>
    <row r="1115" spans="2:16" ht="15">
      <c r="B1115" s="5"/>
      <c r="C1115" s="55"/>
      <c r="D1115" s="32"/>
      <c r="E1115" s="32"/>
      <c r="F1115" s="32"/>
      <c r="G1115" s="32"/>
      <c r="H1115" s="79" t="s">
        <v>80</v>
      </c>
      <c r="I1115" s="32"/>
      <c r="J1115" s="32"/>
      <c r="K1115" s="32"/>
      <c r="L1115" s="32"/>
      <c r="M1115" s="32"/>
      <c r="N1115" s="32"/>
      <c r="O1115" s="56"/>
      <c r="P1115" s="25"/>
    </row>
    <row r="1116" spans="2:16" ht="15">
      <c r="B1116" s="5"/>
      <c r="C1116" s="55"/>
      <c r="D1116" s="32"/>
      <c r="E1116" s="32"/>
      <c r="F1116" s="32"/>
      <c r="G1116" s="32"/>
      <c r="H1116" s="79" t="s">
        <v>81</v>
      </c>
      <c r="I1116" s="32"/>
      <c r="J1116" s="32"/>
      <c r="K1116" s="32"/>
      <c r="L1116" s="32"/>
      <c r="M1116" s="32"/>
      <c r="N1116" s="32"/>
      <c r="O1116" s="56"/>
      <c r="P1116" s="25"/>
    </row>
    <row r="1117" spans="2:16" ht="14.25">
      <c r="B1117" s="5"/>
      <c r="C1117" s="41"/>
      <c r="D1117" s="80"/>
      <c r="E1117" s="80"/>
      <c r="F1117" s="80"/>
      <c r="G1117" s="80"/>
      <c r="H1117" s="79" t="s">
        <v>82</v>
      </c>
      <c r="I1117" s="80"/>
      <c r="J1117" s="80"/>
      <c r="K1117" s="80"/>
      <c r="L1117" s="80"/>
      <c r="M1117" s="80"/>
      <c r="N1117" s="80"/>
      <c r="O1117" s="81"/>
      <c r="P1117" s="26"/>
    </row>
    <row r="1118" spans="2:16" ht="14.25">
      <c r="B1118" s="5"/>
      <c r="C1118" s="55"/>
      <c r="D1118" s="32"/>
      <c r="E1118" s="32"/>
      <c r="F1118" s="32"/>
      <c r="G1118" s="32"/>
      <c r="H1118" s="32" t="s">
        <v>83</v>
      </c>
      <c r="I1118" s="32"/>
      <c r="J1118" s="32"/>
      <c r="K1118" s="32"/>
      <c r="L1118" s="32"/>
      <c r="M1118" s="32"/>
      <c r="N1118" s="32"/>
      <c r="O1118" s="56"/>
      <c r="P1118" s="6"/>
    </row>
    <row r="1119" spans="2:16" ht="15">
      <c r="B1119" s="5"/>
      <c r="C1119" s="82" t="s">
        <v>84</v>
      </c>
      <c r="D1119" s="83"/>
      <c r="E1119" s="83"/>
      <c r="F1119" s="83"/>
      <c r="G1119" s="83"/>
      <c r="H1119" s="83"/>
      <c r="I1119" s="83"/>
      <c r="J1119" s="83"/>
      <c r="K1119" s="83"/>
      <c r="L1119" s="83"/>
      <c r="M1119" s="83"/>
      <c r="N1119" s="83"/>
      <c r="O1119" s="84"/>
      <c r="P1119" s="6"/>
    </row>
    <row r="1120" spans="2:16" ht="14.25">
      <c r="B1120" s="5"/>
      <c r="C1120" s="789"/>
      <c r="D1120" s="790"/>
      <c r="E1120" s="790"/>
      <c r="F1120" s="790"/>
      <c r="G1120" s="790"/>
      <c r="H1120" s="790"/>
      <c r="I1120" s="790"/>
      <c r="J1120" s="790"/>
      <c r="K1120" s="790"/>
      <c r="L1120" s="790"/>
      <c r="M1120" s="790"/>
      <c r="N1120" s="790"/>
      <c r="O1120" s="791"/>
      <c r="P1120" s="26"/>
    </row>
    <row r="1121" spans="2:16" ht="14.25">
      <c r="B1121" s="5"/>
      <c r="C1121" s="789"/>
      <c r="D1121" s="790"/>
      <c r="E1121" s="790"/>
      <c r="F1121" s="790"/>
      <c r="G1121" s="790"/>
      <c r="H1121" s="790"/>
      <c r="I1121" s="790"/>
      <c r="J1121" s="790"/>
      <c r="K1121" s="790"/>
      <c r="L1121" s="790"/>
      <c r="M1121" s="790"/>
      <c r="N1121" s="790"/>
      <c r="O1121" s="791"/>
      <c r="P1121" s="26"/>
    </row>
    <row r="1122" spans="2:16" ht="14.25">
      <c r="B1122" s="5"/>
      <c r="C1122" s="41"/>
      <c r="D1122" s="80"/>
      <c r="E1122" s="80"/>
      <c r="F1122" s="80"/>
      <c r="G1122" s="80"/>
      <c r="H1122" s="80"/>
      <c r="I1122" s="80"/>
      <c r="J1122" s="80"/>
      <c r="K1122" s="80"/>
      <c r="L1122" s="80"/>
      <c r="M1122" s="80"/>
      <c r="N1122" s="80"/>
      <c r="O1122" s="81"/>
      <c r="P1122" s="26"/>
    </row>
    <row r="1123" spans="2:16" ht="15">
      <c r="B1123" s="5"/>
      <c r="C1123" s="85" t="s">
        <v>85</v>
      </c>
      <c r="D1123" s="80"/>
      <c r="E1123" s="80"/>
      <c r="F1123" s="80"/>
      <c r="G1123" s="80"/>
      <c r="H1123" s="80"/>
      <c r="I1123" s="80"/>
      <c r="J1123" s="80"/>
      <c r="K1123" s="80"/>
      <c r="L1123" s="80"/>
      <c r="M1123" s="80"/>
      <c r="N1123" s="80"/>
      <c r="O1123" s="81"/>
      <c r="P1123" s="26"/>
    </row>
    <row r="1124" spans="2:16">
      <c r="B1124" s="5"/>
      <c r="C1124" s="792" t="s">
        <v>86</v>
      </c>
      <c r="D1124" s="793"/>
      <c r="E1124" s="793"/>
      <c r="F1124" s="793"/>
      <c r="G1124" s="793"/>
      <c r="H1124" s="793"/>
      <c r="I1124" s="793"/>
      <c r="J1124" s="793"/>
      <c r="K1124" s="793"/>
      <c r="L1124" s="793"/>
      <c r="M1124" s="793"/>
      <c r="N1124" s="793"/>
      <c r="O1124" s="794"/>
      <c r="P1124" s="27"/>
    </row>
    <row r="1125" spans="2:16">
      <c r="B1125" s="5"/>
      <c r="C1125" s="792"/>
      <c r="D1125" s="793"/>
      <c r="E1125" s="793"/>
      <c r="F1125" s="793"/>
      <c r="G1125" s="793"/>
      <c r="H1125" s="793"/>
      <c r="I1125" s="793"/>
      <c r="J1125" s="793"/>
      <c r="K1125" s="793"/>
      <c r="L1125" s="793"/>
      <c r="M1125" s="793"/>
      <c r="N1125" s="793"/>
      <c r="O1125" s="794"/>
      <c r="P1125" s="27"/>
    </row>
    <row r="1126" spans="2:16">
      <c r="B1126" s="5"/>
      <c r="C1126" s="792" t="s">
        <v>87</v>
      </c>
      <c r="D1126" s="793"/>
      <c r="E1126" s="793"/>
      <c r="F1126" s="793"/>
      <c r="G1126" s="793"/>
      <c r="H1126" s="793"/>
      <c r="I1126" s="793"/>
      <c r="J1126" s="793"/>
      <c r="K1126" s="793"/>
      <c r="L1126" s="793"/>
      <c r="M1126" s="793"/>
      <c r="N1126" s="793"/>
      <c r="O1126" s="794"/>
      <c r="P1126" s="27"/>
    </row>
    <row r="1127" spans="2:16">
      <c r="B1127" s="5"/>
      <c r="C1127" s="792"/>
      <c r="D1127" s="793"/>
      <c r="E1127" s="793"/>
      <c r="F1127" s="793"/>
      <c r="G1127" s="793"/>
      <c r="H1127" s="793"/>
      <c r="I1127" s="793"/>
      <c r="J1127" s="793"/>
      <c r="K1127" s="793"/>
      <c r="L1127" s="793"/>
      <c r="M1127" s="793"/>
      <c r="N1127" s="793"/>
      <c r="O1127" s="794"/>
      <c r="P1127" s="27"/>
    </row>
    <row r="1128" spans="2:16" ht="14.25">
      <c r="B1128" s="5"/>
      <c r="C1128" s="41"/>
      <c r="D1128" s="80"/>
      <c r="E1128" s="80"/>
      <c r="F1128" s="80"/>
      <c r="G1128" s="80"/>
      <c r="H1128" s="80"/>
      <c r="I1128" s="80"/>
      <c r="J1128" s="80"/>
      <c r="K1128" s="80"/>
      <c r="L1128" s="80"/>
      <c r="M1128" s="80"/>
      <c r="N1128" s="80"/>
      <c r="O1128" s="81"/>
      <c r="P1128" s="26"/>
    </row>
    <row r="1129" spans="2:16" ht="14.25">
      <c r="B1129" s="5"/>
      <c r="C1129" s="55"/>
      <c r="D1129" s="32"/>
      <c r="E1129" s="32"/>
      <c r="F1129" s="32"/>
      <c r="G1129" s="32"/>
      <c r="H1129" s="79" t="s">
        <v>79</v>
      </c>
      <c r="I1129" s="32"/>
      <c r="J1129" s="32"/>
      <c r="K1129" s="32"/>
      <c r="L1129" s="32"/>
      <c r="M1129" s="32"/>
      <c r="N1129" s="32"/>
      <c r="O1129" s="56"/>
      <c r="P1129" s="6"/>
    </row>
    <row r="1130" spans="2:16" ht="14.25">
      <c r="B1130" s="5"/>
      <c r="C1130" s="55"/>
      <c r="D1130" s="32"/>
      <c r="E1130" s="32"/>
      <c r="F1130" s="32"/>
      <c r="G1130" s="32"/>
      <c r="H1130" s="32" t="s">
        <v>80</v>
      </c>
      <c r="I1130" s="62"/>
      <c r="J1130" s="62"/>
      <c r="K1130" s="62"/>
      <c r="L1130" s="32"/>
      <c r="M1130" s="32"/>
      <c r="N1130" s="32"/>
      <c r="O1130" s="56"/>
      <c r="P1130" s="6"/>
    </row>
    <row r="1131" spans="2:16" ht="14.25">
      <c r="B1131" s="5"/>
      <c r="C1131" s="55"/>
      <c r="D1131" s="32"/>
      <c r="E1131" s="32"/>
      <c r="F1131" s="32"/>
      <c r="G1131" s="32"/>
      <c r="H1131" s="32" t="s">
        <v>88</v>
      </c>
      <c r="I1131" s="86"/>
      <c r="J1131" s="86"/>
      <c r="K1131" s="86"/>
      <c r="L1131" s="32"/>
      <c r="M1131" s="32"/>
      <c r="N1131" s="32"/>
      <c r="O1131" s="56"/>
      <c r="P1131" s="6"/>
    </row>
    <row r="1132" spans="2:16" ht="14.25">
      <c r="B1132" s="5"/>
      <c r="C1132" s="87"/>
      <c r="D1132" s="80"/>
      <c r="E1132" s="80"/>
      <c r="F1132" s="80"/>
      <c r="G1132" s="80"/>
      <c r="H1132" s="32" t="s">
        <v>89</v>
      </c>
      <c r="I1132" s="32"/>
      <c r="J1132" s="32"/>
      <c r="K1132" s="32"/>
      <c r="L1132" s="80"/>
      <c r="M1132" s="80"/>
      <c r="N1132" s="80"/>
      <c r="O1132" s="81"/>
      <c r="P1132" s="26"/>
    </row>
    <row r="1133" spans="2:16" ht="16.5" thickBot="1">
      <c r="B1133" s="5"/>
      <c r="C1133" s="773"/>
      <c r="D1133" s="774"/>
      <c r="E1133" s="774"/>
      <c r="F1133" s="69"/>
      <c r="G1133" s="69"/>
      <c r="H1133" s="69"/>
      <c r="I1133" s="69"/>
      <c r="J1133" s="69"/>
      <c r="K1133" s="775"/>
      <c r="L1133" s="775"/>
      <c r="M1133" s="775"/>
      <c r="N1133" s="775"/>
      <c r="O1133" s="776"/>
      <c r="P1133" s="28"/>
    </row>
    <row r="1134" spans="2:16" ht="13.5" thickBot="1">
      <c r="B1134" s="29"/>
      <c r="C1134" s="30"/>
      <c r="D1134" s="30"/>
      <c r="E1134" s="30"/>
      <c r="F1134" s="30"/>
      <c r="G1134" s="30"/>
      <c r="H1134" s="30"/>
      <c r="I1134" s="30"/>
      <c r="J1134" s="30"/>
      <c r="K1134" s="30"/>
      <c r="L1134" s="30"/>
      <c r="M1134" s="30"/>
      <c r="N1134" s="30"/>
      <c r="O1134" s="30"/>
      <c r="P1134" s="31"/>
    </row>
    <row r="1135" spans="2:16" ht="13.5" thickTop="1"/>
    <row r="1136" spans="2:16" ht="13.5" thickBot="1"/>
    <row r="1137" spans="2:16" ht="13.5" thickTop="1">
      <c r="B1137" s="3"/>
      <c r="C1137" s="4"/>
      <c r="D1137" s="4"/>
      <c r="E1137" s="4"/>
      <c r="F1137" s="4"/>
      <c r="G1137" s="4"/>
      <c r="H1137" s="4"/>
      <c r="I1137" s="4"/>
      <c r="J1137" s="4"/>
      <c r="K1137" s="4"/>
      <c r="L1137" s="4"/>
      <c r="M1137" s="4"/>
      <c r="N1137" s="4"/>
      <c r="O1137" s="4"/>
      <c r="P1137" s="106"/>
    </row>
    <row r="1138" spans="2:16" ht="13.5">
      <c r="B1138" s="5"/>
      <c r="C1138" s="869" t="s">
        <v>38</v>
      </c>
      <c r="D1138" s="870"/>
      <c r="E1138" s="870"/>
      <c r="F1138" s="870"/>
      <c r="P1138" s="6"/>
    </row>
    <row r="1139" spans="2:16">
      <c r="B1139" s="5"/>
      <c r="C1139" s="94"/>
      <c r="D1139" s="107" t="s">
        <v>39</v>
      </c>
      <c r="E1139" s="94"/>
      <c r="F1139" s="95"/>
      <c r="P1139" s="6"/>
    </row>
    <row r="1140" spans="2:16">
      <c r="B1140" s="5"/>
      <c r="C1140" s="88"/>
      <c r="D1140" s="89"/>
      <c r="E1140" s="88"/>
      <c r="F1140" s="89"/>
      <c r="P1140" s="6"/>
    </row>
    <row r="1141" spans="2:16" ht="15.75">
      <c r="B1141" s="5"/>
      <c r="C1141" s="871" t="s">
        <v>40</v>
      </c>
      <c r="D1141" s="871"/>
      <c r="E1141" s="871"/>
      <c r="F1141" s="871"/>
      <c r="G1141" s="871"/>
      <c r="H1141" s="871"/>
      <c r="I1141" s="871"/>
      <c r="J1141" s="871"/>
      <c r="K1141" s="871"/>
      <c r="L1141" s="871"/>
      <c r="M1141" s="871"/>
      <c r="N1141" s="871"/>
      <c r="O1141" s="871"/>
      <c r="P1141" s="7"/>
    </row>
    <row r="1142" spans="2:16" ht="15" thickBot="1">
      <c r="B1142" s="5"/>
      <c r="C1142" s="32"/>
      <c r="D1142" s="32"/>
      <c r="E1142" s="32"/>
      <c r="F1142" s="32"/>
      <c r="G1142" s="32"/>
      <c r="H1142" s="32"/>
      <c r="I1142" s="32"/>
      <c r="J1142" s="32"/>
      <c r="K1142" s="32"/>
      <c r="L1142" s="32"/>
      <c r="M1142" s="32"/>
      <c r="N1142" s="32"/>
      <c r="O1142" s="32"/>
      <c r="P1142" s="6"/>
    </row>
    <row r="1143" spans="2:16" ht="15">
      <c r="B1143" s="5"/>
      <c r="C1143" s="872"/>
      <c r="D1143" s="874"/>
      <c r="E1143" s="875"/>
      <c r="F1143" s="875"/>
      <c r="G1143" s="875"/>
      <c r="H1143" s="875"/>
      <c r="I1143" s="875"/>
      <c r="J1143" s="875"/>
      <c r="K1143" s="876"/>
      <c r="L1143" s="877"/>
      <c r="M1143" s="878"/>
      <c r="N1143" s="878"/>
      <c r="O1143" s="879"/>
      <c r="P1143" s="8"/>
    </row>
    <row r="1144" spans="2:16" ht="15">
      <c r="B1144" s="5"/>
      <c r="C1144" s="873"/>
      <c r="D1144" s="856" t="s">
        <v>468</v>
      </c>
      <c r="E1144" s="857"/>
      <c r="F1144" s="857"/>
      <c r="G1144" s="857"/>
      <c r="H1144" s="857"/>
      <c r="I1144" s="857"/>
      <c r="J1144" s="857"/>
      <c r="K1144" s="858"/>
      <c r="L1144" s="880"/>
      <c r="M1144" s="881"/>
      <c r="N1144" s="881"/>
      <c r="O1144" s="882"/>
      <c r="P1144" s="8"/>
    </row>
    <row r="1145" spans="2:16" ht="15">
      <c r="B1145" s="5"/>
      <c r="C1145" s="873"/>
      <c r="D1145" s="856"/>
      <c r="E1145" s="857"/>
      <c r="F1145" s="857"/>
      <c r="G1145" s="857"/>
      <c r="H1145" s="857"/>
      <c r="I1145" s="857"/>
      <c r="J1145" s="857"/>
      <c r="K1145" s="858"/>
      <c r="L1145" s="883" t="s">
        <v>41</v>
      </c>
      <c r="M1145" s="885"/>
      <c r="N1145" s="886"/>
      <c r="O1145" s="887"/>
      <c r="P1145" s="8"/>
    </row>
    <row r="1146" spans="2:16" ht="13.5">
      <c r="B1146" s="5"/>
      <c r="C1146" s="873"/>
      <c r="D1146" s="866" t="s">
        <v>467</v>
      </c>
      <c r="E1146" s="867"/>
      <c r="F1146" s="867"/>
      <c r="G1146" s="867"/>
      <c r="H1146" s="867"/>
      <c r="I1146" s="867"/>
      <c r="J1146" s="867"/>
      <c r="K1146" s="868"/>
      <c r="L1146" s="884"/>
      <c r="M1146" s="888"/>
      <c r="N1146" s="889"/>
      <c r="O1146" s="890"/>
      <c r="P1146" s="9"/>
    </row>
    <row r="1147" spans="2:16" ht="13.9" customHeight="1">
      <c r="B1147" s="5"/>
      <c r="C1147" s="873"/>
      <c r="D1147" s="866"/>
      <c r="E1147" s="867"/>
      <c r="F1147" s="867"/>
      <c r="G1147" s="867"/>
      <c r="H1147" s="867"/>
      <c r="I1147" s="867"/>
      <c r="J1147" s="867"/>
      <c r="K1147" s="868"/>
      <c r="L1147" s="883" t="s">
        <v>42</v>
      </c>
      <c r="M1147" s="883"/>
      <c r="N1147" s="883" t="s">
        <v>43</v>
      </c>
      <c r="O1147" s="854"/>
      <c r="P1147" s="8"/>
    </row>
    <row r="1148" spans="2:16" ht="13.9" customHeight="1">
      <c r="B1148" s="5"/>
      <c r="C1148" s="873"/>
      <c r="D1148" s="866"/>
      <c r="E1148" s="867"/>
      <c r="F1148" s="867"/>
      <c r="G1148" s="867"/>
      <c r="H1148" s="867"/>
      <c r="I1148" s="867"/>
      <c r="J1148" s="867"/>
      <c r="K1148" s="868"/>
      <c r="L1148" s="891"/>
      <c r="M1148" s="891"/>
      <c r="N1148" s="891"/>
      <c r="O1148" s="855"/>
      <c r="P1148" s="8"/>
    </row>
    <row r="1149" spans="2:16" ht="15">
      <c r="B1149" s="5"/>
      <c r="C1149" s="873"/>
      <c r="D1149" s="856" t="s">
        <v>44</v>
      </c>
      <c r="E1149" s="857"/>
      <c r="F1149" s="857"/>
      <c r="G1149" s="857"/>
      <c r="H1149" s="857"/>
      <c r="I1149" s="857"/>
      <c r="J1149" s="857"/>
      <c r="K1149" s="858"/>
      <c r="L1149" s="891"/>
      <c r="M1149" s="891"/>
      <c r="N1149" s="891"/>
      <c r="O1149" s="855"/>
      <c r="P1149" s="8"/>
    </row>
    <row r="1150" spans="2:16" ht="15.75" thickBot="1">
      <c r="B1150" s="5"/>
      <c r="C1150" s="33"/>
      <c r="D1150" s="34"/>
      <c r="E1150" s="34"/>
      <c r="F1150" s="34"/>
      <c r="G1150" s="34"/>
      <c r="H1150" s="34"/>
      <c r="I1150" s="34"/>
      <c r="J1150" s="34"/>
      <c r="K1150" s="34"/>
      <c r="L1150" s="34"/>
      <c r="M1150" s="35"/>
      <c r="N1150" s="35"/>
      <c r="O1150" s="36"/>
      <c r="P1150" s="10"/>
    </row>
    <row r="1151" spans="2:16" ht="15">
      <c r="B1151" s="5"/>
      <c r="C1151" s="37"/>
      <c r="D1151" s="100"/>
      <c r="E1151" s="100"/>
      <c r="F1151" s="100"/>
      <c r="G1151" s="100"/>
      <c r="H1151" s="100"/>
      <c r="I1151" s="100"/>
      <c r="J1151" s="100"/>
      <c r="K1151" s="100"/>
      <c r="L1151" s="38" t="s">
        <v>45</v>
      </c>
      <c r="M1151" s="39" t="s">
        <v>46</v>
      </c>
      <c r="N1151" s="39" t="s">
        <v>47</v>
      </c>
      <c r="O1151" s="40" t="s">
        <v>48</v>
      </c>
      <c r="P1151" s="9"/>
    </row>
    <row r="1152" spans="2:16" ht="15">
      <c r="B1152" s="5"/>
      <c r="C1152" s="41"/>
      <c r="D1152" s="99"/>
      <c r="E1152" s="99"/>
      <c r="F1152" s="99"/>
      <c r="G1152" s="99"/>
      <c r="H1152" s="99"/>
      <c r="I1152" s="99"/>
      <c r="J1152" s="99"/>
      <c r="K1152" s="99"/>
      <c r="L1152" s="42"/>
      <c r="M1152" s="43">
        <v>1</v>
      </c>
      <c r="N1152" s="43">
        <v>9</v>
      </c>
      <c r="O1152" s="44">
        <v>2026</v>
      </c>
      <c r="P1152" s="11"/>
    </row>
    <row r="1153" spans="1:17" ht="14.25">
      <c r="B1153" s="5"/>
      <c r="C1153" s="46"/>
      <c r="D1153" s="47"/>
      <c r="E1153" s="47"/>
      <c r="F1153" s="47"/>
      <c r="G1153" s="47"/>
      <c r="H1153" s="47"/>
      <c r="I1153" s="47"/>
      <c r="J1153" s="47"/>
      <c r="K1153" s="47"/>
      <c r="L1153" s="47"/>
      <c r="M1153" s="47"/>
      <c r="N1153" s="47"/>
      <c r="O1153" s="48"/>
      <c r="P1153" s="11"/>
    </row>
    <row r="1154" spans="1:17" ht="15.75" thickBot="1">
      <c r="B1154" s="5"/>
      <c r="C1154" s="49"/>
      <c r="D1154" s="50"/>
      <c r="E1154" s="50"/>
      <c r="F1154" s="50"/>
      <c r="G1154" s="50"/>
      <c r="H1154" s="50"/>
      <c r="I1154" s="50"/>
      <c r="J1154" s="50"/>
      <c r="K1154" s="50"/>
      <c r="L1154" s="50"/>
      <c r="M1154" s="50"/>
      <c r="N1154" s="50"/>
      <c r="O1154" s="51"/>
      <c r="P1154" s="12"/>
    </row>
    <row r="1155" spans="1:17" ht="15" thickBot="1">
      <c r="B1155" s="5"/>
      <c r="C1155" s="49"/>
      <c r="D1155" s="50"/>
      <c r="E1155" s="50"/>
      <c r="F1155" s="50"/>
      <c r="G1155" s="50"/>
      <c r="H1155" s="50"/>
      <c r="I1155" s="50"/>
      <c r="J1155" s="50"/>
      <c r="K1155" s="50"/>
      <c r="L1155" s="50"/>
      <c r="M1155" s="50"/>
      <c r="N1155" s="50"/>
      <c r="O1155" s="51"/>
      <c r="P1155" s="6"/>
    </row>
    <row r="1156" spans="1:17" ht="15" thickBot="1">
      <c r="B1156" s="5"/>
      <c r="C1156" s="52"/>
      <c r="D1156" s="53"/>
      <c r="E1156" s="53"/>
      <c r="F1156" s="53"/>
      <c r="G1156" s="53"/>
      <c r="H1156" s="53"/>
      <c r="I1156" s="32"/>
      <c r="J1156" s="32"/>
      <c r="K1156" s="53"/>
      <c r="L1156" s="53"/>
      <c r="M1156" s="53"/>
      <c r="N1156" s="53"/>
      <c r="O1156" s="54"/>
      <c r="P1156" s="6"/>
    </row>
    <row r="1157" spans="1:17" ht="15">
      <c r="B1157" s="5"/>
      <c r="C1157" s="859" t="s">
        <v>51</v>
      </c>
      <c r="D1157" s="860"/>
      <c r="E1157" s="860"/>
      <c r="F1157" s="860"/>
      <c r="G1157" s="860"/>
      <c r="H1157" s="860"/>
      <c r="I1157" s="860"/>
      <c r="J1157" s="860"/>
      <c r="K1157" s="860"/>
      <c r="L1157" s="860"/>
      <c r="M1157" s="860"/>
      <c r="N1157" s="860"/>
      <c r="O1157" s="861"/>
      <c r="P1157" s="13"/>
    </row>
    <row r="1158" spans="1:17" ht="15" thickBot="1">
      <c r="B1158" s="5"/>
      <c r="C1158" s="55"/>
      <c r="D1158" s="32"/>
      <c r="E1158" s="32"/>
      <c r="F1158" s="32"/>
      <c r="G1158" s="32"/>
      <c r="H1158" s="32"/>
      <c r="I1158" s="32"/>
      <c r="J1158" s="32"/>
      <c r="K1158" s="32"/>
      <c r="L1158" s="32"/>
      <c r="M1158" s="32"/>
      <c r="N1158" s="32"/>
      <c r="O1158" s="56"/>
      <c r="P1158" s="6"/>
    </row>
    <row r="1159" spans="1:17" ht="15">
      <c r="B1159" s="5"/>
      <c r="C1159" s="57" t="s">
        <v>52</v>
      </c>
      <c r="D1159" s="862" t="s">
        <v>6</v>
      </c>
      <c r="E1159" s="863"/>
      <c r="F1159" s="863"/>
      <c r="G1159" s="863"/>
      <c r="H1159" s="863"/>
      <c r="I1159" s="863"/>
      <c r="J1159" s="863"/>
      <c r="K1159" s="863"/>
      <c r="L1159" s="864"/>
      <c r="M1159" s="827" t="s">
        <v>53</v>
      </c>
      <c r="N1159" s="865"/>
      <c r="O1159" s="57" t="s">
        <v>8</v>
      </c>
      <c r="P1159" s="14"/>
    </row>
    <row r="1160" spans="1:17" ht="30" customHeight="1" thickBot="1">
      <c r="B1160" s="5"/>
      <c r="C1160" s="181">
        <v>3.13</v>
      </c>
      <c r="D1160" s="846" t="s">
        <v>135</v>
      </c>
      <c r="E1160" s="904"/>
      <c r="F1160" s="904"/>
      <c r="G1160" s="904"/>
      <c r="H1160" s="904"/>
      <c r="I1160" s="904"/>
      <c r="J1160" s="904"/>
      <c r="K1160" s="904"/>
      <c r="L1160" s="850"/>
      <c r="M1160" s="849" t="s">
        <v>102</v>
      </c>
      <c r="N1160" s="850"/>
      <c r="O1160" s="193">
        <f>+O1206</f>
        <v>44566</v>
      </c>
      <c r="P1160" s="15"/>
    </row>
    <row r="1161" spans="1:17">
      <c r="B1161" s="5"/>
      <c r="C1161" s="801" t="s">
        <v>54</v>
      </c>
      <c r="D1161" s="802"/>
      <c r="E1161" s="802"/>
      <c r="F1161" s="802"/>
      <c r="G1161" s="802"/>
      <c r="H1161" s="802"/>
      <c r="I1161" s="802"/>
      <c r="J1161" s="802"/>
      <c r="K1161" s="802"/>
      <c r="L1161" s="802"/>
      <c r="M1161" s="802"/>
      <c r="N1161" s="802"/>
      <c r="O1161" s="803"/>
      <c r="P1161" s="16"/>
    </row>
    <row r="1162" spans="1:17">
      <c r="B1162" s="5"/>
      <c r="C1162" s="804"/>
      <c r="D1162" s="805"/>
      <c r="E1162" s="805"/>
      <c r="F1162" s="805"/>
      <c r="G1162" s="805"/>
      <c r="H1162" s="805"/>
      <c r="I1162" s="805"/>
      <c r="J1162" s="805"/>
      <c r="K1162" s="805"/>
      <c r="L1162" s="805"/>
      <c r="M1162" s="805"/>
      <c r="N1162" s="805"/>
      <c r="O1162" s="806"/>
      <c r="P1162" s="16"/>
    </row>
    <row r="1163" spans="1:17" ht="13.5" thickBot="1">
      <c r="B1163" s="5"/>
      <c r="C1163" s="807"/>
      <c r="D1163" s="808"/>
      <c r="E1163" s="808"/>
      <c r="F1163" s="808"/>
      <c r="G1163" s="808"/>
      <c r="H1163" s="808"/>
      <c r="I1163" s="808"/>
      <c r="J1163" s="808"/>
      <c r="K1163" s="808"/>
      <c r="L1163" s="808"/>
      <c r="M1163" s="808"/>
      <c r="N1163" s="808"/>
      <c r="O1163" s="809"/>
      <c r="P1163" s="16"/>
    </row>
    <row r="1164" spans="1:17" ht="15">
      <c r="B1164" s="5"/>
      <c r="C1164" s="851" t="s">
        <v>6</v>
      </c>
      <c r="D1164" s="852"/>
      <c r="E1164" s="852"/>
      <c r="F1164" s="852"/>
      <c r="G1164" s="852"/>
      <c r="H1164" s="852"/>
      <c r="I1164" s="853"/>
      <c r="J1164" s="837" t="s">
        <v>53</v>
      </c>
      <c r="K1164" s="838"/>
      <c r="L1164" s="58" t="s">
        <v>55</v>
      </c>
      <c r="M1164" s="837" t="s">
        <v>56</v>
      </c>
      <c r="N1164" s="838"/>
      <c r="O1164" s="59" t="s">
        <v>57</v>
      </c>
      <c r="P1164" s="17"/>
    </row>
    <row r="1165" spans="1:17" ht="14.25">
      <c r="B1165" s="5"/>
      <c r="C1165" s="843" t="s">
        <v>191</v>
      </c>
      <c r="D1165" s="844"/>
      <c r="E1165" s="844"/>
      <c r="F1165" s="844"/>
      <c r="G1165" s="844"/>
      <c r="H1165" s="844"/>
      <c r="I1165" s="845"/>
      <c r="J1165" s="831" t="s">
        <v>171</v>
      </c>
      <c r="K1165" s="832"/>
      <c r="L1165" s="182">
        <f>+O1194</f>
        <v>12466.4444544</v>
      </c>
      <c r="M1165" s="842">
        <f>+$T$29</f>
        <v>0.1</v>
      </c>
      <c r="N1165" s="832"/>
      <c r="O1165" s="189">
        <f>+L1165*M1165</f>
        <v>1246.64444544</v>
      </c>
      <c r="P1165" s="18"/>
    </row>
    <row r="1166" spans="1:17" ht="14.25">
      <c r="B1166" s="5"/>
      <c r="C1166" s="843"/>
      <c r="D1166" s="844"/>
      <c r="E1166" s="844"/>
      <c r="F1166" s="844"/>
      <c r="G1166" s="844"/>
      <c r="H1166" s="844"/>
      <c r="I1166" s="845"/>
      <c r="J1166" s="831"/>
      <c r="K1166" s="832"/>
      <c r="L1166" s="182"/>
      <c r="M1166" s="831"/>
      <c r="N1166" s="832"/>
      <c r="O1166" s="189">
        <f>+M1166*L1166</f>
        <v>0</v>
      </c>
      <c r="P1166" s="18"/>
    </row>
    <row r="1167" spans="1:17" ht="14.25">
      <c r="A1167" s="240"/>
      <c r="B1167" s="238"/>
      <c r="C1167" s="789"/>
      <c r="D1167" s="790"/>
      <c r="E1167" s="790"/>
      <c r="F1167" s="790"/>
      <c r="G1167" s="790"/>
      <c r="H1167" s="790"/>
      <c r="I1167" s="832"/>
      <c r="J1167" s="831"/>
      <c r="K1167" s="832"/>
      <c r="L1167" s="235"/>
      <c r="M1167" s="917"/>
      <c r="N1167" s="918"/>
      <c r="O1167" s="241">
        <f>+M1167*L1167</f>
        <v>0</v>
      </c>
      <c r="P1167" s="239"/>
      <c r="Q1167" s="240"/>
    </row>
    <row r="1168" spans="1:17" ht="15" thickBot="1">
      <c r="B1168" s="5"/>
      <c r="C1168" s="908"/>
      <c r="D1168" s="909"/>
      <c r="E1168" s="909"/>
      <c r="F1168" s="909"/>
      <c r="G1168" s="909"/>
      <c r="H1168" s="909"/>
      <c r="I1168" s="910"/>
      <c r="J1168" s="937"/>
      <c r="K1168" s="938"/>
      <c r="L1168" s="183"/>
      <c r="M1168" s="821"/>
      <c r="N1168" s="822"/>
      <c r="O1168" s="189">
        <f>+M1168*L1168</f>
        <v>0</v>
      </c>
      <c r="P1168" s="18"/>
    </row>
    <row r="1169" spans="2:16" ht="15.75" thickBot="1">
      <c r="B1169" s="5"/>
      <c r="C1169" s="779" t="s">
        <v>58</v>
      </c>
      <c r="D1169" s="780"/>
      <c r="E1169" s="780"/>
      <c r="F1169" s="780"/>
      <c r="G1169" s="780"/>
      <c r="H1169" s="780"/>
      <c r="I1169" s="780"/>
      <c r="J1169" s="780"/>
      <c r="K1169" s="780"/>
      <c r="L1169" s="780"/>
      <c r="M1169" s="780"/>
      <c r="N1169" s="781"/>
      <c r="O1169" s="190">
        <f>+SUM(O1165:O1168)</f>
        <v>1246.64444544</v>
      </c>
      <c r="P1169" s="19"/>
    </row>
    <row r="1170" spans="2:16">
      <c r="B1170" s="5"/>
      <c r="C1170" s="801" t="s">
        <v>59</v>
      </c>
      <c r="D1170" s="802"/>
      <c r="E1170" s="802"/>
      <c r="F1170" s="802"/>
      <c r="G1170" s="802"/>
      <c r="H1170" s="802"/>
      <c r="I1170" s="802"/>
      <c r="J1170" s="802"/>
      <c r="K1170" s="802"/>
      <c r="L1170" s="802"/>
      <c r="M1170" s="802"/>
      <c r="N1170" s="802"/>
      <c r="O1170" s="803"/>
      <c r="P1170" s="16"/>
    </row>
    <row r="1171" spans="2:16">
      <c r="B1171" s="5"/>
      <c r="C1171" s="804"/>
      <c r="D1171" s="805"/>
      <c r="E1171" s="805"/>
      <c r="F1171" s="805"/>
      <c r="G1171" s="805"/>
      <c r="H1171" s="805"/>
      <c r="I1171" s="805"/>
      <c r="J1171" s="805"/>
      <c r="K1171" s="805"/>
      <c r="L1171" s="805"/>
      <c r="M1171" s="805"/>
      <c r="N1171" s="805"/>
      <c r="O1171" s="806"/>
      <c r="P1171" s="16"/>
    </row>
    <row r="1172" spans="2:16" ht="13.5" thickBot="1">
      <c r="B1172" s="5"/>
      <c r="C1172" s="807"/>
      <c r="D1172" s="808"/>
      <c r="E1172" s="808"/>
      <c r="F1172" s="808"/>
      <c r="G1172" s="808"/>
      <c r="H1172" s="808"/>
      <c r="I1172" s="808"/>
      <c r="J1172" s="808"/>
      <c r="K1172" s="808"/>
      <c r="L1172" s="808"/>
      <c r="M1172" s="808"/>
      <c r="N1172" s="808"/>
      <c r="O1172" s="809"/>
      <c r="P1172" s="16"/>
    </row>
    <row r="1173" spans="2:16" ht="15">
      <c r="B1173" s="5"/>
      <c r="C1173" s="810" t="s">
        <v>6</v>
      </c>
      <c r="D1173" s="811"/>
      <c r="E1173" s="811"/>
      <c r="F1173" s="811"/>
      <c r="G1173" s="811"/>
      <c r="H1173" s="811"/>
      <c r="I1173" s="838"/>
      <c r="J1173" s="226" t="s">
        <v>53</v>
      </c>
      <c r="K1173" s="219" t="s">
        <v>8</v>
      </c>
      <c r="L1173" s="219" t="s">
        <v>178</v>
      </c>
      <c r="M1173" s="837" t="s">
        <v>60</v>
      </c>
      <c r="N1173" s="838"/>
      <c r="O1173" s="59" t="s">
        <v>57</v>
      </c>
      <c r="P1173" s="17"/>
    </row>
    <row r="1174" spans="2:16" ht="14.25">
      <c r="B1174" s="5"/>
      <c r="C1174" s="814" t="s">
        <v>227</v>
      </c>
      <c r="D1174" s="815"/>
      <c r="E1174" s="815"/>
      <c r="F1174" s="815"/>
      <c r="G1174" s="815"/>
      <c r="H1174" s="815"/>
      <c r="I1174" s="816"/>
      <c r="J1174" s="232" t="s">
        <v>102</v>
      </c>
      <c r="K1174" s="244">
        <v>1</v>
      </c>
      <c r="L1174" s="244">
        <v>0.05</v>
      </c>
      <c r="M1174" s="777">
        <v>17500</v>
      </c>
      <c r="N1174" s="778"/>
      <c r="O1174" s="189">
        <f>+(M1174*K1174)+(M1174*K1174*L1174)</f>
        <v>18375</v>
      </c>
      <c r="P1174" s="18"/>
    </row>
    <row r="1175" spans="2:16" ht="14.25">
      <c r="B1175" s="5"/>
      <c r="C1175" s="814"/>
      <c r="D1175" s="815"/>
      <c r="E1175" s="815"/>
      <c r="F1175" s="815"/>
      <c r="G1175" s="815"/>
      <c r="H1175" s="815"/>
      <c r="I1175" s="816"/>
      <c r="J1175" s="232"/>
      <c r="K1175" s="250"/>
      <c r="L1175" s="250"/>
      <c r="M1175" s="831"/>
      <c r="N1175" s="832"/>
      <c r="O1175" s="189">
        <f>+(M1175*K1175)+(M1175*K1175*L1175)</f>
        <v>0</v>
      </c>
      <c r="P1175" s="18"/>
    </row>
    <row r="1176" spans="2:16" ht="14.25">
      <c r="B1176" s="5"/>
      <c r="C1176" s="814"/>
      <c r="D1176" s="815"/>
      <c r="E1176" s="815"/>
      <c r="F1176" s="815"/>
      <c r="G1176" s="815"/>
      <c r="H1176" s="815"/>
      <c r="I1176" s="816"/>
      <c r="J1176" s="247"/>
      <c r="K1176" s="248"/>
      <c r="L1176" s="249"/>
      <c r="M1176" s="939"/>
      <c r="N1176" s="940"/>
      <c r="O1176" s="189">
        <f>+(M1176*K1176)+(M1176*K1176*L1176)</f>
        <v>0</v>
      </c>
      <c r="P1176" s="18"/>
    </row>
    <row r="1177" spans="2:16" ht="15" thickBot="1">
      <c r="B1177" s="5"/>
      <c r="C1177" s="839"/>
      <c r="D1177" s="840"/>
      <c r="E1177" s="840"/>
      <c r="F1177" s="840"/>
      <c r="G1177" s="840"/>
      <c r="H1177" s="840"/>
      <c r="I1177" s="841"/>
      <c r="J1177" s="202"/>
      <c r="K1177" s="64"/>
      <c r="L1177" s="202"/>
      <c r="M1177" s="835"/>
      <c r="N1177" s="836"/>
      <c r="O1177" s="217">
        <f>+(M1177*K1177)+(M1177*K1177*L1177)</f>
        <v>0</v>
      </c>
      <c r="P1177" s="18"/>
    </row>
    <row r="1178" spans="2:16" ht="15.75" thickBot="1">
      <c r="B1178" s="5"/>
      <c r="C1178" s="779" t="s">
        <v>58</v>
      </c>
      <c r="D1178" s="780"/>
      <c r="E1178" s="780"/>
      <c r="F1178" s="780"/>
      <c r="G1178" s="780"/>
      <c r="H1178" s="780"/>
      <c r="I1178" s="780"/>
      <c r="J1178" s="780"/>
      <c r="K1178" s="780"/>
      <c r="L1178" s="780"/>
      <c r="M1178" s="780"/>
      <c r="N1178" s="781"/>
      <c r="O1178" s="190">
        <f>+SUM(O1174:O1177)</f>
        <v>18375</v>
      </c>
      <c r="P1178" s="18"/>
    </row>
    <row r="1179" spans="2:16">
      <c r="B1179" s="5"/>
      <c r="C1179" s="801" t="s">
        <v>61</v>
      </c>
      <c r="D1179" s="802"/>
      <c r="E1179" s="802"/>
      <c r="F1179" s="802"/>
      <c r="G1179" s="802"/>
      <c r="H1179" s="802"/>
      <c r="I1179" s="802"/>
      <c r="J1179" s="802"/>
      <c r="K1179" s="802"/>
      <c r="L1179" s="802"/>
      <c r="M1179" s="802"/>
      <c r="N1179" s="802"/>
      <c r="O1179" s="803"/>
      <c r="P1179" s="16"/>
    </row>
    <row r="1180" spans="2:16">
      <c r="B1180" s="5"/>
      <c r="C1180" s="804"/>
      <c r="D1180" s="805"/>
      <c r="E1180" s="805"/>
      <c r="F1180" s="805"/>
      <c r="G1180" s="805"/>
      <c r="H1180" s="805"/>
      <c r="I1180" s="805"/>
      <c r="J1180" s="805"/>
      <c r="K1180" s="805"/>
      <c r="L1180" s="805"/>
      <c r="M1180" s="805"/>
      <c r="N1180" s="805"/>
      <c r="O1180" s="806"/>
      <c r="P1180" s="16"/>
    </row>
    <row r="1181" spans="2:16" ht="13.5" thickBot="1">
      <c r="B1181" s="5"/>
      <c r="C1181" s="807"/>
      <c r="D1181" s="808"/>
      <c r="E1181" s="808"/>
      <c r="F1181" s="808"/>
      <c r="G1181" s="808"/>
      <c r="H1181" s="808"/>
      <c r="I1181" s="808"/>
      <c r="J1181" s="808"/>
      <c r="K1181" s="808"/>
      <c r="L1181" s="808"/>
      <c r="M1181" s="808"/>
      <c r="N1181" s="808"/>
      <c r="O1181" s="809"/>
      <c r="P1181" s="16"/>
    </row>
    <row r="1182" spans="2:16" s="276" customFormat="1" ht="15">
      <c r="B1182" s="277"/>
      <c r="C1182" s="810" t="s">
        <v>62</v>
      </c>
      <c r="D1182" s="811"/>
      <c r="E1182" s="811"/>
      <c r="F1182" s="811"/>
      <c r="G1182" s="811"/>
      <c r="H1182" s="811"/>
      <c r="I1182" s="811"/>
      <c r="J1182" s="58" t="s">
        <v>217</v>
      </c>
      <c r="K1182" s="101" t="s">
        <v>64</v>
      </c>
      <c r="L1182" s="58" t="s">
        <v>53</v>
      </c>
      <c r="M1182" s="837" t="s">
        <v>66</v>
      </c>
      <c r="N1182" s="838"/>
      <c r="O1182" s="59" t="s">
        <v>57</v>
      </c>
      <c r="P1182" s="17"/>
    </row>
    <row r="1183" spans="2:16" ht="14.25">
      <c r="B1183" s="5"/>
      <c r="C1183" s="795" t="s">
        <v>107</v>
      </c>
      <c r="D1183" s="796"/>
      <c r="E1183" s="796"/>
      <c r="F1183" s="796"/>
      <c r="G1183" s="796"/>
      <c r="H1183" s="796"/>
      <c r="I1183" s="796"/>
      <c r="J1183" s="66">
        <v>4</v>
      </c>
      <c r="K1183" s="67">
        <v>92.3</v>
      </c>
      <c r="L1183" s="66" t="s">
        <v>106</v>
      </c>
      <c r="M1183" s="777">
        <v>2.5</v>
      </c>
      <c r="N1183" s="778"/>
      <c r="O1183" s="189">
        <f>+M1183*K1183*J1183</f>
        <v>923</v>
      </c>
      <c r="P1183" s="18"/>
    </row>
    <row r="1184" spans="2:16" ht="15" thickBot="1">
      <c r="B1184" s="5"/>
      <c r="C1184" s="833"/>
      <c r="D1184" s="834"/>
      <c r="E1184" s="834"/>
      <c r="F1184" s="834"/>
      <c r="G1184" s="834"/>
      <c r="H1184" s="834"/>
      <c r="I1184" s="834"/>
      <c r="J1184" s="68"/>
      <c r="K1184" s="69"/>
      <c r="L1184" s="68"/>
      <c r="M1184" s="821"/>
      <c r="N1184" s="822"/>
      <c r="O1184" s="192">
        <v>0</v>
      </c>
      <c r="P1184" s="18"/>
    </row>
    <row r="1185" spans="1:17" ht="15.75" thickBot="1">
      <c r="B1185" s="5"/>
      <c r="C1185" s="779" t="s">
        <v>58</v>
      </c>
      <c r="D1185" s="780"/>
      <c r="E1185" s="780"/>
      <c r="F1185" s="780"/>
      <c r="G1185" s="780"/>
      <c r="H1185" s="780"/>
      <c r="I1185" s="780"/>
      <c r="J1185" s="780"/>
      <c r="K1185" s="780"/>
      <c r="L1185" s="780"/>
      <c r="M1185" s="780"/>
      <c r="N1185" s="781"/>
      <c r="O1185" s="190">
        <f>SUM(O1183:O1184)</f>
        <v>923</v>
      </c>
      <c r="P1185" s="19"/>
    </row>
    <row r="1186" spans="1:17">
      <c r="B1186" s="5"/>
      <c r="C1186" s="801" t="s">
        <v>67</v>
      </c>
      <c r="D1186" s="802"/>
      <c r="E1186" s="802"/>
      <c r="F1186" s="802"/>
      <c r="G1186" s="802"/>
      <c r="H1186" s="802"/>
      <c r="I1186" s="802"/>
      <c r="J1186" s="802"/>
      <c r="K1186" s="802"/>
      <c r="L1186" s="802"/>
      <c r="M1186" s="802"/>
      <c r="N1186" s="802"/>
      <c r="O1186" s="803"/>
      <c r="P1186" s="16"/>
    </row>
    <row r="1187" spans="1:17">
      <c r="B1187" s="5"/>
      <c r="C1187" s="804"/>
      <c r="D1187" s="805"/>
      <c r="E1187" s="805"/>
      <c r="F1187" s="805"/>
      <c r="G1187" s="805"/>
      <c r="H1187" s="805"/>
      <c r="I1187" s="805"/>
      <c r="J1187" s="805"/>
      <c r="K1187" s="805"/>
      <c r="L1187" s="805"/>
      <c r="M1187" s="805"/>
      <c r="N1187" s="805"/>
      <c r="O1187" s="806"/>
      <c r="P1187" s="16"/>
    </row>
    <row r="1188" spans="1:17" ht="13.5" thickBot="1">
      <c r="B1188" s="5"/>
      <c r="C1188" s="807"/>
      <c r="D1188" s="808"/>
      <c r="E1188" s="808"/>
      <c r="F1188" s="808"/>
      <c r="G1188" s="808"/>
      <c r="H1188" s="808"/>
      <c r="I1188" s="808"/>
      <c r="J1188" s="808"/>
      <c r="K1188" s="808"/>
      <c r="L1188" s="808"/>
      <c r="M1188" s="808"/>
      <c r="N1188" s="808"/>
      <c r="O1188" s="809"/>
      <c r="P1188" s="16"/>
    </row>
    <row r="1189" spans="1:17" ht="30">
      <c r="A1189" s="225"/>
      <c r="B1189" s="220"/>
      <c r="C1189" s="827" t="s">
        <v>68</v>
      </c>
      <c r="D1189" s="828"/>
      <c r="E1189" s="828"/>
      <c r="F1189" s="828"/>
      <c r="G1189" s="828"/>
      <c r="H1189" s="828"/>
      <c r="I1189" s="828"/>
      <c r="J1189" s="782" t="s">
        <v>53</v>
      </c>
      <c r="K1189" s="783"/>
      <c r="L1189" s="222" t="s">
        <v>69</v>
      </c>
      <c r="M1189" s="829" t="s">
        <v>56</v>
      </c>
      <c r="N1189" s="830"/>
      <c r="O1189" s="223" t="s">
        <v>57</v>
      </c>
      <c r="P1189" s="224"/>
      <c r="Q1189" s="225"/>
    </row>
    <row r="1190" spans="1:17" ht="14.25">
      <c r="B1190" s="5"/>
      <c r="C1190" s="814" t="s">
        <v>308</v>
      </c>
      <c r="D1190" s="815"/>
      <c r="E1190" s="815"/>
      <c r="F1190" s="815"/>
      <c r="G1190" s="815"/>
      <c r="H1190" s="815"/>
      <c r="I1190" s="816"/>
      <c r="J1190" s="784" t="s">
        <v>94</v>
      </c>
      <c r="K1190" s="785"/>
      <c r="L1190" s="184">
        <f>+L1096</f>
        <v>311661.11135999998</v>
      </c>
      <c r="M1190" s="831">
        <v>0.04</v>
      </c>
      <c r="N1190" s="832"/>
      <c r="O1190" s="191">
        <f>+L1190*M1190</f>
        <v>12466.4444544</v>
      </c>
      <c r="P1190" s="21"/>
    </row>
    <row r="1191" spans="1:17" ht="14.25">
      <c r="B1191" s="5"/>
      <c r="C1191" s="814"/>
      <c r="D1191" s="815"/>
      <c r="E1191" s="815"/>
      <c r="F1191" s="815"/>
      <c r="G1191" s="815"/>
      <c r="H1191" s="815"/>
      <c r="I1191" s="816"/>
      <c r="J1191" s="784"/>
      <c r="K1191" s="785"/>
      <c r="L1191" s="184"/>
      <c r="M1191" s="817"/>
      <c r="N1191" s="818"/>
      <c r="O1191" s="191">
        <f>+M1191*L1191</f>
        <v>0</v>
      </c>
      <c r="P1191" s="21"/>
    </row>
    <row r="1192" spans="1:17" ht="14.25">
      <c r="B1192" s="5"/>
      <c r="C1192" s="814"/>
      <c r="D1192" s="815"/>
      <c r="E1192" s="815"/>
      <c r="F1192" s="815"/>
      <c r="G1192" s="815"/>
      <c r="H1192" s="815"/>
      <c r="I1192" s="816"/>
      <c r="J1192" s="784"/>
      <c r="K1192" s="785"/>
      <c r="L1192" s="184"/>
      <c r="M1192" s="819"/>
      <c r="N1192" s="820"/>
      <c r="O1192" s="191">
        <f>+M1192*L1192</f>
        <v>0</v>
      </c>
      <c r="P1192" s="21"/>
    </row>
    <row r="1193" spans="1:17" ht="15" thickBot="1">
      <c r="B1193" s="5"/>
      <c r="C1193" s="814"/>
      <c r="D1193" s="815"/>
      <c r="E1193" s="815"/>
      <c r="F1193" s="815"/>
      <c r="G1193" s="815"/>
      <c r="H1193" s="815"/>
      <c r="I1193" s="816"/>
      <c r="J1193" s="821"/>
      <c r="K1193" s="822"/>
      <c r="L1193" s="183"/>
      <c r="M1193" s="821"/>
      <c r="N1193" s="822"/>
      <c r="O1193" s="191">
        <f>+M1193*L1193</f>
        <v>0</v>
      </c>
      <c r="P1193" s="18"/>
    </row>
    <row r="1194" spans="1:17" ht="15.75" thickBot="1">
      <c r="B1194" s="5"/>
      <c r="C1194" s="779" t="s">
        <v>58</v>
      </c>
      <c r="D1194" s="780"/>
      <c r="E1194" s="780"/>
      <c r="F1194" s="780"/>
      <c r="G1194" s="780"/>
      <c r="H1194" s="780"/>
      <c r="I1194" s="780"/>
      <c r="J1194" s="780"/>
      <c r="K1194" s="780"/>
      <c r="L1194" s="780"/>
      <c r="M1194" s="780"/>
      <c r="N1194" s="781"/>
      <c r="O1194" s="190">
        <f>+SUM(O1190:O1193)</f>
        <v>12466.4444544</v>
      </c>
      <c r="P1194" s="18"/>
    </row>
    <row r="1195" spans="1:17" ht="15" thickBot="1">
      <c r="B1195" s="5"/>
      <c r="C1195" s="55"/>
      <c r="D1195" s="32"/>
      <c r="E1195" s="32"/>
      <c r="F1195" s="32"/>
      <c r="G1195" s="32"/>
      <c r="H1195" s="32"/>
      <c r="I1195" s="32"/>
      <c r="J1195" s="32"/>
      <c r="K1195" s="32"/>
      <c r="L1195" s="32"/>
      <c r="M1195" s="32"/>
      <c r="N1195" s="32"/>
      <c r="O1195" s="56"/>
      <c r="P1195" s="6"/>
    </row>
    <row r="1196" spans="1:17" ht="15.75" thickBot="1">
      <c r="B1196" s="5"/>
      <c r="C1196" s="786" t="s">
        <v>70</v>
      </c>
      <c r="D1196" s="787"/>
      <c r="E1196" s="787"/>
      <c r="F1196" s="787"/>
      <c r="G1196" s="787"/>
      <c r="H1196" s="787"/>
      <c r="I1196" s="787"/>
      <c r="J1196" s="787"/>
      <c r="K1196" s="787"/>
      <c r="L1196" s="787"/>
      <c r="M1196" s="787"/>
      <c r="N1196" s="788"/>
      <c r="O1196" s="195">
        <f>+ROUNDUP(O1169+O1178+O1185+O1194,0)</f>
        <v>33012</v>
      </c>
      <c r="P1196" s="22"/>
    </row>
    <row r="1197" spans="1:17">
      <c r="B1197" s="5"/>
      <c r="C1197" s="801" t="s">
        <v>71</v>
      </c>
      <c r="D1197" s="802"/>
      <c r="E1197" s="802"/>
      <c r="F1197" s="802"/>
      <c r="G1197" s="802"/>
      <c r="H1197" s="802"/>
      <c r="I1197" s="802"/>
      <c r="J1197" s="802"/>
      <c r="K1197" s="802"/>
      <c r="L1197" s="802"/>
      <c r="M1197" s="802"/>
      <c r="N1197" s="802"/>
      <c r="O1197" s="803"/>
      <c r="P1197" s="16"/>
    </row>
    <row r="1198" spans="1:17">
      <c r="B1198" s="5"/>
      <c r="C1198" s="804"/>
      <c r="D1198" s="805"/>
      <c r="E1198" s="805"/>
      <c r="F1198" s="805"/>
      <c r="G1198" s="805"/>
      <c r="H1198" s="805"/>
      <c r="I1198" s="805"/>
      <c r="J1198" s="805"/>
      <c r="K1198" s="805"/>
      <c r="L1198" s="805"/>
      <c r="M1198" s="805"/>
      <c r="N1198" s="805"/>
      <c r="O1198" s="806"/>
      <c r="P1198" s="16"/>
    </row>
    <row r="1199" spans="1:17" ht="13.5" thickBot="1">
      <c r="B1199" s="5"/>
      <c r="C1199" s="807"/>
      <c r="D1199" s="808"/>
      <c r="E1199" s="808"/>
      <c r="F1199" s="808"/>
      <c r="G1199" s="808"/>
      <c r="H1199" s="808"/>
      <c r="I1199" s="808"/>
      <c r="J1199" s="808"/>
      <c r="K1199" s="808"/>
      <c r="L1199" s="808"/>
      <c r="M1199" s="808"/>
      <c r="N1199" s="808"/>
      <c r="O1199" s="809"/>
      <c r="P1199" s="16"/>
    </row>
    <row r="1200" spans="1:17" ht="15">
      <c r="B1200" s="5"/>
      <c r="C1200" s="810" t="s">
        <v>72</v>
      </c>
      <c r="D1200" s="811"/>
      <c r="E1200" s="811"/>
      <c r="F1200" s="811"/>
      <c r="G1200" s="811"/>
      <c r="H1200" s="811"/>
      <c r="I1200" s="811"/>
      <c r="J1200" s="101"/>
      <c r="K1200" s="102"/>
      <c r="L1200" s="71" t="s">
        <v>73</v>
      </c>
      <c r="M1200" s="812" t="s">
        <v>74</v>
      </c>
      <c r="N1200" s="813"/>
      <c r="O1200" s="72"/>
      <c r="P1200" s="20"/>
    </row>
    <row r="1201" spans="2:16" ht="14.25">
      <c r="B1201" s="5"/>
      <c r="C1201" s="795" t="s">
        <v>75</v>
      </c>
      <c r="D1201" s="796"/>
      <c r="E1201" s="796"/>
      <c r="F1201" s="796"/>
      <c r="G1201" s="796"/>
      <c r="H1201" s="796"/>
      <c r="I1201" s="796"/>
      <c r="J1201" s="74"/>
      <c r="K1201" s="75"/>
      <c r="L1201" s="76">
        <v>0.28999999999999998</v>
      </c>
      <c r="M1201" s="797">
        <f>+O1196</f>
        <v>33012</v>
      </c>
      <c r="N1201" s="798"/>
      <c r="O1201" s="189">
        <f>+M1201*L1201</f>
        <v>9573.48</v>
      </c>
      <c r="P1201" s="23"/>
    </row>
    <row r="1202" spans="2:16" ht="14.25">
      <c r="B1202" s="5"/>
      <c r="C1202" s="61" t="s">
        <v>76</v>
      </c>
      <c r="D1202" s="62"/>
      <c r="E1202" s="62"/>
      <c r="F1202" s="62"/>
      <c r="G1202" s="62"/>
      <c r="H1202" s="62"/>
      <c r="I1202" s="62"/>
      <c r="J1202" s="74"/>
      <c r="K1202" s="75"/>
      <c r="L1202" s="76">
        <v>0.01</v>
      </c>
      <c r="M1202" s="797">
        <f>+O1196</f>
        <v>33012</v>
      </c>
      <c r="N1202" s="798"/>
      <c r="O1202" s="189">
        <f>+M1202*L1202</f>
        <v>330.12</v>
      </c>
      <c r="P1202" s="23"/>
    </row>
    <row r="1203" spans="2:16" ht="15" thickBot="1">
      <c r="B1203" s="5"/>
      <c r="C1203" s="49" t="s">
        <v>77</v>
      </c>
      <c r="D1203" s="50"/>
      <c r="E1203" s="50"/>
      <c r="F1203" s="50"/>
      <c r="G1203" s="50"/>
      <c r="H1203" s="50"/>
      <c r="I1203" s="50"/>
      <c r="J1203" s="77"/>
      <c r="K1203" s="78"/>
      <c r="L1203" s="76">
        <v>0.05</v>
      </c>
      <c r="M1203" s="799">
        <f>+O1196</f>
        <v>33012</v>
      </c>
      <c r="N1203" s="800"/>
      <c r="O1203" s="189">
        <f>+M1203*L1203</f>
        <v>1650.6000000000001</v>
      </c>
      <c r="P1203" s="23"/>
    </row>
    <row r="1204" spans="2:16" ht="15.75" thickBot="1">
      <c r="B1204" s="5"/>
      <c r="C1204" s="779" t="s">
        <v>58</v>
      </c>
      <c r="D1204" s="780"/>
      <c r="E1204" s="780"/>
      <c r="F1204" s="780"/>
      <c r="G1204" s="780"/>
      <c r="H1204" s="780"/>
      <c r="I1204" s="780"/>
      <c r="J1204" s="780"/>
      <c r="K1204" s="780"/>
      <c r="L1204" s="780"/>
      <c r="M1204" s="780"/>
      <c r="N1204" s="781"/>
      <c r="O1204" s="190">
        <f>+SUM(O1201:O1203)</f>
        <v>11554.2</v>
      </c>
      <c r="P1204" s="24"/>
    </row>
    <row r="1205" spans="2:16" ht="15" thickBot="1">
      <c r="B1205" s="5"/>
      <c r="C1205" s="55"/>
      <c r="D1205" s="32"/>
      <c r="E1205" s="32"/>
      <c r="F1205" s="32"/>
      <c r="G1205" s="32"/>
      <c r="H1205" s="32"/>
      <c r="I1205" s="32"/>
      <c r="J1205" s="32"/>
      <c r="K1205" s="32"/>
      <c r="L1205" s="32"/>
      <c r="M1205" s="32"/>
      <c r="N1205" s="32"/>
      <c r="O1205" s="196"/>
      <c r="P1205" s="6"/>
    </row>
    <row r="1206" spans="2:16" ht="15.75" thickBot="1">
      <c r="B1206" s="5"/>
      <c r="C1206" s="786" t="s">
        <v>78</v>
      </c>
      <c r="D1206" s="787"/>
      <c r="E1206" s="787"/>
      <c r="F1206" s="787"/>
      <c r="G1206" s="787"/>
      <c r="H1206" s="787"/>
      <c r="I1206" s="787"/>
      <c r="J1206" s="787"/>
      <c r="K1206" s="787"/>
      <c r="L1206" s="787"/>
      <c r="M1206" s="787"/>
      <c r="N1206" s="788"/>
      <c r="O1206" s="194">
        <f>ROUND(+O1204+O1196,0)</f>
        <v>44566</v>
      </c>
      <c r="P1206" s="24"/>
    </row>
    <row r="1207" spans="2:16" ht="14.25">
      <c r="B1207" s="5"/>
      <c r="C1207" s="55"/>
      <c r="D1207" s="32"/>
      <c r="E1207" s="32"/>
      <c r="F1207" s="32"/>
      <c r="G1207" s="32"/>
      <c r="H1207" s="32"/>
      <c r="I1207" s="32"/>
      <c r="J1207" s="32"/>
      <c r="K1207" s="32"/>
      <c r="L1207" s="32"/>
      <c r="M1207" s="32"/>
      <c r="N1207" s="32"/>
      <c r="O1207" s="56"/>
      <c r="P1207" s="6"/>
    </row>
    <row r="1208" spans="2:16" ht="14.25">
      <c r="B1208" s="5"/>
      <c r="C1208" s="55"/>
      <c r="D1208" s="32"/>
      <c r="E1208" s="32"/>
      <c r="F1208" s="32"/>
      <c r="G1208" s="32"/>
      <c r="H1208" s="79" t="s">
        <v>79</v>
      </c>
      <c r="I1208" s="79"/>
      <c r="J1208" s="79"/>
      <c r="K1208" s="79"/>
      <c r="L1208" s="32"/>
      <c r="M1208" s="32"/>
      <c r="N1208" s="32"/>
      <c r="O1208" s="56"/>
      <c r="P1208" s="6"/>
    </row>
    <row r="1209" spans="2:16" ht="15">
      <c r="B1209" s="5"/>
      <c r="C1209" s="55"/>
      <c r="D1209" s="32"/>
      <c r="E1209" s="32"/>
      <c r="F1209" s="32"/>
      <c r="G1209" s="32"/>
      <c r="H1209" s="79" t="s">
        <v>80</v>
      </c>
      <c r="I1209" s="32"/>
      <c r="J1209" s="32"/>
      <c r="K1209" s="32"/>
      <c r="L1209" s="32"/>
      <c r="M1209" s="32"/>
      <c r="N1209" s="32"/>
      <c r="O1209" s="56"/>
      <c r="P1209" s="25"/>
    </row>
    <row r="1210" spans="2:16" ht="15">
      <c r="B1210" s="5"/>
      <c r="C1210" s="55"/>
      <c r="D1210" s="32"/>
      <c r="E1210" s="32"/>
      <c r="F1210" s="32"/>
      <c r="G1210" s="32"/>
      <c r="H1210" s="79" t="s">
        <v>81</v>
      </c>
      <c r="I1210" s="32"/>
      <c r="J1210" s="32"/>
      <c r="K1210" s="32"/>
      <c r="L1210" s="32"/>
      <c r="M1210" s="32"/>
      <c r="N1210" s="32"/>
      <c r="O1210" s="56"/>
      <c r="P1210" s="25"/>
    </row>
    <row r="1211" spans="2:16" ht="14.25">
      <c r="B1211" s="5"/>
      <c r="C1211" s="41"/>
      <c r="D1211" s="80"/>
      <c r="E1211" s="80"/>
      <c r="F1211" s="80"/>
      <c r="G1211" s="80"/>
      <c r="H1211" s="79" t="s">
        <v>82</v>
      </c>
      <c r="I1211" s="80"/>
      <c r="J1211" s="80"/>
      <c r="K1211" s="80"/>
      <c r="L1211" s="80"/>
      <c r="M1211" s="80"/>
      <c r="N1211" s="80"/>
      <c r="O1211" s="81"/>
      <c r="P1211" s="26"/>
    </row>
    <row r="1212" spans="2:16" ht="14.25">
      <c r="B1212" s="5"/>
      <c r="C1212" s="55"/>
      <c r="D1212" s="32"/>
      <c r="E1212" s="32"/>
      <c r="F1212" s="32"/>
      <c r="G1212" s="32"/>
      <c r="H1212" s="32" t="s">
        <v>83</v>
      </c>
      <c r="I1212" s="32"/>
      <c r="J1212" s="32"/>
      <c r="K1212" s="32"/>
      <c r="L1212" s="32"/>
      <c r="M1212" s="32"/>
      <c r="N1212" s="32"/>
      <c r="O1212" s="56"/>
      <c r="P1212" s="6"/>
    </row>
    <row r="1213" spans="2:16" ht="15">
      <c r="B1213" s="5"/>
      <c r="C1213" s="82" t="s">
        <v>84</v>
      </c>
      <c r="D1213" s="83"/>
      <c r="E1213" s="83"/>
      <c r="F1213" s="83"/>
      <c r="G1213" s="83"/>
      <c r="H1213" s="83"/>
      <c r="I1213" s="83"/>
      <c r="J1213" s="83"/>
      <c r="K1213" s="83"/>
      <c r="L1213" s="83"/>
      <c r="M1213" s="83"/>
      <c r="N1213" s="83"/>
      <c r="O1213" s="84"/>
      <c r="P1213" s="6"/>
    </row>
    <row r="1214" spans="2:16" ht="14.25">
      <c r="B1214" s="5"/>
      <c r="C1214" s="789"/>
      <c r="D1214" s="790"/>
      <c r="E1214" s="790"/>
      <c r="F1214" s="790"/>
      <c r="G1214" s="790"/>
      <c r="H1214" s="790"/>
      <c r="I1214" s="790"/>
      <c r="J1214" s="790"/>
      <c r="K1214" s="790"/>
      <c r="L1214" s="790"/>
      <c r="M1214" s="790"/>
      <c r="N1214" s="790"/>
      <c r="O1214" s="791"/>
      <c r="P1214" s="26"/>
    </row>
    <row r="1215" spans="2:16" ht="14.25">
      <c r="B1215" s="5"/>
      <c r="C1215" s="789"/>
      <c r="D1215" s="790"/>
      <c r="E1215" s="790"/>
      <c r="F1215" s="790"/>
      <c r="G1215" s="790"/>
      <c r="H1215" s="790"/>
      <c r="I1215" s="790"/>
      <c r="J1215" s="790"/>
      <c r="K1215" s="790"/>
      <c r="L1215" s="790"/>
      <c r="M1215" s="790"/>
      <c r="N1215" s="790"/>
      <c r="O1215" s="791"/>
      <c r="P1215" s="26"/>
    </row>
    <row r="1216" spans="2:16" ht="14.25">
      <c r="B1216" s="5"/>
      <c r="C1216" s="41"/>
      <c r="D1216" s="80"/>
      <c r="E1216" s="80"/>
      <c r="F1216" s="80"/>
      <c r="G1216" s="80"/>
      <c r="H1216" s="80"/>
      <c r="I1216" s="80"/>
      <c r="J1216" s="80"/>
      <c r="K1216" s="80"/>
      <c r="L1216" s="80"/>
      <c r="M1216" s="80"/>
      <c r="N1216" s="80"/>
      <c r="O1216" s="81"/>
      <c r="P1216" s="26"/>
    </row>
    <row r="1217" spans="2:16" ht="15">
      <c r="B1217" s="5"/>
      <c r="C1217" s="85" t="s">
        <v>85</v>
      </c>
      <c r="D1217" s="80"/>
      <c r="E1217" s="80"/>
      <c r="F1217" s="80"/>
      <c r="G1217" s="80"/>
      <c r="H1217" s="80"/>
      <c r="I1217" s="80"/>
      <c r="J1217" s="80"/>
      <c r="K1217" s="80"/>
      <c r="L1217" s="80"/>
      <c r="M1217" s="80"/>
      <c r="N1217" s="80"/>
      <c r="O1217" s="81"/>
      <c r="P1217" s="26"/>
    </row>
    <row r="1218" spans="2:16">
      <c r="B1218" s="5"/>
      <c r="C1218" s="792" t="s">
        <v>86</v>
      </c>
      <c r="D1218" s="793"/>
      <c r="E1218" s="793"/>
      <c r="F1218" s="793"/>
      <c r="G1218" s="793"/>
      <c r="H1218" s="793"/>
      <c r="I1218" s="793"/>
      <c r="J1218" s="793"/>
      <c r="K1218" s="793"/>
      <c r="L1218" s="793"/>
      <c r="M1218" s="793"/>
      <c r="N1218" s="793"/>
      <c r="O1218" s="794"/>
      <c r="P1218" s="27"/>
    </row>
    <row r="1219" spans="2:16">
      <c r="B1219" s="5"/>
      <c r="C1219" s="792"/>
      <c r="D1219" s="793"/>
      <c r="E1219" s="793"/>
      <c r="F1219" s="793"/>
      <c r="G1219" s="793"/>
      <c r="H1219" s="793"/>
      <c r="I1219" s="793"/>
      <c r="J1219" s="793"/>
      <c r="K1219" s="793"/>
      <c r="L1219" s="793"/>
      <c r="M1219" s="793"/>
      <c r="N1219" s="793"/>
      <c r="O1219" s="794"/>
      <c r="P1219" s="27"/>
    </row>
    <row r="1220" spans="2:16">
      <c r="B1220" s="5"/>
      <c r="C1220" s="792" t="s">
        <v>87</v>
      </c>
      <c r="D1220" s="793"/>
      <c r="E1220" s="793"/>
      <c r="F1220" s="793"/>
      <c r="G1220" s="793"/>
      <c r="H1220" s="793"/>
      <c r="I1220" s="793"/>
      <c r="J1220" s="793"/>
      <c r="K1220" s="793"/>
      <c r="L1220" s="793"/>
      <c r="M1220" s="793"/>
      <c r="N1220" s="793"/>
      <c r="O1220" s="794"/>
      <c r="P1220" s="27"/>
    </row>
    <row r="1221" spans="2:16">
      <c r="B1221" s="5"/>
      <c r="C1221" s="792"/>
      <c r="D1221" s="793"/>
      <c r="E1221" s="793"/>
      <c r="F1221" s="793"/>
      <c r="G1221" s="793"/>
      <c r="H1221" s="793"/>
      <c r="I1221" s="793"/>
      <c r="J1221" s="793"/>
      <c r="K1221" s="793"/>
      <c r="L1221" s="793"/>
      <c r="M1221" s="793"/>
      <c r="N1221" s="793"/>
      <c r="O1221" s="794"/>
      <c r="P1221" s="27"/>
    </row>
    <row r="1222" spans="2:16" ht="14.25">
      <c r="B1222" s="5"/>
      <c r="C1222" s="41"/>
      <c r="D1222" s="80"/>
      <c r="E1222" s="80"/>
      <c r="F1222" s="80"/>
      <c r="G1222" s="80"/>
      <c r="H1222" s="80"/>
      <c r="I1222" s="80"/>
      <c r="J1222" s="80"/>
      <c r="K1222" s="80"/>
      <c r="L1222" s="80"/>
      <c r="M1222" s="80"/>
      <c r="N1222" s="80"/>
      <c r="O1222" s="81"/>
      <c r="P1222" s="26"/>
    </row>
    <row r="1223" spans="2:16" ht="14.25">
      <c r="B1223" s="5"/>
      <c r="C1223" s="55"/>
      <c r="D1223" s="32"/>
      <c r="E1223" s="32"/>
      <c r="F1223" s="32"/>
      <c r="G1223" s="32"/>
      <c r="H1223" s="79" t="s">
        <v>79</v>
      </c>
      <c r="I1223" s="32"/>
      <c r="J1223" s="32"/>
      <c r="K1223" s="32"/>
      <c r="L1223" s="32"/>
      <c r="M1223" s="32"/>
      <c r="N1223" s="32"/>
      <c r="O1223" s="56"/>
      <c r="P1223" s="6"/>
    </row>
    <row r="1224" spans="2:16" ht="14.25">
      <c r="B1224" s="5"/>
      <c r="C1224" s="55"/>
      <c r="D1224" s="32"/>
      <c r="E1224" s="32"/>
      <c r="F1224" s="32"/>
      <c r="G1224" s="32"/>
      <c r="H1224" s="32" t="s">
        <v>80</v>
      </c>
      <c r="I1224" s="62"/>
      <c r="J1224" s="62"/>
      <c r="K1224" s="62"/>
      <c r="L1224" s="32"/>
      <c r="M1224" s="32"/>
      <c r="N1224" s="32"/>
      <c r="O1224" s="56"/>
      <c r="P1224" s="6"/>
    </row>
    <row r="1225" spans="2:16" ht="14.25">
      <c r="B1225" s="5"/>
      <c r="C1225" s="55"/>
      <c r="D1225" s="32"/>
      <c r="E1225" s="32"/>
      <c r="F1225" s="32"/>
      <c r="G1225" s="32"/>
      <c r="H1225" s="32" t="s">
        <v>88</v>
      </c>
      <c r="I1225" s="86"/>
      <c r="J1225" s="86"/>
      <c r="K1225" s="86"/>
      <c r="L1225" s="32"/>
      <c r="M1225" s="32"/>
      <c r="N1225" s="32"/>
      <c r="O1225" s="56"/>
      <c r="P1225" s="6"/>
    </row>
    <row r="1226" spans="2:16" ht="14.25">
      <c r="B1226" s="5"/>
      <c r="C1226" s="87"/>
      <c r="D1226" s="80"/>
      <c r="E1226" s="80"/>
      <c r="F1226" s="80"/>
      <c r="G1226" s="80"/>
      <c r="H1226" s="32" t="s">
        <v>89</v>
      </c>
      <c r="I1226" s="32"/>
      <c r="J1226" s="32"/>
      <c r="K1226" s="32"/>
      <c r="L1226" s="80"/>
      <c r="M1226" s="80"/>
      <c r="N1226" s="80"/>
      <c r="O1226" s="81"/>
      <c r="P1226" s="26"/>
    </row>
    <row r="1227" spans="2:16" ht="16.5" thickBot="1">
      <c r="B1227" s="5"/>
      <c r="C1227" s="773"/>
      <c r="D1227" s="774"/>
      <c r="E1227" s="774"/>
      <c r="F1227" s="69"/>
      <c r="G1227" s="69"/>
      <c r="H1227" s="69"/>
      <c r="I1227" s="69"/>
      <c r="J1227" s="69"/>
      <c r="K1227" s="775"/>
      <c r="L1227" s="775"/>
      <c r="M1227" s="775"/>
      <c r="N1227" s="775"/>
      <c r="O1227" s="776"/>
      <c r="P1227" s="28"/>
    </row>
    <row r="1228" spans="2:16" ht="13.5" thickBot="1">
      <c r="B1228" s="29"/>
      <c r="C1228" s="30"/>
      <c r="D1228" s="30"/>
      <c r="E1228" s="30"/>
      <c r="F1228" s="30"/>
      <c r="G1228" s="30"/>
      <c r="H1228" s="30"/>
      <c r="I1228" s="30"/>
      <c r="J1228" s="30"/>
      <c r="K1228" s="30"/>
      <c r="L1228" s="30"/>
      <c r="M1228" s="30"/>
      <c r="N1228" s="30"/>
      <c r="O1228" s="30"/>
      <c r="P1228" s="31"/>
    </row>
    <row r="1229" spans="2:16" ht="13.5" thickTop="1"/>
    <row r="1230" spans="2:16" ht="13.5" thickBot="1"/>
    <row r="1231" spans="2:16" ht="13.5" thickTop="1">
      <c r="B1231" s="3"/>
      <c r="C1231" s="4"/>
      <c r="D1231" s="4"/>
      <c r="E1231" s="4"/>
      <c r="F1231" s="4"/>
      <c r="G1231" s="4"/>
      <c r="H1231" s="4"/>
      <c r="I1231" s="4"/>
      <c r="J1231" s="4"/>
      <c r="K1231" s="4"/>
      <c r="L1231" s="4"/>
      <c r="M1231" s="4"/>
      <c r="N1231" s="4"/>
      <c r="O1231" s="4"/>
      <c r="P1231" s="106"/>
    </row>
    <row r="1232" spans="2:16" ht="13.5">
      <c r="B1232" s="5"/>
      <c r="C1232" s="869" t="s">
        <v>38</v>
      </c>
      <c r="D1232" s="870"/>
      <c r="E1232" s="870"/>
      <c r="F1232" s="870"/>
      <c r="P1232" s="6"/>
    </row>
    <row r="1233" spans="2:16">
      <c r="B1233" s="5"/>
      <c r="C1233" s="94"/>
      <c r="D1233" s="107" t="s">
        <v>39</v>
      </c>
      <c r="E1233" s="94"/>
      <c r="F1233" s="95"/>
      <c r="P1233" s="6"/>
    </row>
    <row r="1234" spans="2:16">
      <c r="B1234" s="5"/>
      <c r="C1234" s="88"/>
      <c r="D1234" s="89"/>
      <c r="E1234" s="88"/>
      <c r="F1234" s="89"/>
      <c r="P1234" s="6"/>
    </row>
    <row r="1235" spans="2:16" ht="15.75">
      <c r="B1235" s="5"/>
      <c r="C1235" s="871" t="s">
        <v>40</v>
      </c>
      <c r="D1235" s="871"/>
      <c r="E1235" s="871"/>
      <c r="F1235" s="871"/>
      <c r="G1235" s="871"/>
      <c r="H1235" s="871"/>
      <c r="I1235" s="871"/>
      <c r="J1235" s="871"/>
      <c r="K1235" s="871"/>
      <c r="L1235" s="871"/>
      <c r="M1235" s="871"/>
      <c r="N1235" s="871"/>
      <c r="O1235" s="871"/>
      <c r="P1235" s="7"/>
    </row>
    <row r="1236" spans="2:16" ht="15" thickBot="1">
      <c r="B1236" s="5"/>
      <c r="C1236" s="32"/>
      <c r="D1236" s="32"/>
      <c r="E1236" s="32"/>
      <c r="F1236" s="32"/>
      <c r="G1236" s="32"/>
      <c r="H1236" s="32"/>
      <c r="I1236" s="32"/>
      <c r="J1236" s="32"/>
      <c r="K1236" s="32"/>
      <c r="L1236" s="32"/>
      <c r="M1236" s="32"/>
      <c r="N1236" s="32"/>
      <c r="O1236" s="32"/>
      <c r="P1236" s="6"/>
    </row>
    <row r="1237" spans="2:16" ht="15">
      <c r="B1237" s="5"/>
      <c r="C1237" s="872"/>
      <c r="D1237" s="874"/>
      <c r="E1237" s="875"/>
      <c r="F1237" s="875"/>
      <c r="G1237" s="875"/>
      <c r="H1237" s="875"/>
      <c r="I1237" s="875"/>
      <c r="J1237" s="875"/>
      <c r="K1237" s="876"/>
      <c r="L1237" s="877"/>
      <c r="M1237" s="878"/>
      <c r="N1237" s="878"/>
      <c r="O1237" s="879"/>
      <c r="P1237" s="8"/>
    </row>
    <row r="1238" spans="2:16" ht="15">
      <c r="B1238" s="5"/>
      <c r="C1238" s="873"/>
      <c r="D1238" s="856" t="s">
        <v>468</v>
      </c>
      <c r="E1238" s="857"/>
      <c r="F1238" s="857"/>
      <c r="G1238" s="857"/>
      <c r="H1238" s="857"/>
      <c r="I1238" s="857"/>
      <c r="J1238" s="857"/>
      <c r="K1238" s="858"/>
      <c r="L1238" s="880"/>
      <c r="M1238" s="881"/>
      <c r="N1238" s="881"/>
      <c r="O1238" s="882"/>
      <c r="P1238" s="8"/>
    </row>
    <row r="1239" spans="2:16" ht="15">
      <c r="B1239" s="5"/>
      <c r="C1239" s="873"/>
      <c r="D1239" s="856"/>
      <c r="E1239" s="857"/>
      <c r="F1239" s="857"/>
      <c r="G1239" s="857"/>
      <c r="H1239" s="857"/>
      <c r="I1239" s="857"/>
      <c r="J1239" s="857"/>
      <c r="K1239" s="858"/>
      <c r="L1239" s="883" t="s">
        <v>41</v>
      </c>
      <c r="M1239" s="885"/>
      <c r="N1239" s="886"/>
      <c r="O1239" s="887"/>
      <c r="P1239" s="8"/>
    </row>
    <row r="1240" spans="2:16" ht="13.5">
      <c r="B1240" s="5"/>
      <c r="C1240" s="873"/>
      <c r="D1240" s="866" t="s">
        <v>467</v>
      </c>
      <c r="E1240" s="867"/>
      <c r="F1240" s="867"/>
      <c r="G1240" s="867"/>
      <c r="H1240" s="867"/>
      <c r="I1240" s="867"/>
      <c r="J1240" s="867"/>
      <c r="K1240" s="868"/>
      <c r="L1240" s="884"/>
      <c r="M1240" s="888"/>
      <c r="N1240" s="889"/>
      <c r="O1240" s="890"/>
      <c r="P1240" s="9"/>
    </row>
    <row r="1241" spans="2:16" ht="13.9" customHeight="1">
      <c r="B1241" s="5"/>
      <c r="C1241" s="873"/>
      <c r="D1241" s="866"/>
      <c r="E1241" s="867"/>
      <c r="F1241" s="867"/>
      <c r="G1241" s="867"/>
      <c r="H1241" s="867"/>
      <c r="I1241" s="867"/>
      <c r="J1241" s="867"/>
      <c r="K1241" s="868"/>
      <c r="L1241" s="883" t="s">
        <v>42</v>
      </c>
      <c r="M1241" s="883"/>
      <c r="N1241" s="883" t="s">
        <v>43</v>
      </c>
      <c r="O1241" s="854"/>
      <c r="P1241" s="8"/>
    </row>
    <row r="1242" spans="2:16" ht="13.9" customHeight="1">
      <c r="B1242" s="5"/>
      <c r="C1242" s="873"/>
      <c r="D1242" s="866"/>
      <c r="E1242" s="867"/>
      <c r="F1242" s="867"/>
      <c r="G1242" s="867"/>
      <c r="H1242" s="867"/>
      <c r="I1242" s="867"/>
      <c r="J1242" s="867"/>
      <c r="K1242" s="868"/>
      <c r="L1242" s="891"/>
      <c r="M1242" s="891"/>
      <c r="N1242" s="891"/>
      <c r="O1242" s="855"/>
      <c r="P1242" s="8"/>
    </row>
    <row r="1243" spans="2:16" ht="15">
      <c r="B1243" s="5"/>
      <c r="C1243" s="873"/>
      <c r="D1243" s="856" t="s">
        <v>44</v>
      </c>
      <c r="E1243" s="857"/>
      <c r="F1243" s="857"/>
      <c r="G1243" s="857"/>
      <c r="H1243" s="857"/>
      <c r="I1243" s="857"/>
      <c r="J1243" s="857"/>
      <c r="K1243" s="858"/>
      <c r="L1243" s="891"/>
      <c r="M1243" s="891"/>
      <c r="N1243" s="891"/>
      <c r="O1243" s="855"/>
      <c r="P1243" s="8"/>
    </row>
    <row r="1244" spans="2:16" ht="15.75" thickBot="1">
      <c r="B1244" s="5"/>
      <c r="C1244" s="33"/>
      <c r="D1244" s="34"/>
      <c r="E1244" s="34"/>
      <c r="F1244" s="34"/>
      <c r="G1244" s="34"/>
      <c r="H1244" s="34"/>
      <c r="I1244" s="34"/>
      <c r="J1244" s="34"/>
      <c r="K1244" s="34"/>
      <c r="L1244" s="34"/>
      <c r="M1244" s="35"/>
      <c r="N1244" s="35"/>
      <c r="O1244" s="36"/>
      <c r="P1244" s="10"/>
    </row>
    <row r="1245" spans="2:16" ht="15">
      <c r="B1245" s="5"/>
      <c r="C1245" s="37"/>
      <c r="D1245" s="100"/>
      <c r="E1245" s="100"/>
      <c r="F1245" s="100"/>
      <c r="G1245" s="100"/>
      <c r="H1245" s="100"/>
      <c r="I1245" s="100"/>
      <c r="J1245" s="100"/>
      <c r="K1245" s="100"/>
      <c r="L1245" s="38" t="s">
        <v>45</v>
      </c>
      <c r="M1245" s="39" t="s">
        <v>46</v>
      </c>
      <c r="N1245" s="39" t="s">
        <v>47</v>
      </c>
      <c r="O1245" s="40" t="s">
        <v>48</v>
      </c>
      <c r="P1245" s="9"/>
    </row>
    <row r="1246" spans="2:16" ht="15">
      <c r="B1246" s="5"/>
      <c r="C1246" s="41"/>
      <c r="D1246" s="99"/>
      <c r="E1246" s="99"/>
      <c r="F1246" s="99"/>
      <c r="G1246" s="99"/>
      <c r="H1246" s="99"/>
      <c r="I1246" s="99"/>
      <c r="J1246" s="99"/>
      <c r="K1246" s="99"/>
      <c r="L1246" s="42"/>
      <c r="M1246" s="43">
        <v>1</v>
      </c>
      <c r="N1246" s="43">
        <v>9</v>
      </c>
      <c r="O1246" s="44">
        <v>2026</v>
      </c>
      <c r="P1246" s="11"/>
    </row>
    <row r="1247" spans="2:16" ht="14.25">
      <c r="B1247" s="5"/>
      <c r="C1247" s="46"/>
      <c r="D1247" s="47"/>
      <c r="E1247" s="47"/>
      <c r="F1247" s="47"/>
      <c r="G1247" s="47"/>
      <c r="H1247" s="47"/>
      <c r="I1247" s="47"/>
      <c r="J1247" s="47"/>
      <c r="K1247" s="47"/>
      <c r="L1247" s="47"/>
      <c r="M1247" s="47"/>
      <c r="N1247" s="47"/>
      <c r="O1247" s="48"/>
      <c r="P1247" s="11"/>
    </row>
    <row r="1248" spans="2:16" ht="15.75" thickBot="1">
      <c r="B1248" s="5"/>
      <c r="C1248" s="49"/>
      <c r="D1248" s="50"/>
      <c r="E1248" s="50"/>
      <c r="F1248" s="50"/>
      <c r="G1248" s="50"/>
      <c r="H1248" s="50"/>
      <c r="I1248" s="50"/>
      <c r="J1248" s="50"/>
      <c r="K1248" s="50"/>
      <c r="L1248" s="50"/>
      <c r="M1248" s="50"/>
      <c r="N1248" s="50"/>
      <c r="O1248" s="51"/>
      <c r="P1248" s="12"/>
    </row>
    <row r="1249" spans="1:17" ht="15" thickBot="1">
      <c r="B1249" s="5"/>
      <c r="C1249" s="49"/>
      <c r="D1249" s="50"/>
      <c r="E1249" s="50"/>
      <c r="F1249" s="50"/>
      <c r="G1249" s="50"/>
      <c r="H1249" s="50"/>
      <c r="I1249" s="50"/>
      <c r="J1249" s="50"/>
      <c r="K1249" s="50"/>
      <c r="L1249" s="50"/>
      <c r="M1249" s="50"/>
      <c r="N1249" s="50"/>
      <c r="O1249" s="51"/>
      <c r="P1249" s="6"/>
    </row>
    <row r="1250" spans="1:17" ht="15" thickBot="1">
      <c r="B1250" s="5"/>
      <c r="C1250" s="52"/>
      <c r="D1250" s="53"/>
      <c r="E1250" s="53"/>
      <c r="F1250" s="53"/>
      <c r="G1250" s="53"/>
      <c r="H1250" s="53"/>
      <c r="I1250" s="32"/>
      <c r="J1250" s="32"/>
      <c r="K1250" s="53"/>
      <c r="L1250" s="53"/>
      <c r="M1250" s="53"/>
      <c r="N1250" s="53"/>
      <c r="O1250" s="54"/>
      <c r="P1250" s="6"/>
    </row>
    <row r="1251" spans="1:17" ht="15">
      <c r="B1251" s="5"/>
      <c r="C1251" s="859" t="s">
        <v>51</v>
      </c>
      <c r="D1251" s="860"/>
      <c r="E1251" s="860"/>
      <c r="F1251" s="860"/>
      <c r="G1251" s="860"/>
      <c r="H1251" s="860"/>
      <c r="I1251" s="860"/>
      <c r="J1251" s="860"/>
      <c r="K1251" s="860"/>
      <c r="L1251" s="860"/>
      <c r="M1251" s="860"/>
      <c r="N1251" s="860"/>
      <c r="O1251" s="861"/>
      <c r="P1251" s="13"/>
    </row>
    <row r="1252" spans="1:17" ht="15" thickBot="1">
      <c r="B1252" s="5"/>
      <c r="C1252" s="55"/>
      <c r="D1252" s="32"/>
      <c r="E1252" s="32"/>
      <c r="F1252" s="32"/>
      <c r="G1252" s="32"/>
      <c r="H1252" s="32"/>
      <c r="I1252" s="32"/>
      <c r="J1252" s="32"/>
      <c r="K1252" s="32"/>
      <c r="L1252" s="32"/>
      <c r="M1252" s="32"/>
      <c r="N1252" s="32"/>
      <c r="O1252" s="56"/>
      <c r="P1252" s="6"/>
    </row>
    <row r="1253" spans="1:17" ht="15">
      <c r="B1253" s="5"/>
      <c r="C1253" s="57" t="s">
        <v>52</v>
      </c>
      <c r="D1253" s="862" t="s">
        <v>6</v>
      </c>
      <c r="E1253" s="863"/>
      <c r="F1253" s="863"/>
      <c r="G1253" s="863"/>
      <c r="H1253" s="863"/>
      <c r="I1253" s="863"/>
      <c r="J1253" s="863"/>
      <c r="K1253" s="863"/>
      <c r="L1253" s="864"/>
      <c r="M1253" s="827" t="s">
        <v>53</v>
      </c>
      <c r="N1253" s="865"/>
      <c r="O1253" s="57" t="s">
        <v>8</v>
      </c>
      <c r="P1253" s="14"/>
    </row>
    <row r="1254" spans="1:17" ht="15.75" thickBot="1">
      <c r="B1254" s="5"/>
      <c r="C1254" s="181">
        <v>3.14</v>
      </c>
      <c r="D1254" s="846" t="s">
        <v>136</v>
      </c>
      <c r="E1254" s="904"/>
      <c r="F1254" s="904"/>
      <c r="G1254" s="904"/>
      <c r="H1254" s="904"/>
      <c r="I1254" s="904"/>
      <c r="J1254" s="904"/>
      <c r="K1254" s="904"/>
      <c r="L1254" s="850"/>
      <c r="M1254" s="849" t="s">
        <v>103</v>
      </c>
      <c r="N1254" s="850"/>
      <c r="O1254" s="193">
        <f>+O1302</f>
        <v>1733563</v>
      </c>
      <c r="P1254" s="15"/>
    </row>
    <row r="1255" spans="1:17">
      <c r="B1255" s="5"/>
      <c r="C1255" s="801" t="s">
        <v>54</v>
      </c>
      <c r="D1255" s="802"/>
      <c r="E1255" s="802"/>
      <c r="F1255" s="802"/>
      <c r="G1255" s="802"/>
      <c r="H1255" s="802"/>
      <c r="I1255" s="802"/>
      <c r="J1255" s="802"/>
      <c r="K1255" s="802"/>
      <c r="L1255" s="802"/>
      <c r="M1255" s="802"/>
      <c r="N1255" s="802"/>
      <c r="O1255" s="803"/>
      <c r="P1255" s="16"/>
    </row>
    <row r="1256" spans="1:17">
      <c r="B1256" s="5"/>
      <c r="C1256" s="804"/>
      <c r="D1256" s="805"/>
      <c r="E1256" s="805"/>
      <c r="F1256" s="805"/>
      <c r="G1256" s="805"/>
      <c r="H1256" s="805"/>
      <c r="I1256" s="805"/>
      <c r="J1256" s="805"/>
      <c r="K1256" s="805"/>
      <c r="L1256" s="805"/>
      <c r="M1256" s="805"/>
      <c r="N1256" s="805"/>
      <c r="O1256" s="806"/>
      <c r="P1256" s="16"/>
    </row>
    <row r="1257" spans="1:17" ht="13.5" thickBot="1">
      <c r="B1257" s="5"/>
      <c r="C1257" s="807"/>
      <c r="D1257" s="808"/>
      <c r="E1257" s="808"/>
      <c r="F1257" s="808"/>
      <c r="G1257" s="808"/>
      <c r="H1257" s="808"/>
      <c r="I1257" s="808"/>
      <c r="J1257" s="808"/>
      <c r="K1257" s="808"/>
      <c r="L1257" s="808"/>
      <c r="M1257" s="808"/>
      <c r="N1257" s="808"/>
      <c r="O1257" s="809"/>
      <c r="P1257" s="16"/>
    </row>
    <row r="1258" spans="1:17" ht="15">
      <c r="B1258" s="5"/>
      <c r="C1258" s="851" t="s">
        <v>6</v>
      </c>
      <c r="D1258" s="852"/>
      <c r="E1258" s="852"/>
      <c r="F1258" s="852"/>
      <c r="G1258" s="852"/>
      <c r="H1258" s="852"/>
      <c r="I1258" s="853"/>
      <c r="J1258" s="837" t="s">
        <v>53</v>
      </c>
      <c r="K1258" s="838"/>
      <c r="L1258" s="58" t="s">
        <v>55</v>
      </c>
      <c r="M1258" s="837" t="s">
        <v>56</v>
      </c>
      <c r="N1258" s="838"/>
      <c r="O1258" s="59" t="s">
        <v>57</v>
      </c>
      <c r="P1258" s="17"/>
    </row>
    <row r="1259" spans="1:17" ht="14.25">
      <c r="B1259" s="5"/>
      <c r="C1259" s="843" t="s">
        <v>191</v>
      </c>
      <c r="D1259" s="844"/>
      <c r="E1259" s="844"/>
      <c r="F1259" s="844"/>
      <c r="G1259" s="844"/>
      <c r="H1259" s="844"/>
      <c r="I1259" s="845"/>
      <c r="J1259" s="831" t="s">
        <v>171</v>
      </c>
      <c r="K1259" s="832"/>
      <c r="L1259" s="182">
        <v>182794.54</v>
      </c>
      <c r="M1259" s="842">
        <f>+$T$29</f>
        <v>0.1</v>
      </c>
      <c r="N1259" s="941"/>
      <c r="O1259" s="189">
        <f>+L1259*M1259</f>
        <v>18279.454000000002</v>
      </c>
      <c r="P1259" s="18"/>
    </row>
    <row r="1260" spans="1:17" ht="14.25">
      <c r="B1260" s="5"/>
      <c r="C1260" s="843" t="s">
        <v>177</v>
      </c>
      <c r="D1260" s="844"/>
      <c r="E1260" s="844"/>
      <c r="F1260" s="844"/>
      <c r="G1260" s="844"/>
      <c r="H1260" s="844"/>
      <c r="I1260" s="845"/>
      <c r="J1260" s="831" t="s">
        <v>94</v>
      </c>
      <c r="K1260" s="832"/>
      <c r="L1260" s="182">
        <v>70000</v>
      </c>
      <c r="M1260" s="917">
        <v>0.3</v>
      </c>
      <c r="N1260" s="918"/>
      <c r="O1260" s="241">
        <f>+M1260*L1260</f>
        <v>21000</v>
      </c>
      <c r="P1260" s="18"/>
    </row>
    <row r="1261" spans="1:17" ht="14.25">
      <c r="B1261" s="5"/>
      <c r="C1261" s="843" t="s">
        <v>228</v>
      </c>
      <c r="D1261" s="844"/>
      <c r="E1261" s="844"/>
      <c r="F1261" s="844"/>
      <c r="G1261" s="844"/>
      <c r="H1261" s="844"/>
      <c r="I1261" s="845"/>
      <c r="J1261" s="831" t="s">
        <v>94</v>
      </c>
      <c r="K1261" s="832"/>
      <c r="L1261" s="182">
        <v>22500</v>
      </c>
      <c r="M1261" s="917">
        <v>4</v>
      </c>
      <c r="N1261" s="918"/>
      <c r="O1261" s="241">
        <f>+M1261*L1261</f>
        <v>90000</v>
      </c>
      <c r="P1261" s="18"/>
    </row>
    <row r="1262" spans="1:17" ht="14.25">
      <c r="B1262" s="5"/>
      <c r="C1262" s="843"/>
      <c r="D1262" s="844"/>
      <c r="E1262" s="844"/>
      <c r="F1262" s="844"/>
      <c r="G1262" s="844"/>
      <c r="H1262" s="844"/>
      <c r="I1262" s="845"/>
      <c r="J1262" s="831"/>
      <c r="K1262" s="832"/>
      <c r="L1262" s="182"/>
      <c r="M1262" s="917"/>
      <c r="N1262" s="918"/>
      <c r="O1262" s="189"/>
      <c r="P1262" s="18"/>
    </row>
    <row r="1263" spans="1:17" ht="14.25">
      <c r="A1263" s="240"/>
      <c r="B1263" s="238"/>
      <c r="C1263" s="814"/>
      <c r="D1263" s="815"/>
      <c r="E1263" s="815"/>
      <c r="F1263" s="815"/>
      <c r="G1263" s="815"/>
      <c r="H1263" s="815"/>
      <c r="I1263" s="816"/>
      <c r="J1263" s="831"/>
      <c r="K1263" s="832"/>
      <c r="L1263" s="235"/>
      <c r="M1263" s="917"/>
      <c r="N1263" s="918"/>
      <c r="O1263" s="241"/>
      <c r="P1263" s="239"/>
      <c r="Q1263" s="240"/>
    </row>
    <row r="1264" spans="1:17" ht="15" thickBot="1">
      <c r="B1264" s="5"/>
      <c r="C1264" s="908"/>
      <c r="D1264" s="909"/>
      <c r="E1264" s="909"/>
      <c r="F1264" s="909"/>
      <c r="G1264" s="909"/>
      <c r="H1264" s="909"/>
      <c r="I1264" s="910"/>
      <c r="J1264" s="937"/>
      <c r="K1264" s="938"/>
      <c r="L1264" s="183"/>
      <c r="M1264" s="821"/>
      <c r="N1264" s="822"/>
      <c r="O1264" s="189"/>
      <c r="P1264" s="18"/>
    </row>
    <row r="1265" spans="2:16" ht="15.75" thickBot="1">
      <c r="B1265" s="5"/>
      <c r="C1265" s="779" t="s">
        <v>58</v>
      </c>
      <c r="D1265" s="780"/>
      <c r="E1265" s="780"/>
      <c r="F1265" s="780"/>
      <c r="G1265" s="780"/>
      <c r="H1265" s="780"/>
      <c r="I1265" s="780"/>
      <c r="J1265" s="780"/>
      <c r="K1265" s="780"/>
      <c r="L1265" s="780"/>
      <c r="M1265" s="780"/>
      <c r="N1265" s="781"/>
      <c r="O1265" s="190">
        <f>+SUM(O1259:O1264)</f>
        <v>129279.454</v>
      </c>
      <c r="P1265" s="19"/>
    </row>
    <row r="1266" spans="2:16">
      <c r="B1266" s="5"/>
      <c r="C1266" s="801" t="s">
        <v>59</v>
      </c>
      <c r="D1266" s="802"/>
      <c r="E1266" s="802"/>
      <c r="F1266" s="802"/>
      <c r="G1266" s="802"/>
      <c r="H1266" s="802"/>
      <c r="I1266" s="802"/>
      <c r="J1266" s="802"/>
      <c r="K1266" s="802"/>
      <c r="L1266" s="802"/>
      <c r="M1266" s="802"/>
      <c r="N1266" s="802"/>
      <c r="O1266" s="803"/>
      <c r="P1266" s="16"/>
    </row>
    <row r="1267" spans="2:16">
      <c r="B1267" s="5"/>
      <c r="C1267" s="804"/>
      <c r="D1267" s="805"/>
      <c r="E1267" s="805"/>
      <c r="F1267" s="805"/>
      <c r="G1267" s="805"/>
      <c r="H1267" s="805"/>
      <c r="I1267" s="805"/>
      <c r="J1267" s="805"/>
      <c r="K1267" s="805"/>
      <c r="L1267" s="805"/>
      <c r="M1267" s="805"/>
      <c r="N1267" s="805"/>
      <c r="O1267" s="806"/>
      <c r="P1267" s="16"/>
    </row>
    <row r="1268" spans="2:16" ht="13.5" thickBot="1">
      <c r="B1268" s="5"/>
      <c r="C1268" s="807"/>
      <c r="D1268" s="808"/>
      <c r="E1268" s="808"/>
      <c r="F1268" s="808"/>
      <c r="G1268" s="808"/>
      <c r="H1268" s="808"/>
      <c r="I1268" s="808"/>
      <c r="J1268" s="808"/>
      <c r="K1268" s="808"/>
      <c r="L1268" s="808"/>
      <c r="M1268" s="808"/>
      <c r="N1268" s="808"/>
      <c r="O1268" s="809"/>
      <c r="P1268" s="16"/>
    </row>
    <row r="1269" spans="2:16" ht="15">
      <c r="B1269" s="5"/>
      <c r="C1269" s="810" t="s">
        <v>6</v>
      </c>
      <c r="D1269" s="811"/>
      <c r="E1269" s="811"/>
      <c r="F1269" s="811"/>
      <c r="G1269" s="811"/>
      <c r="H1269" s="811"/>
      <c r="I1269" s="838"/>
      <c r="J1269" s="226" t="s">
        <v>53</v>
      </c>
      <c r="K1269" s="219" t="s">
        <v>8</v>
      </c>
      <c r="L1269" s="219" t="s">
        <v>178</v>
      </c>
      <c r="M1269" s="837" t="s">
        <v>60</v>
      </c>
      <c r="N1269" s="838"/>
      <c r="O1269" s="59" t="s">
        <v>57</v>
      </c>
      <c r="P1269" s="17"/>
    </row>
    <row r="1270" spans="2:16" ht="14.25">
      <c r="B1270" s="5"/>
      <c r="C1270" s="814" t="s">
        <v>229</v>
      </c>
      <c r="D1270" s="815"/>
      <c r="E1270" s="815"/>
      <c r="F1270" s="815"/>
      <c r="G1270" s="815"/>
      <c r="H1270" s="815"/>
      <c r="I1270" s="816"/>
      <c r="J1270" s="232" t="s">
        <v>103</v>
      </c>
      <c r="K1270" s="244">
        <v>1</v>
      </c>
      <c r="L1270" s="244">
        <v>0.05</v>
      </c>
      <c r="M1270" s="777">
        <v>985000</v>
      </c>
      <c r="N1270" s="778"/>
      <c r="O1270" s="189">
        <f>+(M1270*K1270)+(M1270*K1270*L1270)</f>
        <v>1034250</v>
      </c>
      <c r="P1270" s="18"/>
    </row>
    <row r="1271" spans="2:16" ht="14.25">
      <c r="B1271" s="5"/>
      <c r="C1271" s="814" t="s">
        <v>230</v>
      </c>
      <c r="D1271" s="815"/>
      <c r="E1271" s="815"/>
      <c r="F1271" s="815"/>
      <c r="G1271" s="815"/>
      <c r="H1271" s="815"/>
      <c r="I1271" s="816"/>
      <c r="J1271" s="232" t="s">
        <v>149</v>
      </c>
      <c r="K1271" s="250">
        <v>1.5</v>
      </c>
      <c r="L1271" s="250">
        <v>0.05</v>
      </c>
      <c r="M1271" s="777">
        <v>20500</v>
      </c>
      <c r="N1271" s="778"/>
      <c r="O1271" s="189">
        <f>+(M1271*K1271)+(M1271*K1271*L1271)</f>
        <v>32287.5</v>
      </c>
      <c r="P1271" s="18"/>
    </row>
    <row r="1272" spans="2:16" ht="14.25">
      <c r="B1272" s="5"/>
      <c r="C1272" s="814"/>
      <c r="D1272" s="815"/>
      <c r="E1272" s="815"/>
      <c r="F1272" s="815"/>
      <c r="G1272" s="815"/>
      <c r="H1272" s="815"/>
      <c r="I1272" s="816"/>
      <c r="J1272" s="247"/>
      <c r="K1272" s="248"/>
      <c r="L1272" s="249"/>
      <c r="M1272" s="939"/>
      <c r="N1272" s="940"/>
      <c r="O1272" s="189">
        <f>+(M1272*K1272)+(M1272*K1272*L1272)</f>
        <v>0</v>
      </c>
      <c r="P1272" s="18"/>
    </row>
    <row r="1273" spans="2:16" ht="15" thickBot="1">
      <c r="B1273" s="5"/>
      <c r="C1273" s="839"/>
      <c r="D1273" s="840"/>
      <c r="E1273" s="840"/>
      <c r="F1273" s="840"/>
      <c r="G1273" s="840"/>
      <c r="H1273" s="840"/>
      <c r="I1273" s="841"/>
      <c r="J1273" s="202"/>
      <c r="K1273" s="64"/>
      <c r="L1273" s="202"/>
      <c r="M1273" s="835"/>
      <c r="N1273" s="836"/>
      <c r="O1273" s="217">
        <f>+(M1273*K1273)+(M1273*K1273*L1273)</f>
        <v>0</v>
      </c>
      <c r="P1273" s="18"/>
    </row>
    <row r="1274" spans="2:16" ht="15.75" thickBot="1">
      <c r="B1274" s="5"/>
      <c r="C1274" s="779" t="s">
        <v>58</v>
      </c>
      <c r="D1274" s="780"/>
      <c r="E1274" s="780"/>
      <c r="F1274" s="780"/>
      <c r="G1274" s="780"/>
      <c r="H1274" s="780"/>
      <c r="I1274" s="780"/>
      <c r="J1274" s="780"/>
      <c r="K1274" s="780"/>
      <c r="L1274" s="780"/>
      <c r="M1274" s="780"/>
      <c r="N1274" s="781"/>
      <c r="O1274" s="190">
        <f>+SUM(O1270:O1273)</f>
        <v>1066537.5</v>
      </c>
      <c r="P1274" s="18"/>
    </row>
    <row r="1275" spans="2:16">
      <c r="B1275" s="5"/>
      <c r="C1275" s="801" t="s">
        <v>61</v>
      </c>
      <c r="D1275" s="802"/>
      <c r="E1275" s="802"/>
      <c r="F1275" s="802"/>
      <c r="G1275" s="802"/>
      <c r="H1275" s="802"/>
      <c r="I1275" s="802"/>
      <c r="J1275" s="802"/>
      <c r="K1275" s="802"/>
      <c r="L1275" s="802"/>
      <c r="M1275" s="802"/>
      <c r="N1275" s="802"/>
      <c r="O1275" s="803"/>
      <c r="P1275" s="16"/>
    </row>
    <row r="1276" spans="2:16">
      <c r="B1276" s="5"/>
      <c r="C1276" s="804"/>
      <c r="D1276" s="805"/>
      <c r="E1276" s="805"/>
      <c r="F1276" s="805"/>
      <c r="G1276" s="805"/>
      <c r="H1276" s="805"/>
      <c r="I1276" s="805"/>
      <c r="J1276" s="805"/>
      <c r="K1276" s="805"/>
      <c r="L1276" s="805"/>
      <c r="M1276" s="805"/>
      <c r="N1276" s="805"/>
      <c r="O1276" s="806"/>
      <c r="P1276" s="16"/>
    </row>
    <row r="1277" spans="2:16" ht="13.5" thickBot="1">
      <c r="B1277" s="5"/>
      <c r="C1277" s="807"/>
      <c r="D1277" s="808"/>
      <c r="E1277" s="808"/>
      <c r="F1277" s="808"/>
      <c r="G1277" s="808"/>
      <c r="H1277" s="808"/>
      <c r="I1277" s="808"/>
      <c r="J1277" s="808"/>
      <c r="K1277" s="808"/>
      <c r="L1277" s="808"/>
      <c r="M1277" s="808"/>
      <c r="N1277" s="808"/>
      <c r="O1277" s="809"/>
      <c r="P1277" s="16"/>
    </row>
    <row r="1278" spans="2:16" ht="17.25">
      <c r="B1278" s="5"/>
      <c r="C1278" s="810" t="s">
        <v>62</v>
      </c>
      <c r="D1278" s="811"/>
      <c r="E1278" s="811"/>
      <c r="F1278" s="811"/>
      <c r="G1278" s="811"/>
      <c r="H1278" s="811"/>
      <c r="I1278" s="811"/>
      <c r="J1278" s="58" t="s">
        <v>56</v>
      </c>
      <c r="K1278" s="101" t="s">
        <v>64</v>
      </c>
      <c r="L1278" s="65" t="s">
        <v>65</v>
      </c>
      <c r="M1278" s="837" t="s">
        <v>66</v>
      </c>
      <c r="N1278" s="838"/>
      <c r="O1278" s="59" t="s">
        <v>57</v>
      </c>
      <c r="P1278" s="17"/>
    </row>
    <row r="1279" spans="2:16" ht="14.25">
      <c r="B1279" s="5"/>
      <c r="C1279" s="795"/>
      <c r="D1279" s="796"/>
      <c r="E1279" s="796"/>
      <c r="F1279" s="796"/>
      <c r="G1279" s="796"/>
      <c r="H1279" s="796"/>
      <c r="I1279" s="796"/>
      <c r="J1279" s="66"/>
      <c r="K1279" s="67"/>
      <c r="L1279" s="66"/>
      <c r="M1279" s="777"/>
      <c r="N1279" s="778"/>
      <c r="O1279" s="189">
        <f>+M1279*K1279*J1279</f>
        <v>0</v>
      </c>
      <c r="P1279" s="18"/>
    </row>
    <row r="1280" spans="2:16" ht="15" thickBot="1">
      <c r="B1280" s="5"/>
      <c r="C1280" s="833"/>
      <c r="D1280" s="834"/>
      <c r="E1280" s="834"/>
      <c r="F1280" s="834"/>
      <c r="G1280" s="834"/>
      <c r="H1280" s="834"/>
      <c r="I1280" s="834"/>
      <c r="J1280" s="68"/>
      <c r="K1280" s="69"/>
      <c r="L1280" s="68"/>
      <c r="M1280" s="821"/>
      <c r="N1280" s="822"/>
      <c r="O1280" s="192">
        <v>0</v>
      </c>
      <c r="P1280" s="18"/>
    </row>
    <row r="1281" spans="1:17" ht="15.75" thickBot="1">
      <c r="B1281" s="5"/>
      <c r="C1281" s="779" t="s">
        <v>58</v>
      </c>
      <c r="D1281" s="780"/>
      <c r="E1281" s="780"/>
      <c r="F1281" s="780"/>
      <c r="G1281" s="780"/>
      <c r="H1281" s="780"/>
      <c r="I1281" s="780"/>
      <c r="J1281" s="780"/>
      <c r="K1281" s="780"/>
      <c r="L1281" s="780"/>
      <c r="M1281" s="780"/>
      <c r="N1281" s="781"/>
      <c r="O1281" s="190">
        <f>SUM(O1279:O1280)</f>
        <v>0</v>
      </c>
      <c r="P1281" s="19"/>
    </row>
    <row r="1282" spans="1:17">
      <c r="B1282" s="5"/>
      <c r="C1282" s="801" t="s">
        <v>67</v>
      </c>
      <c r="D1282" s="802"/>
      <c r="E1282" s="802"/>
      <c r="F1282" s="802"/>
      <c r="G1282" s="802"/>
      <c r="H1282" s="802"/>
      <c r="I1282" s="802"/>
      <c r="J1282" s="802"/>
      <c r="K1282" s="802"/>
      <c r="L1282" s="802"/>
      <c r="M1282" s="802"/>
      <c r="N1282" s="802"/>
      <c r="O1282" s="803"/>
      <c r="P1282" s="16"/>
    </row>
    <row r="1283" spans="1:17">
      <c r="B1283" s="5"/>
      <c r="C1283" s="804"/>
      <c r="D1283" s="805"/>
      <c r="E1283" s="805"/>
      <c r="F1283" s="805"/>
      <c r="G1283" s="805"/>
      <c r="H1283" s="805"/>
      <c r="I1283" s="805"/>
      <c r="J1283" s="805"/>
      <c r="K1283" s="805"/>
      <c r="L1283" s="805"/>
      <c r="M1283" s="805"/>
      <c r="N1283" s="805"/>
      <c r="O1283" s="806"/>
      <c r="P1283" s="16"/>
    </row>
    <row r="1284" spans="1:17" ht="13.5" thickBot="1">
      <c r="B1284" s="5"/>
      <c r="C1284" s="807"/>
      <c r="D1284" s="808"/>
      <c r="E1284" s="808"/>
      <c r="F1284" s="808"/>
      <c r="G1284" s="808"/>
      <c r="H1284" s="808"/>
      <c r="I1284" s="808"/>
      <c r="J1284" s="808"/>
      <c r="K1284" s="808"/>
      <c r="L1284" s="808"/>
      <c r="M1284" s="808"/>
      <c r="N1284" s="808"/>
      <c r="O1284" s="809"/>
      <c r="P1284" s="16"/>
    </row>
    <row r="1285" spans="1:17" ht="30">
      <c r="A1285" s="225"/>
      <c r="B1285" s="220"/>
      <c r="C1285" s="827" t="s">
        <v>68</v>
      </c>
      <c r="D1285" s="828"/>
      <c r="E1285" s="828"/>
      <c r="F1285" s="828"/>
      <c r="G1285" s="828"/>
      <c r="H1285" s="828"/>
      <c r="I1285" s="828"/>
      <c r="J1285" s="782" t="s">
        <v>53</v>
      </c>
      <c r="K1285" s="783"/>
      <c r="L1285" s="222" t="s">
        <v>69</v>
      </c>
      <c r="M1285" s="829" t="s">
        <v>56</v>
      </c>
      <c r="N1285" s="830"/>
      <c r="O1285" s="223" t="s">
        <v>57</v>
      </c>
      <c r="P1285" s="224"/>
      <c r="Q1285" s="225"/>
    </row>
    <row r="1286" spans="1:17" ht="14.25">
      <c r="B1286" s="5"/>
      <c r="C1286" s="814" t="s">
        <v>308</v>
      </c>
      <c r="D1286" s="815"/>
      <c r="E1286" s="815"/>
      <c r="F1286" s="815"/>
      <c r="G1286" s="815"/>
      <c r="H1286" s="815"/>
      <c r="I1286" s="816"/>
      <c r="J1286" s="784" t="s">
        <v>94</v>
      </c>
      <c r="K1286" s="785"/>
      <c r="L1286" s="184">
        <f>+L1190</f>
        <v>311661.11135999998</v>
      </c>
      <c r="M1286" s="831">
        <v>0.2</v>
      </c>
      <c r="N1286" s="832"/>
      <c r="O1286" s="191">
        <f>+L1286*M1286</f>
        <v>62332.222271999999</v>
      </c>
      <c r="P1286" s="21"/>
    </row>
    <row r="1287" spans="1:17" ht="14.25">
      <c r="B1287" s="5"/>
      <c r="C1287" s="814" t="s">
        <v>313</v>
      </c>
      <c r="D1287" s="815"/>
      <c r="E1287" s="815"/>
      <c r="F1287" s="815"/>
      <c r="G1287" s="815"/>
      <c r="H1287" s="815"/>
      <c r="I1287" s="816"/>
      <c r="J1287" s="784" t="s">
        <v>94</v>
      </c>
      <c r="K1287" s="785"/>
      <c r="L1287" s="184">
        <f>+'DESGLOSE CUADRILLAS'!J20</f>
        <v>129858.79640000001</v>
      </c>
      <c r="M1287" s="817">
        <f>+M1286</f>
        <v>0.2</v>
      </c>
      <c r="N1287" s="818"/>
      <c r="O1287" s="191">
        <f>+M1287*L1287</f>
        <v>25971.759280000002</v>
      </c>
      <c r="P1287" s="21"/>
    </row>
    <row r="1288" spans="1:17" ht="14.25">
      <c r="B1288" s="5"/>
      <c r="C1288" s="814"/>
      <c r="D1288" s="815"/>
      <c r="E1288" s="815"/>
      <c r="F1288" s="815"/>
      <c r="G1288" s="815"/>
      <c r="H1288" s="815"/>
      <c r="I1288" s="816"/>
      <c r="J1288" s="784"/>
      <c r="K1288" s="785"/>
      <c r="L1288" s="184"/>
      <c r="M1288" s="819"/>
      <c r="N1288" s="820"/>
      <c r="O1288" s="191">
        <f>+M1288*L1288</f>
        <v>0</v>
      </c>
      <c r="P1288" s="21"/>
    </row>
    <row r="1289" spans="1:17" ht="15" thickBot="1">
      <c r="B1289" s="5"/>
      <c r="C1289" s="814"/>
      <c r="D1289" s="815"/>
      <c r="E1289" s="815"/>
      <c r="F1289" s="815"/>
      <c r="G1289" s="815"/>
      <c r="H1289" s="815"/>
      <c r="I1289" s="816"/>
      <c r="J1289" s="821"/>
      <c r="K1289" s="822"/>
      <c r="L1289" s="183"/>
      <c r="M1289" s="821"/>
      <c r="N1289" s="822"/>
      <c r="O1289" s="191">
        <f>+M1289*L1289</f>
        <v>0</v>
      </c>
      <c r="P1289" s="18"/>
    </row>
    <row r="1290" spans="1:17" ht="15.75" thickBot="1">
      <c r="B1290" s="5"/>
      <c r="C1290" s="779" t="s">
        <v>58</v>
      </c>
      <c r="D1290" s="780"/>
      <c r="E1290" s="780"/>
      <c r="F1290" s="780"/>
      <c r="G1290" s="780"/>
      <c r="H1290" s="780"/>
      <c r="I1290" s="780"/>
      <c r="J1290" s="780"/>
      <c r="K1290" s="780"/>
      <c r="L1290" s="780"/>
      <c r="M1290" s="780"/>
      <c r="N1290" s="781"/>
      <c r="O1290" s="190">
        <f>+SUM(O1286:O1289)</f>
        <v>88303.981551999997</v>
      </c>
      <c r="P1290" s="18"/>
    </row>
    <row r="1291" spans="1:17" ht="15" thickBot="1">
      <c r="B1291" s="5"/>
      <c r="C1291" s="55"/>
      <c r="D1291" s="32"/>
      <c r="E1291" s="32"/>
      <c r="F1291" s="32"/>
      <c r="G1291" s="32"/>
      <c r="H1291" s="32"/>
      <c r="I1291" s="32"/>
      <c r="J1291" s="32"/>
      <c r="K1291" s="32"/>
      <c r="L1291" s="32"/>
      <c r="M1291" s="32"/>
      <c r="N1291" s="32"/>
      <c r="O1291" s="56"/>
      <c r="P1291" s="6"/>
    </row>
    <row r="1292" spans="1:17" ht="15.75" thickBot="1">
      <c r="B1292" s="5"/>
      <c r="C1292" s="786" t="s">
        <v>70</v>
      </c>
      <c r="D1292" s="787"/>
      <c r="E1292" s="787"/>
      <c r="F1292" s="787"/>
      <c r="G1292" s="787"/>
      <c r="H1292" s="787"/>
      <c r="I1292" s="787"/>
      <c r="J1292" s="787"/>
      <c r="K1292" s="787"/>
      <c r="L1292" s="787"/>
      <c r="M1292" s="787"/>
      <c r="N1292" s="788"/>
      <c r="O1292" s="195">
        <f>+ROUNDUP(O1265+O1274+O1281+O1290,0)</f>
        <v>1284121</v>
      </c>
      <c r="P1292" s="22"/>
    </row>
    <row r="1293" spans="1:17">
      <c r="B1293" s="5"/>
      <c r="C1293" s="801" t="s">
        <v>71</v>
      </c>
      <c r="D1293" s="802"/>
      <c r="E1293" s="802"/>
      <c r="F1293" s="802"/>
      <c r="G1293" s="802"/>
      <c r="H1293" s="802"/>
      <c r="I1293" s="802"/>
      <c r="J1293" s="802"/>
      <c r="K1293" s="802"/>
      <c r="L1293" s="802"/>
      <c r="M1293" s="802"/>
      <c r="N1293" s="802"/>
      <c r="O1293" s="803"/>
      <c r="P1293" s="16"/>
    </row>
    <row r="1294" spans="1:17">
      <c r="B1294" s="5"/>
      <c r="C1294" s="804"/>
      <c r="D1294" s="805"/>
      <c r="E1294" s="805"/>
      <c r="F1294" s="805"/>
      <c r="G1294" s="805"/>
      <c r="H1294" s="805"/>
      <c r="I1294" s="805"/>
      <c r="J1294" s="805"/>
      <c r="K1294" s="805"/>
      <c r="L1294" s="805"/>
      <c r="M1294" s="805"/>
      <c r="N1294" s="805"/>
      <c r="O1294" s="806"/>
      <c r="P1294" s="16"/>
    </row>
    <row r="1295" spans="1:17" ht="13.5" thickBot="1">
      <c r="B1295" s="5"/>
      <c r="C1295" s="807"/>
      <c r="D1295" s="808"/>
      <c r="E1295" s="808"/>
      <c r="F1295" s="808"/>
      <c r="G1295" s="808"/>
      <c r="H1295" s="808"/>
      <c r="I1295" s="808"/>
      <c r="J1295" s="808"/>
      <c r="K1295" s="808"/>
      <c r="L1295" s="808"/>
      <c r="M1295" s="808"/>
      <c r="N1295" s="808"/>
      <c r="O1295" s="809"/>
      <c r="P1295" s="16"/>
    </row>
    <row r="1296" spans="1:17" ht="15">
      <c r="B1296" s="5"/>
      <c r="C1296" s="810" t="s">
        <v>72</v>
      </c>
      <c r="D1296" s="811"/>
      <c r="E1296" s="811"/>
      <c r="F1296" s="811"/>
      <c r="G1296" s="811"/>
      <c r="H1296" s="811"/>
      <c r="I1296" s="811"/>
      <c r="J1296" s="101"/>
      <c r="K1296" s="102"/>
      <c r="L1296" s="71" t="s">
        <v>73</v>
      </c>
      <c r="M1296" s="812" t="s">
        <v>74</v>
      </c>
      <c r="N1296" s="813"/>
      <c r="O1296" s="72"/>
      <c r="P1296" s="20"/>
    </row>
    <row r="1297" spans="2:16" ht="14.25">
      <c r="B1297" s="5"/>
      <c r="C1297" s="795" t="s">
        <v>75</v>
      </c>
      <c r="D1297" s="796"/>
      <c r="E1297" s="796"/>
      <c r="F1297" s="796"/>
      <c r="G1297" s="796"/>
      <c r="H1297" s="796"/>
      <c r="I1297" s="796"/>
      <c r="J1297" s="74"/>
      <c r="K1297" s="75"/>
      <c r="L1297" s="76">
        <v>0.28999999999999998</v>
      </c>
      <c r="M1297" s="797">
        <f>+O1292</f>
        <v>1284121</v>
      </c>
      <c r="N1297" s="798"/>
      <c r="O1297" s="189">
        <f>+M1297*L1297</f>
        <v>372395.08999999997</v>
      </c>
      <c r="P1297" s="23"/>
    </row>
    <row r="1298" spans="2:16" ht="14.25">
      <c r="B1298" s="5"/>
      <c r="C1298" s="61" t="s">
        <v>76</v>
      </c>
      <c r="D1298" s="62"/>
      <c r="E1298" s="62"/>
      <c r="F1298" s="62"/>
      <c r="G1298" s="62"/>
      <c r="H1298" s="62"/>
      <c r="I1298" s="62"/>
      <c r="J1298" s="74"/>
      <c r="K1298" s="75"/>
      <c r="L1298" s="76">
        <v>0.01</v>
      </c>
      <c r="M1298" s="797">
        <f>+O1292</f>
        <v>1284121</v>
      </c>
      <c r="N1298" s="798"/>
      <c r="O1298" s="189">
        <f>+M1298*L1298</f>
        <v>12841.210000000001</v>
      </c>
      <c r="P1298" s="23"/>
    </row>
    <row r="1299" spans="2:16" ht="15" thickBot="1">
      <c r="B1299" s="5"/>
      <c r="C1299" s="49" t="s">
        <v>77</v>
      </c>
      <c r="D1299" s="50"/>
      <c r="E1299" s="50"/>
      <c r="F1299" s="50"/>
      <c r="G1299" s="50"/>
      <c r="H1299" s="50"/>
      <c r="I1299" s="50"/>
      <c r="J1299" s="77"/>
      <c r="K1299" s="78"/>
      <c r="L1299" s="76">
        <v>0.05</v>
      </c>
      <c r="M1299" s="799">
        <f>+O1292</f>
        <v>1284121</v>
      </c>
      <c r="N1299" s="800"/>
      <c r="O1299" s="189">
        <f>+M1299*L1299</f>
        <v>64206.05</v>
      </c>
      <c r="P1299" s="23"/>
    </row>
    <row r="1300" spans="2:16" ht="15.75" thickBot="1">
      <c r="B1300" s="5"/>
      <c r="C1300" s="779" t="s">
        <v>58</v>
      </c>
      <c r="D1300" s="780"/>
      <c r="E1300" s="780"/>
      <c r="F1300" s="780"/>
      <c r="G1300" s="780"/>
      <c r="H1300" s="780"/>
      <c r="I1300" s="780"/>
      <c r="J1300" s="780"/>
      <c r="K1300" s="780"/>
      <c r="L1300" s="780"/>
      <c r="M1300" s="780"/>
      <c r="N1300" s="781"/>
      <c r="O1300" s="190">
        <f>+SUM(O1297:O1299)</f>
        <v>449442.35</v>
      </c>
      <c r="P1300" s="24"/>
    </row>
    <row r="1301" spans="2:16" ht="15" thickBot="1">
      <c r="B1301" s="5"/>
      <c r="C1301" s="55"/>
      <c r="D1301" s="32"/>
      <c r="E1301" s="32"/>
      <c r="F1301" s="32"/>
      <c r="G1301" s="32"/>
      <c r="H1301" s="32"/>
      <c r="I1301" s="32"/>
      <c r="J1301" s="32"/>
      <c r="K1301" s="32"/>
      <c r="L1301" s="32"/>
      <c r="M1301" s="32"/>
      <c r="N1301" s="32"/>
      <c r="O1301" s="196"/>
      <c r="P1301" s="6"/>
    </row>
    <row r="1302" spans="2:16" ht="15.75" thickBot="1">
      <c r="B1302" s="5"/>
      <c r="C1302" s="786" t="s">
        <v>78</v>
      </c>
      <c r="D1302" s="787"/>
      <c r="E1302" s="787"/>
      <c r="F1302" s="787"/>
      <c r="G1302" s="787"/>
      <c r="H1302" s="787"/>
      <c r="I1302" s="787"/>
      <c r="J1302" s="787"/>
      <c r="K1302" s="787"/>
      <c r="L1302" s="787"/>
      <c r="M1302" s="787"/>
      <c r="N1302" s="788"/>
      <c r="O1302" s="194">
        <f>ROUND(+O1300+O1292,0)</f>
        <v>1733563</v>
      </c>
      <c r="P1302" s="24"/>
    </row>
    <row r="1303" spans="2:16" ht="14.25">
      <c r="B1303" s="5"/>
      <c r="C1303" s="55"/>
      <c r="D1303" s="32"/>
      <c r="E1303" s="32"/>
      <c r="F1303" s="32"/>
      <c r="G1303" s="32"/>
      <c r="H1303" s="32"/>
      <c r="I1303" s="32"/>
      <c r="J1303" s="32"/>
      <c r="K1303" s="32"/>
      <c r="L1303" s="32"/>
      <c r="M1303" s="32"/>
      <c r="N1303" s="32"/>
      <c r="O1303" s="56"/>
      <c r="P1303" s="6"/>
    </row>
    <row r="1304" spans="2:16" ht="14.25">
      <c r="B1304" s="5"/>
      <c r="C1304" s="55"/>
      <c r="D1304" s="32"/>
      <c r="E1304" s="32"/>
      <c r="F1304" s="32"/>
      <c r="G1304" s="32"/>
      <c r="H1304" s="79" t="s">
        <v>79</v>
      </c>
      <c r="I1304" s="79"/>
      <c r="J1304" s="79"/>
      <c r="K1304" s="79"/>
      <c r="L1304" s="32"/>
      <c r="M1304" s="32"/>
      <c r="N1304" s="32"/>
      <c r="O1304" s="56"/>
      <c r="P1304" s="6"/>
    </row>
    <row r="1305" spans="2:16" ht="15">
      <c r="B1305" s="5"/>
      <c r="C1305" s="55"/>
      <c r="D1305" s="32"/>
      <c r="E1305" s="32"/>
      <c r="F1305" s="32"/>
      <c r="G1305" s="32"/>
      <c r="H1305" s="79" t="s">
        <v>80</v>
      </c>
      <c r="I1305" s="32"/>
      <c r="J1305" s="32"/>
      <c r="K1305" s="32"/>
      <c r="L1305" s="32"/>
      <c r="M1305" s="32"/>
      <c r="N1305" s="32"/>
      <c r="O1305" s="56"/>
      <c r="P1305" s="25"/>
    </row>
    <row r="1306" spans="2:16" ht="15">
      <c r="B1306" s="5"/>
      <c r="C1306" s="55"/>
      <c r="D1306" s="32"/>
      <c r="E1306" s="32"/>
      <c r="F1306" s="32"/>
      <c r="G1306" s="32"/>
      <c r="H1306" s="79" t="s">
        <v>81</v>
      </c>
      <c r="I1306" s="32"/>
      <c r="J1306" s="32"/>
      <c r="K1306" s="32"/>
      <c r="L1306" s="32"/>
      <c r="M1306" s="32"/>
      <c r="N1306" s="32"/>
      <c r="O1306" s="56"/>
      <c r="P1306" s="25"/>
    </row>
    <row r="1307" spans="2:16" ht="14.25">
      <c r="B1307" s="5"/>
      <c r="C1307" s="41"/>
      <c r="D1307" s="80"/>
      <c r="E1307" s="80"/>
      <c r="F1307" s="80"/>
      <c r="G1307" s="80"/>
      <c r="H1307" s="79" t="s">
        <v>82</v>
      </c>
      <c r="I1307" s="80"/>
      <c r="J1307" s="80"/>
      <c r="K1307" s="80"/>
      <c r="L1307" s="80"/>
      <c r="M1307" s="80"/>
      <c r="N1307" s="80"/>
      <c r="O1307" s="81"/>
      <c r="P1307" s="26"/>
    </row>
    <row r="1308" spans="2:16" ht="14.25">
      <c r="B1308" s="5"/>
      <c r="C1308" s="55"/>
      <c r="D1308" s="32"/>
      <c r="E1308" s="32"/>
      <c r="F1308" s="32"/>
      <c r="G1308" s="32"/>
      <c r="H1308" s="32" t="s">
        <v>83</v>
      </c>
      <c r="I1308" s="32"/>
      <c r="J1308" s="32"/>
      <c r="K1308" s="32"/>
      <c r="L1308" s="32"/>
      <c r="M1308" s="32"/>
      <c r="N1308" s="32"/>
      <c r="O1308" s="56"/>
      <c r="P1308" s="6"/>
    </row>
    <row r="1309" spans="2:16" ht="15">
      <c r="B1309" s="5"/>
      <c r="C1309" s="82" t="s">
        <v>84</v>
      </c>
      <c r="D1309" s="83"/>
      <c r="E1309" s="83"/>
      <c r="F1309" s="83"/>
      <c r="G1309" s="83"/>
      <c r="H1309" s="83"/>
      <c r="I1309" s="83"/>
      <c r="J1309" s="83"/>
      <c r="K1309" s="83"/>
      <c r="L1309" s="83"/>
      <c r="M1309" s="83"/>
      <c r="N1309" s="83"/>
      <c r="O1309" s="84"/>
      <c r="P1309" s="6"/>
    </row>
    <row r="1310" spans="2:16" ht="14.25">
      <c r="B1310" s="5"/>
      <c r="C1310" s="789"/>
      <c r="D1310" s="790"/>
      <c r="E1310" s="790"/>
      <c r="F1310" s="790"/>
      <c r="G1310" s="790"/>
      <c r="H1310" s="790"/>
      <c r="I1310" s="790"/>
      <c r="J1310" s="790"/>
      <c r="K1310" s="790"/>
      <c r="L1310" s="790"/>
      <c r="M1310" s="790"/>
      <c r="N1310" s="790"/>
      <c r="O1310" s="791"/>
      <c r="P1310" s="26"/>
    </row>
    <row r="1311" spans="2:16" ht="14.25">
      <c r="B1311" s="5"/>
      <c r="C1311" s="789"/>
      <c r="D1311" s="790"/>
      <c r="E1311" s="790"/>
      <c r="F1311" s="790"/>
      <c r="G1311" s="790"/>
      <c r="H1311" s="790"/>
      <c r="I1311" s="790"/>
      <c r="J1311" s="790"/>
      <c r="K1311" s="790"/>
      <c r="L1311" s="790"/>
      <c r="M1311" s="790"/>
      <c r="N1311" s="790"/>
      <c r="O1311" s="791"/>
      <c r="P1311" s="26"/>
    </row>
    <row r="1312" spans="2:16" ht="14.25">
      <c r="B1312" s="5"/>
      <c r="C1312" s="41"/>
      <c r="D1312" s="80"/>
      <c r="E1312" s="80"/>
      <c r="F1312" s="80"/>
      <c r="G1312" s="80"/>
      <c r="H1312" s="80"/>
      <c r="I1312" s="80"/>
      <c r="J1312" s="80"/>
      <c r="K1312" s="80"/>
      <c r="L1312" s="80"/>
      <c r="M1312" s="80"/>
      <c r="N1312" s="80"/>
      <c r="O1312" s="81"/>
      <c r="P1312" s="26"/>
    </row>
    <row r="1313" spans="2:16" ht="15">
      <c r="B1313" s="5"/>
      <c r="C1313" s="85" t="s">
        <v>85</v>
      </c>
      <c r="D1313" s="80"/>
      <c r="E1313" s="80"/>
      <c r="F1313" s="80"/>
      <c r="G1313" s="80"/>
      <c r="H1313" s="80"/>
      <c r="I1313" s="80"/>
      <c r="J1313" s="80"/>
      <c r="K1313" s="80"/>
      <c r="L1313" s="80"/>
      <c r="M1313" s="80"/>
      <c r="N1313" s="80"/>
      <c r="O1313" s="81"/>
      <c r="P1313" s="26"/>
    </row>
    <row r="1314" spans="2:16">
      <c r="B1314" s="5"/>
      <c r="C1314" s="792" t="s">
        <v>86</v>
      </c>
      <c r="D1314" s="793"/>
      <c r="E1314" s="793"/>
      <c r="F1314" s="793"/>
      <c r="G1314" s="793"/>
      <c r="H1314" s="793"/>
      <c r="I1314" s="793"/>
      <c r="J1314" s="793"/>
      <c r="K1314" s="793"/>
      <c r="L1314" s="793"/>
      <c r="M1314" s="793"/>
      <c r="N1314" s="793"/>
      <c r="O1314" s="794"/>
      <c r="P1314" s="27"/>
    </row>
    <row r="1315" spans="2:16">
      <c r="B1315" s="5"/>
      <c r="C1315" s="792"/>
      <c r="D1315" s="793"/>
      <c r="E1315" s="793"/>
      <c r="F1315" s="793"/>
      <c r="G1315" s="793"/>
      <c r="H1315" s="793"/>
      <c r="I1315" s="793"/>
      <c r="J1315" s="793"/>
      <c r="K1315" s="793"/>
      <c r="L1315" s="793"/>
      <c r="M1315" s="793"/>
      <c r="N1315" s="793"/>
      <c r="O1315" s="794"/>
      <c r="P1315" s="27"/>
    </row>
    <row r="1316" spans="2:16">
      <c r="B1316" s="5"/>
      <c r="C1316" s="792" t="s">
        <v>87</v>
      </c>
      <c r="D1316" s="793"/>
      <c r="E1316" s="793"/>
      <c r="F1316" s="793"/>
      <c r="G1316" s="793"/>
      <c r="H1316" s="793"/>
      <c r="I1316" s="793"/>
      <c r="J1316" s="793"/>
      <c r="K1316" s="793"/>
      <c r="L1316" s="793"/>
      <c r="M1316" s="793"/>
      <c r="N1316" s="793"/>
      <c r="O1316" s="794"/>
      <c r="P1316" s="27"/>
    </row>
    <row r="1317" spans="2:16">
      <c r="B1317" s="5"/>
      <c r="C1317" s="792"/>
      <c r="D1317" s="793"/>
      <c r="E1317" s="793"/>
      <c r="F1317" s="793"/>
      <c r="G1317" s="793"/>
      <c r="H1317" s="793"/>
      <c r="I1317" s="793"/>
      <c r="J1317" s="793"/>
      <c r="K1317" s="793"/>
      <c r="L1317" s="793"/>
      <c r="M1317" s="793"/>
      <c r="N1317" s="793"/>
      <c r="O1317" s="794"/>
      <c r="P1317" s="27"/>
    </row>
    <row r="1318" spans="2:16" ht="14.25">
      <c r="B1318" s="5"/>
      <c r="C1318" s="41"/>
      <c r="D1318" s="80"/>
      <c r="E1318" s="80"/>
      <c r="F1318" s="80"/>
      <c r="G1318" s="80"/>
      <c r="H1318" s="80"/>
      <c r="I1318" s="80"/>
      <c r="J1318" s="80"/>
      <c r="K1318" s="80"/>
      <c r="L1318" s="80"/>
      <c r="M1318" s="80"/>
      <c r="N1318" s="80"/>
      <c r="O1318" s="81"/>
      <c r="P1318" s="26"/>
    </row>
    <row r="1319" spans="2:16" ht="14.25">
      <c r="B1319" s="5"/>
      <c r="C1319" s="55"/>
      <c r="D1319" s="32"/>
      <c r="E1319" s="32"/>
      <c r="F1319" s="32"/>
      <c r="G1319" s="32"/>
      <c r="H1319" s="79" t="s">
        <v>79</v>
      </c>
      <c r="I1319" s="32"/>
      <c r="J1319" s="32"/>
      <c r="K1319" s="32"/>
      <c r="L1319" s="32"/>
      <c r="M1319" s="32"/>
      <c r="N1319" s="32"/>
      <c r="O1319" s="56"/>
      <c r="P1319" s="6"/>
    </row>
    <row r="1320" spans="2:16" ht="14.25">
      <c r="B1320" s="5"/>
      <c r="C1320" s="55"/>
      <c r="D1320" s="32"/>
      <c r="E1320" s="32"/>
      <c r="F1320" s="32"/>
      <c r="G1320" s="32"/>
      <c r="H1320" s="32" t="s">
        <v>80</v>
      </c>
      <c r="I1320" s="62"/>
      <c r="J1320" s="62"/>
      <c r="K1320" s="62"/>
      <c r="L1320" s="32"/>
      <c r="M1320" s="32"/>
      <c r="N1320" s="32"/>
      <c r="O1320" s="56"/>
      <c r="P1320" s="6"/>
    </row>
    <row r="1321" spans="2:16" ht="14.25">
      <c r="B1321" s="5"/>
      <c r="C1321" s="55"/>
      <c r="D1321" s="32"/>
      <c r="E1321" s="32"/>
      <c r="F1321" s="32"/>
      <c r="G1321" s="32"/>
      <c r="H1321" s="32" t="s">
        <v>88</v>
      </c>
      <c r="I1321" s="86"/>
      <c r="J1321" s="86"/>
      <c r="K1321" s="86"/>
      <c r="L1321" s="32"/>
      <c r="M1321" s="32"/>
      <c r="N1321" s="32"/>
      <c r="O1321" s="56"/>
      <c r="P1321" s="6"/>
    </row>
    <row r="1322" spans="2:16" ht="14.25">
      <c r="B1322" s="5"/>
      <c r="C1322" s="87"/>
      <c r="D1322" s="80"/>
      <c r="E1322" s="80"/>
      <c r="F1322" s="80"/>
      <c r="G1322" s="80"/>
      <c r="H1322" s="32" t="s">
        <v>89</v>
      </c>
      <c r="I1322" s="32"/>
      <c r="J1322" s="32"/>
      <c r="K1322" s="32"/>
      <c r="L1322" s="80"/>
      <c r="M1322" s="80"/>
      <c r="N1322" s="80"/>
      <c r="O1322" s="81"/>
      <c r="P1322" s="26"/>
    </row>
    <row r="1323" spans="2:16" ht="16.5" thickBot="1">
      <c r="B1323" s="5"/>
      <c r="C1323" s="773"/>
      <c r="D1323" s="774"/>
      <c r="E1323" s="774"/>
      <c r="F1323" s="69"/>
      <c r="G1323" s="69"/>
      <c r="H1323" s="69"/>
      <c r="I1323" s="69"/>
      <c r="J1323" s="69"/>
      <c r="K1323" s="775"/>
      <c r="L1323" s="775"/>
      <c r="M1323" s="775"/>
      <c r="N1323" s="775"/>
      <c r="O1323" s="776"/>
      <c r="P1323" s="28"/>
    </row>
    <row r="1324" spans="2:16" ht="13.5" thickBot="1">
      <c r="B1324" s="29"/>
      <c r="C1324" s="30"/>
      <c r="D1324" s="30"/>
      <c r="E1324" s="30"/>
      <c r="F1324" s="30"/>
      <c r="G1324" s="30"/>
      <c r="H1324" s="30"/>
      <c r="I1324" s="30"/>
      <c r="J1324" s="30"/>
      <c r="K1324" s="30"/>
      <c r="L1324" s="30"/>
      <c r="M1324" s="30"/>
      <c r="N1324" s="30"/>
      <c r="O1324" s="30"/>
      <c r="P1324" s="31"/>
    </row>
    <row r="1325" spans="2:16" ht="13.5" thickTop="1"/>
  </sheetData>
  <mergeCells count="1264">
    <mergeCell ref="C3:F3"/>
    <mergeCell ref="C6:O6"/>
    <mergeCell ref="C8:C14"/>
    <mergeCell ref="D8:K8"/>
    <mergeCell ref="L8:O9"/>
    <mergeCell ref="D9:K9"/>
    <mergeCell ref="D10:K10"/>
    <mergeCell ref="L10:L11"/>
    <mergeCell ref="M10:O11"/>
    <mergeCell ref="M321:N321"/>
    <mergeCell ref="M324:N324"/>
    <mergeCell ref="M322:N322"/>
    <mergeCell ref="M323:N323"/>
    <mergeCell ref="C415:I415"/>
    <mergeCell ref="C416:I416"/>
    <mergeCell ref="C417:I417"/>
    <mergeCell ref="M31:N31"/>
    <mergeCell ref="M33:N33"/>
    <mergeCell ref="C31:I31"/>
    <mergeCell ref="C32:I32"/>
    <mergeCell ref="C33:I33"/>
    <mergeCell ref="C26:O28"/>
    <mergeCell ref="M29:N29"/>
    <mergeCell ref="M30:N30"/>
    <mergeCell ref="C29:I29"/>
    <mergeCell ref="C30:I30"/>
    <mergeCell ref="C22:O22"/>
    <mergeCell ref="D24:L24"/>
    <mergeCell ref="M24:N24"/>
    <mergeCell ref="D25:L25"/>
    <mergeCell ref="M25:N25"/>
    <mergeCell ref="L12:L14"/>
    <mergeCell ref="M12:M14"/>
    <mergeCell ref="N12:N14"/>
    <mergeCell ref="O12:O14"/>
    <mergeCell ref="D14:K14"/>
    <mergeCell ref="C48:I48"/>
    <mergeCell ref="M48:N48"/>
    <mergeCell ref="C49:I49"/>
    <mergeCell ref="M49:N49"/>
    <mergeCell ref="C50:N50"/>
    <mergeCell ref="C51:O53"/>
    <mergeCell ref="M42:N42"/>
    <mergeCell ref="C43:N43"/>
    <mergeCell ref="C44:O46"/>
    <mergeCell ref="C47:I47"/>
    <mergeCell ref="M47:N47"/>
    <mergeCell ref="M40:N40"/>
    <mergeCell ref="M41:N41"/>
    <mergeCell ref="C34:N34"/>
    <mergeCell ref="C35:O37"/>
    <mergeCell ref="M38:N38"/>
    <mergeCell ref="M39:N39"/>
    <mergeCell ref="C38:I38"/>
    <mergeCell ref="M32:N32"/>
    <mergeCell ref="J29:K29"/>
    <mergeCell ref="J30:K30"/>
    <mergeCell ref="J31:K31"/>
    <mergeCell ref="J32:K32"/>
    <mergeCell ref="J33:K33"/>
    <mergeCell ref="D11:K13"/>
    <mergeCell ref="C58:I58"/>
    <mergeCell ref="J58:K58"/>
    <mergeCell ref="M58:N58"/>
    <mergeCell ref="C59:N59"/>
    <mergeCell ref="C61:N61"/>
    <mergeCell ref="C62:O64"/>
    <mergeCell ref="C56:I56"/>
    <mergeCell ref="J56:K56"/>
    <mergeCell ref="M56:N56"/>
    <mergeCell ref="C57:I57"/>
    <mergeCell ref="J57:K57"/>
    <mergeCell ref="M57:N57"/>
    <mergeCell ref="C54:I54"/>
    <mergeCell ref="J54:K54"/>
    <mergeCell ref="M54:N54"/>
    <mergeCell ref="C55:I55"/>
    <mergeCell ref="J55:K55"/>
    <mergeCell ref="M55:N55"/>
    <mergeCell ref="C92:E92"/>
    <mergeCell ref="K92:O92"/>
    <mergeCell ref="C97:F97"/>
    <mergeCell ref="C100:O100"/>
    <mergeCell ref="C102:C108"/>
    <mergeCell ref="D102:K102"/>
    <mergeCell ref="L102:O103"/>
    <mergeCell ref="D103:K103"/>
    <mergeCell ref="D104:K104"/>
    <mergeCell ref="L104:L105"/>
    <mergeCell ref="C69:N69"/>
    <mergeCell ref="C71:N71"/>
    <mergeCell ref="C79:O79"/>
    <mergeCell ref="C80:O80"/>
    <mergeCell ref="C83:O84"/>
    <mergeCell ref="C85:O86"/>
    <mergeCell ref="C65:I65"/>
    <mergeCell ref="M65:N65"/>
    <mergeCell ref="C66:I66"/>
    <mergeCell ref="M66:N66"/>
    <mergeCell ref="M67:N67"/>
    <mergeCell ref="M68:N68"/>
    <mergeCell ref="C120:O122"/>
    <mergeCell ref="M123:N123"/>
    <mergeCell ref="M124:N124"/>
    <mergeCell ref="J123:K123"/>
    <mergeCell ref="J124:K124"/>
    <mergeCell ref="C123:I123"/>
    <mergeCell ref="C116:O116"/>
    <mergeCell ref="D118:L118"/>
    <mergeCell ref="M118:N118"/>
    <mergeCell ref="D119:L119"/>
    <mergeCell ref="M119:N119"/>
    <mergeCell ref="M104:O105"/>
    <mergeCell ref="L106:L108"/>
    <mergeCell ref="M106:M108"/>
    <mergeCell ref="N106:N108"/>
    <mergeCell ref="O106:O108"/>
    <mergeCell ref="D108:K108"/>
    <mergeCell ref="C124:I124"/>
    <mergeCell ref="D105:K107"/>
    <mergeCell ref="C139:I139"/>
    <mergeCell ref="M139:N139"/>
    <mergeCell ref="C140:I140"/>
    <mergeCell ref="M140:N140"/>
    <mergeCell ref="C141:I141"/>
    <mergeCell ref="M141:N141"/>
    <mergeCell ref="M133:N133"/>
    <mergeCell ref="M134:N134"/>
    <mergeCell ref="C135:N135"/>
    <mergeCell ref="C136:O138"/>
    <mergeCell ref="M127:N127"/>
    <mergeCell ref="C128:N128"/>
    <mergeCell ref="C129:O131"/>
    <mergeCell ref="M132:N132"/>
    <mergeCell ref="J127:K127"/>
    <mergeCell ref="M125:N125"/>
    <mergeCell ref="M126:N126"/>
    <mergeCell ref="J125:K125"/>
    <mergeCell ref="J126:K126"/>
    <mergeCell ref="C125:I125"/>
    <mergeCell ref="C126:I126"/>
    <mergeCell ref="C127:I127"/>
    <mergeCell ref="C132:I132"/>
    <mergeCell ref="C150:I150"/>
    <mergeCell ref="J150:K150"/>
    <mergeCell ref="M150:N150"/>
    <mergeCell ref="C151:N151"/>
    <mergeCell ref="C153:N153"/>
    <mergeCell ref="C154:O156"/>
    <mergeCell ref="C148:I148"/>
    <mergeCell ref="J148:K148"/>
    <mergeCell ref="M148:N148"/>
    <mergeCell ref="C149:I149"/>
    <mergeCell ref="J149:K149"/>
    <mergeCell ref="M149:N149"/>
    <mergeCell ref="C142:N142"/>
    <mergeCell ref="C143:O145"/>
    <mergeCell ref="C146:I146"/>
    <mergeCell ref="J146:K146"/>
    <mergeCell ref="M146:N146"/>
    <mergeCell ref="C147:I147"/>
    <mergeCell ref="J147:K147"/>
    <mergeCell ref="M147:N147"/>
    <mergeCell ref="C184:E184"/>
    <mergeCell ref="K184:O184"/>
    <mergeCell ref="C189:F189"/>
    <mergeCell ref="C192:O192"/>
    <mergeCell ref="C194:C200"/>
    <mergeCell ref="D194:K194"/>
    <mergeCell ref="L194:O195"/>
    <mergeCell ref="D195:K195"/>
    <mergeCell ref="D196:K196"/>
    <mergeCell ref="L196:L197"/>
    <mergeCell ref="C161:N161"/>
    <mergeCell ref="C163:N163"/>
    <mergeCell ref="C171:O171"/>
    <mergeCell ref="C172:O172"/>
    <mergeCell ref="C175:O176"/>
    <mergeCell ref="C177:O178"/>
    <mergeCell ref="C157:I157"/>
    <mergeCell ref="M157:N157"/>
    <mergeCell ref="C158:I158"/>
    <mergeCell ref="M158:N158"/>
    <mergeCell ref="M159:N159"/>
    <mergeCell ref="M160:N160"/>
    <mergeCell ref="M217:N217"/>
    <mergeCell ref="M218:N218"/>
    <mergeCell ref="J217:K217"/>
    <mergeCell ref="J218:K218"/>
    <mergeCell ref="C212:O214"/>
    <mergeCell ref="M215:N215"/>
    <mergeCell ref="M216:N216"/>
    <mergeCell ref="J215:K215"/>
    <mergeCell ref="J216:K216"/>
    <mergeCell ref="C215:I215"/>
    <mergeCell ref="C208:O208"/>
    <mergeCell ref="D210:L210"/>
    <mergeCell ref="M210:N210"/>
    <mergeCell ref="D211:L211"/>
    <mergeCell ref="M211:N211"/>
    <mergeCell ref="M196:O197"/>
    <mergeCell ref="L198:L200"/>
    <mergeCell ref="M198:M200"/>
    <mergeCell ref="N198:N200"/>
    <mergeCell ref="O198:O200"/>
    <mergeCell ref="D200:K200"/>
    <mergeCell ref="C216:I216"/>
    <mergeCell ref="C217:I217"/>
    <mergeCell ref="C218:I218"/>
    <mergeCell ref="D197:K199"/>
    <mergeCell ref="C232:I232"/>
    <mergeCell ref="M232:N232"/>
    <mergeCell ref="C233:I233"/>
    <mergeCell ref="M233:N233"/>
    <mergeCell ref="C234:N234"/>
    <mergeCell ref="C235:O237"/>
    <mergeCell ref="M226:N226"/>
    <mergeCell ref="C227:N227"/>
    <mergeCell ref="C228:O230"/>
    <mergeCell ref="C231:I231"/>
    <mergeCell ref="M231:N231"/>
    <mergeCell ref="C224:I224"/>
    <mergeCell ref="C225:I225"/>
    <mergeCell ref="M225:N225"/>
    <mergeCell ref="C219:N219"/>
    <mergeCell ref="C220:O222"/>
    <mergeCell ref="M223:N223"/>
    <mergeCell ref="M224:N224"/>
    <mergeCell ref="C223:I223"/>
    <mergeCell ref="C242:I242"/>
    <mergeCell ref="J242:K242"/>
    <mergeCell ref="M242:N242"/>
    <mergeCell ref="C243:N243"/>
    <mergeCell ref="C245:N245"/>
    <mergeCell ref="C246:O248"/>
    <mergeCell ref="C240:I240"/>
    <mergeCell ref="J240:K240"/>
    <mergeCell ref="M240:N240"/>
    <mergeCell ref="C241:I241"/>
    <mergeCell ref="J241:K241"/>
    <mergeCell ref="M241:N241"/>
    <mergeCell ref="C238:I238"/>
    <mergeCell ref="J238:K238"/>
    <mergeCell ref="M238:N238"/>
    <mergeCell ref="C239:I239"/>
    <mergeCell ref="J239:K239"/>
    <mergeCell ref="M239:N239"/>
    <mergeCell ref="C276:E276"/>
    <mergeCell ref="K276:O276"/>
    <mergeCell ref="C281:F281"/>
    <mergeCell ref="C284:O284"/>
    <mergeCell ref="C286:C292"/>
    <mergeCell ref="D286:K286"/>
    <mergeCell ref="L286:O287"/>
    <mergeCell ref="D287:K287"/>
    <mergeCell ref="D288:K288"/>
    <mergeCell ref="L288:L289"/>
    <mergeCell ref="C253:N253"/>
    <mergeCell ref="C255:N255"/>
    <mergeCell ref="C263:O263"/>
    <mergeCell ref="C264:O264"/>
    <mergeCell ref="C267:O268"/>
    <mergeCell ref="C269:O270"/>
    <mergeCell ref="C249:I249"/>
    <mergeCell ref="M249:N249"/>
    <mergeCell ref="C250:I250"/>
    <mergeCell ref="M250:N250"/>
    <mergeCell ref="M251:N251"/>
    <mergeCell ref="M252:N252"/>
    <mergeCell ref="M309:N309"/>
    <mergeCell ref="M310:N310"/>
    <mergeCell ref="C304:O306"/>
    <mergeCell ref="M307:N307"/>
    <mergeCell ref="M308:N308"/>
    <mergeCell ref="C307:I307"/>
    <mergeCell ref="J307:K307"/>
    <mergeCell ref="C308:I308"/>
    <mergeCell ref="C300:O300"/>
    <mergeCell ref="D302:L302"/>
    <mergeCell ref="M302:N302"/>
    <mergeCell ref="D303:L303"/>
    <mergeCell ref="M303:N303"/>
    <mergeCell ref="M288:O289"/>
    <mergeCell ref="L290:L292"/>
    <mergeCell ref="M290:M292"/>
    <mergeCell ref="N290:N292"/>
    <mergeCell ref="O290:O292"/>
    <mergeCell ref="D292:K292"/>
    <mergeCell ref="J308:K308"/>
    <mergeCell ref="C309:I309"/>
    <mergeCell ref="J309:K309"/>
    <mergeCell ref="C310:I310"/>
    <mergeCell ref="J310:K310"/>
    <mergeCell ref="D289:K291"/>
    <mergeCell ref="C329:I329"/>
    <mergeCell ref="M329:N329"/>
    <mergeCell ref="C330:I330"/>
    <mergeCell ref="M330:N330"/>
    <mergeCell ref="C331:I331"/>
    <mergeCell ref="M331:N331"/>
    <mergeCell ref="M317:N317"/>
    <mergeCell ref="M318:N318"/>
    <mergeCell ref="M319:N319"/>
    <mergeCell ref="M320:N320"/>
    <mergeCell ref="C325:N325"/>
    <mergeCell ref="C326:O328"/>
    <mergeCell ref="M311:N311"/>
    <mergeCell ref="C312:N312"/>
    <mergeCell ref="C313:O315"/>
    <mergeCell ref="M316:N316"/>
    <mergeCell ref="C316:I316"/>
    <mergeCell ref="C311:I311"/>
    <mergeCell ref="J311:K311"/>
    <mergeCell ref="C340:I340"/>
    <mergeCell ref="J340:K340"/>
    <mergeCell ref="M340:N340"/>
    <mergeCell ref="C341:N341"/>
    <mergeCell ref="C343:N343"/>
    <mergeCell ref="C344:O346"/>
    <mergeCell ref="C338:I338"/>
    <mergeCell ref="J338:K338"/>
    <mergeCell ref="M338:N338"/>
    <mergeCell ref="C339:I339"/>
    <mergeCell ref="J339:K339"/>
    <mergeCell ref="M339:N339"/>
    <mergeCell ref="C332:N332"/>
    <mergeCell ref="C333:O335"/>
    <mergeCell ref="C336:I336"/>
    <mergeCell ref="J336:K336"/>
    <mergeCell ref="M336:N336"/>
    <mergeCell ref="C337:I337"/>
    <mergeCell ref="J337:K337"/>
    <mergeCell ref="M337:N337"/>
    <mergeCell ref="C374:E374"/>
    <mergeCell ref="K374:O374"/>
    <mergeCell ref="C379:F379"/>
    <mergeCell ref="C382:O382"/>
    <mergeCell ref="C384:C390"/>
    <mergeCell ref="D384:K384"/>
    <mergeCell ref="L384:O385"/>
    <mergeCell ref="D385:K385"/>
    <mergeCell ref="D386:K386"/>
    <mergeCell ref="L386:L387"/>
    <mergeCell ref="C351:N351"/>
    <mergeCell ref="C353:N353"/>
    <mergeCell ref="C361:O361"/>
    <mergeCell ref="C362:O362"/>
    <mergeCell ref="C365:O366"/>
    <mergeCell ref="C367:O368"/>
    <mergeCell ref="C347:I347"/>
    <mergeCell ref="M347:N347"/>
    <mergeCell ref="C348:I348"/>
    <mergeCell ref="M348:N348"/>
    <mergeCell ref="M349:N349"/>
    <mergeCell ref="M350:N350"/>
    <mergeCell ref="D387:K389"/>
    <mergeCell ref="M415:N415"/>
    <mergeCell ref="M416:N416"/>
    <mergeCell ref="M417:N417"/>
    <mergeCell ref="M418:N418"/>
    <mergeCell ref="C419:N419"/>
    <mergeCell ref="C420:O422"/>
    <mergeCell ref="M409:N409"/>
    <mergeCell ref="C410:N410"/>
    <mergeCell ref="C411:O413"/>
    <mergeCell ref="M414:N414"/>
    <mergeCell ref="C414:I414"/>
    <mergeCell ref="M407:N407"/>
    <mergeCell ref="M408:N408"/>
    <mergeCell ref="C402:O404"/>
    <mergeCell ref="M405:N405"/>
    <mergeCell ref="M406:N406"/>
    <mergeCell ref="C405:I405"/>
    <mergeCell ref="J405:K405"/>
    <mergeCell ref="C406:I406"/>
    <mergeCell ref="C418:I418"/>
    <mergeCell ref="J406:K406"/>
    <mergeCell ref="C407:I407"/>
    <mergeCell ref="J407:K407"/>
    <mergeCell ref="C408:I408"/>
    <mergeCell ref="J408:K408"/>
    <mergeCell ref="C409:I409"/>
    <mergeCell ref="J409:K409"/>
    <mergeCell ref="C432:I432"/>
    <mergeCell ref="J432:K432"/>
    <mergeCell ref="M432:N432"/>
    <mergeCell ref="C433:I433"/>
    <mergeCell ref="J433:K433"/>
    <mergeCell ref="M433:N433"/>
    <mergeCell ref="C426:N426"/>
    <mergeCell ref="C427:O429"/>
    <mergeCell ref="C430:I430"/>
    <mergeCell ref="J430:K430"/>
    <mergeCell ref="M430:N430"/>
    <mergeCell ref="C431:I431"/>
    <mergeCell ref="J431:K431"/>
    <mergeCell ref="M431:N431"/>
    <mergeCell ref="C423:I423"/>
    <mergeCell ref="M423:N423"/>
    <mergeCell ref="C424:I424"/>
    <mergeCell ref="M424:N424"/>
    <mergeCell ref="C425:I425"/>
    <mergeCell ref="M425:N425"/>
    <mergeCell ref="C445:N445"/>
    <mergeCell ref="C447:N447"/>
    <mergeCell ref="C455:O455"/>
    <mergeCell ref="C456:O456"/>
    <mergeCell ref="C459:O460"/>
    <mergeCell ref="C461:O462"/>
    <mergeCell ref="C441:I441"/>
    <mergeCell ref="M441:N441"/>
    <mergeCell ref="C442:I442"/>
    <mergeCell ref="M442:N442"/>
    <mergeCell ref="M443:N443"/>
    <mergeCell ref="M444:N444"/>
    <mergeCell ref="C434:I434"/>
    <mergeCell ref="J434:K434"/>
    <mergeCell ref="M434:N434"/>
    <mergeCell ref="C435:N435"/>
    <mergeCell ref="C437:N437"/>
    <mergeCell ref="C438:O440"/>
    <mergeCell ref="C492:O492"/>
    <mergeCell ref="D494:L494"/>
    <mergeCell ref="M494:N494"/>
    <mergeCell ref="D495:L495"/>
    <mergeCell ref="M495:N495"/>
    <mergeCell ref="M480:O481"/>
    <mergeCell ref="L482:L484"/>
    <mergeCell ref="M482:M484"/>
    <mergeCell ref="N482:N484"/>
    <mergeCell ref="O482:O484"/>
    <mergeCell ref="D484:K484"/>
    <mergeCell ref="C468:E468"/>
    <mergeCell ref="K468:O468"/>
    <mergeCell ref="C473:F473"/>
    <mergeCell ref="C476:O476"/>
    <mergeCell ref="C478:C484"/>
    <mergeCell ref="D478:K478"/>
    <mergeCell ref="L478:O479"/>
    <mergeCell ref="D479:K479"/>
    <mergeCell ref="D480:K480"/>
    <mergeCell ref="L480:L481"/>
    <mergeCell ref="D481:K483"/>
    <mergeCell ref="M503:N503"/>
    <mergeCell ref="C504:N504"/>
    <mergeCell ref="C505:O507"/>
    <mergeCell ref="M508:N508"/>
    <mergeCell ref="C508:I508"/>
    <mergeCell ref="M501:N501"/>
    <mergeCell ref="M502:N502"/>
    <mergeCell ref="C496:O498"/>
    <mergeCell ref="M499:N499"/>
    <mergeCell ref="M500:N500"/>
    <mergeCell ref="C499:I499"/>
    <mergeCell ref="J499:K499"/>
    <mergeCell ref="C500:I500"/>
    <mergeCell ref="C509:I509"/>
    <mergeCell ref="C510:I510"/>
    <mergeCell ref="C513:I513"/>
    <mergeCell ref="C514:I514"/>
    <mergeCell ref="C511:I511"/>
    <mergeCell ref="C512:I512"/>
    <mergeCell ref="M511:N511"/>
    <mergeCell ref="M512:N512"/>
    <mergeCell ref="C522:N522"/>
    <mergeCell ref="C523:O525"/>
    <mergeCell ref="C526:I526"/>
    <mergeCell ref="J526:K526"/>
    <mergeCell ref="M526:N526"/>
    <mergeCell ref="C527:I527"/>
    <mergeCell ref="J527:K527"/>
    <mergeCell ref="M527:N527"/>
    <mergeCell ref="C519:I519"/>
    <mergeCell ref="M519:N519"/>
    <mergeCell ref="C520:I520"/>
    <mergeCell ref="M520:N520"/>
    <mergeCell ref="C521:I521"/>
    <mergeCell ref="M521:N521"/>
    <mergeCell ref="M509:N509"/>
    <mergeCell ref="M510:N510"/>
    <mergeCell ref="M513:N513"/>
    <mergeCell ref="M514:N514"/>
    <mergeCell ref="C515:N515"/>
    <mergeCell ref="C516:O518"/>
    <mergeCell ref="C537:I537"/>
    <mergeCell ref="M537:N537"/>
    <mergeCell ref="C538:I538"/>
    <mergeCell ref="M538:N538"/>
    <mergeCell ref="M539:N539"/>
    <mergeCell ref="M540:N540"/>
    <mergeCell ref="C530:I530"/>
    <mergeCell ref="J530:K530"/>
    <mergeCell ref="M530:N530"/>
    <mergeCell ref="C531:N531"/>
    <mergeCell ref="C533:N533"/>
    <mergeCell ref="C534:O536"/>
    <mergeCell ref="C528:I528"/>
    <mergeCell ref="J528:K528"/>
    <mergeCell ref="M528:N528"/>
    <mergeCell ref="C529:I529"/>
    <mergeCell ref="J529:K529"/>
    <mergeCell ref="M529:N529"/>
    <mergeCell ref="C564:E564"/>
    <mergeCell ref="K564:O564"/>
    <mergeCell ref="C569:F569"/>
    <mergeCell ref="C572:O572"/>
    <mergeCell ref="C574:C580"/>
    <mergeCell ref="D574:K574"/>
    <mergeCell ref="L574:O575"/>
    <mergeCell ref="D575:K575"/>
    <mergeCell ref="D576:K576"/>
    <mergeCell ref="L576:L577"/>
    <mergeCell ref="D577:K579"/>
    <mergeCell ref="C541:N541"/>
    <mergeCell ref="C543:N543"/>
    <mergeCell ref="C551:O551"/>
    <mergeCell ref="C552:O552"/>
    <mergeCell ref="C555:O556"/>
    <mergeCell ref="C557:O558"/>
    <mergeCell ref="M597:N597"/>
    <mergeCell ref="M598:N598"/>
    <mergeCell ref="C592:O594"/>
    <mergeCell ref="M595:N595"/>
    <mergeCell ref="M596:N596"/>
    <mergeCell ref="C595:I595"/>
    <mergeCell ref="J595:K595"/>
    <mergeCell ref="C596:I596"/>
    <mergeCell ref="C588:O588"/>
    <mergeCell ref="D590:L590"/>
    <mergeCell ref="M590:N590"/>
    <mergeCell ref="D591:L591"/>
    <mergeCell ref="M591:N591"/>
    <mergeCell ref="M576:O577"/>
    <mergeCell ref="L578:L580"/>
    <mergeCell ref="M578:M580"/>
    <mergeCell ref="N578:N580"/>
    <mergeCell ref="O578:O580"/>
    <mergeCell ref="D580:K580"/>
    <mergeCell ref="C613:I613"/>
    <mergeCell ref="M613:N613"/>
    <mergeCell ref="C614:I614"/>
    <mergeCell ref="M614:N614"/>
    <mergeCell ref="C615:I615"/>
    <mergeCell ref="M615:N615"/>
    <mergeCell ref="M605:N605"/>
    <mergeCell ref="M606:N606"/>
    <mergeCell ref="M607:N607"/>
    <mergeCell ref="M608:N608"/>
    <mergeCell ref="C609:N609"/>
    <mergeCell ref="C610:O612"/>
    <mergeCell ref="C605:I605"/>
    <mergeCell ref="C606:I606"/>
    <mergeCell ref="C607:I607"/>
    <mergeCell ref="C608:I608"/>
    <mergeCell ref="M599:N599"/>
    <mergeCell ref="C600:N600"/>
    <mergeCell ref="C601:O603"/>
    <mergeCell ref="M604:N604"/>
    <mergeCell ref="C604:I604"/>
    <mergeCell ref="C624:I624"/>
    <mergeCell ref="J624:K624"/>
    <mergeCell ref="M624:N624"/>
    <mergeCell ref="C625:N625"/>
    <mergeCell ref="C627:N627"/>
    <mergeCell ref="C628:O630"/>
    <mergeCell ref="C622:I622"/>
    <mergeCell ref="J622:K622"/>
    <mergeCell ref="M622:N622"/>
    <mergeCell ref="C623:I623"/>
    <mergeCell ref="J623:K623"/>
    <mergeCell ref="M623:N623"/>
    <mergeCell ref="C616:N616"/>
    <mergeCell ref="C617:O619"/>
    <mergeCell ref="C620:I620"/>
    <mergeCell ref="J620:K620"/>
    <mergeCell ref="M620:N620"/>
    <mergeCell ref="C621:I621"/>
    <mergeCell ref="J621:K621"/>
    <mergeCell ref="M621:N621"/>
    <mergeCell ref="K658:O658"/>
    <mergeCell ref="C663:F663"/>
    <mergeCell ref="C666:O666"/>
    <mergeCell ref="C668:C674"/>
    <mergeCell ref="D668:K668"/>
    <mergeCell ref="L668:O669"/>
    <mergeCell ref="D669:K669"/>
    <mergeCell ref="D670:K670"/>
    <mergeCell ref="L670:L671"/>
    <mergeCell ref="C635:N635"/>
    <mergeCell ref="C637:N637"/>
    <mergeCell ref="C645:O645"/>
    <mergeCell ref="C646:O646"/>
    <mergeCell ref="C649:O650"/>
    <mergeCell ref="C651:O652"/>
    <mergeCell ref="D671:K673"/>
    <mergeCell ref="C631:I631"/>
    <mergeCell ref="M631:N631"/>
    <mergeCell ref="C632:I632"/>
    <mergeCell ref="M632:N632"/>
    <mergeCell ref="M633:N633"/>
    <mergeCell ref="M634:N634"/>
    <mergeCell ref="M699:N699"/>
    <mergeCell ref="M702:N702"/>
    <mergeCell ref="M703:N703"/>
    <mergeCell ref="M704:N704"/>
    <mergeCell ref="C705:N705"/>
    <mergeCell ref="C706:O708"/>
    <mergeCell ref="M693:N693"/>
    <mergeCell ref="C694:N694"/>
    <mergeCell ref="C695:O697"/>
    <mergeCell ref="M698:N698"/>
    <mergeCell ref="C698:I698"/>
    <mergeCell ref="M691:N691"/>
    <mergeCell ref="M692:N692"/>
    <mergeCell ref="C686:O688"/>
    <mergeCell ref="M689:N689"/>
    <mergeCell ref="M690:N690"/>
    <mergeCell ref="C689:I689"/>
    <mergeCell ref="J689:K689"/>
    <mergeCell ref="C690:I690"/>
    <mergeCell ref="C699:I699"/>
    <mergeCell ref="C700:I700"/>
    <mergeCell ref="C701:I701"/>
    <mergeCell ref="C702:I702"/>
    <mergeCell ref="C703:I703"/>
    <mergeCell ref="C704:I704"/>
    <mergeCell ref="M700:N700"/>
    <mergeCell ref="M701:N701"/>
    <mergeCell ref="C692:I692"/>
    <mergeCell ref="J692:K692"/>
    <mergeCell ref="C693:I693"/>
    <mergeCell ref="J693:K693"/>
    <mergeCell ref="C718:I718"/>
    <mergeCell ref="J718:K718"/>
    <mergeCell ref="M718:N718"/>
    <mergeCell ref="C719:I719"/>
    <mergeCell ref="J719:K719"/>
    <mergeCell ref="M719:N719"/>
    <mergeCell ref="C712:N712"/>
    <mergeCell ref="C713:O715"/>
    <mergeCell ref="C716:I716"/>
    <mergeCell ref="J716:K716"/>
    <mergeCell ref="M716:N716"/>
    <mergeCell ref="C717:I717"/>
    <mergeCell ref="J717:K717"/>
    <mergeCell ref="M717:N717"/>
    <mergeCell ref="C709:I709"/>
    <mergeCell ref="M709:N709"/>
    <mergeCell ref="C710:I710"/>
    <mergeCell ref="M710:N710"/>
    <mergeCell ref="C711:I711"/>
    <mergeCell ref="M711:N711"/>
    <mergeCell ref="C731:N731"/>
    <mergeCell ref="C733:N733"/>
    <mergeCell ref="C741:O741"/>
    <mergeCell ref="C742:O742"/>
    <mergeCell ref="C745:O746"/>
    <mergeCell ref="C747:O748"/>
    <mergeCell ref="C727:I727"/>
    <mergeCell ref="M727:N727"/>
    <mergeCell ref="C728:I728"/>
    <mergeCell ref="M728:N728"/>
    <mergeCell ref="M729:N729"/>
    <mergeCell ref="M730:N730"/>
    <mergeCell ref="C720:I720"/>
    <mergeCell ref="J720:K720"/>
    <mergeCell ref="M720:N720"/>
    <mergeCell ref="C721:N721"/>
    <mergeCell ref="C723:N723"/>
    <mergeCell ref="C724:O726"/>
    <mergeCell ref="C778:O778"/>
    <mergeCell ref="D780:L780"/>
    <mergeCell ref="M780:N780"/>
    <mergeCell ref="D781:L781"/>
    <mergeCell ref="M781:N781"/>
    <mergeCell ref="M766:O767"/>
    <mergeCell ref="L768:L770"/>
    <mergeCell ref="M768:M770"/>
    <mergeCell ref="N768:N770"/>
    <mergeCell ref="O768:O770"/>
    <mergeCell ref="D770:K770"/>
    <mergeCell ref="C754:E754"/>
    <mergeCell ref="K754:O754"/>
    <mergeCell ref="C759:F759"/>
    <mergeCell ref="C762:O762"/>
    <mergeCell ref="C764:C770"/>
    <mergeCell ref="D764:K764"/>
    <mergeCell ref="L764:O765"/>
    <mergeCell ref="D765:K765"/>
    <mergeCell ref="D766:K766"/>
    <mergeCell ref="L766:L767"/>
    <mergeCell ref="D767:K769"/>
    <mergeCell ref="M795:N795"/>
    <mergeCell ref="M796:N796"/>
    <mergeCell ref="M798:N798"/>
    <mergeCell ref="M799:N799"/>
    <mergeCell ref="C800:N800"/>
    <mergeCell ref="C801:O803"/>
    <mergeCell ref="M789:N789"/>
    <mergeCell ref="C790:N790"/>
    <mergeCell ref="C791:O793"/>
    <mergeCell ref="M794:N794"/>
    <mergeCell ref="C794:I794"/>
    <mergeCell ref="M787:N787"/>
    <mergeCell ref="M788:N788"/>
    <mergeCell ref="C782:O784"/>
    <mergeCell ref="M785:N785"/>
    <mergeCell ref="M786:N786"/>
    <mergeCell ref="C785:I785"/>
    <mergeCell ref="J785:K785"/>
    <mergeCell ref="C786:I786"/>
    <mergeCell ref="C795:I795"/>
    <mergeCell ref="C796:I796"/>
    <mergeCell ref="C797:I797"/>
    <mergeCell ref="C798:I798"/>
    <mergeCell ref="C799:I799"/>
    <mergeCell ref="M797:N797"/>
    <mergeCell ref="C813:I813"/>
    <mergeCell ref="J813:K813"/>
    <mergeCell ref="M813:N813"/>
    <mergeCell ref="C814:I814"/>
    <mergeCell ref="J814:K814"/>
    <mergeCell ref="M814:N814"/>
    <mergeCell ref="C807:N807"/>
    <mergeCell ref="C808:O810"/>
    <mergeCell ref="C811:I811"/>
    <mergeCell ref="J811:K811"/>
    <mergeCell ref="M811:N811"/>
    <mergeCell ref="C812:I812"/>
    <mergeCell ref="J812:K812"/>
    <mergeCell ref="M812:N812"/>
    <mergeCell ref="C804:I804"/>
    <mergeCell ref="M804:N804"/>
    <mergeCell ref="C805:I805"/>
    <mergeCell ref="M805:N805"/>
    <mergeCell ref="C806:I806"/>
    <mergeCell ref="M806:N806"/>
    <mergeCell ref="C826:N826"/>
    <mergeCell ref="C828:N828"/>
    <mergeCell ref="C836:O836"/>
    <mergeCell ref="C837:O837"/>
    <mergeCell ref="C840:O841"/>
    <mergeCell ref="C842:O843"/>
    <mergeCell ref="C822:I822"/>
    <mergeCell ref="M822:N822"/>
    <mergeCell ref="C823:I823"/>
    <mergeCell ref="M823:N823"/>
    <mergeCell ref="M824:N824"/>
    <mergeCell ref="M825:N825"/>
    <mergeCell ref="C815:I815"/>
    <mergeCell ref="J815:K815"/>
    <mergeCell ref="M815:N815"/>
    <mergeCell ref="C816:N816"/>
    <mergeCell ref="C818:N818"/>
    <mergeCell ref="C819:O821"/>
    <mergeCell ref="M861:O862"/>
    <mergeCell ref="L863:L865"/>
    <mergeCell ref="M863:M865"/>
    <mergeCell ref="N863:N865"/>
    <mergeCell ref="O863:O865"/>
    <mergeCell ref="D865:K865"/>
    <mergeCell ref="C849:E849"/>
    <mergeCell ref="K849:O849"/>
    <mergeCell ref="C854:F854"/>
    <mergeCell ref="C857:O857"/>
    <mergeCell ref="C859:C865"/>
    <mergeCell ref="D859:K859"/>
    <mergeCell ref="L859:O860"/>
    <mergeCell ref="D860:K860"/>
    <mergeCell ref="D861:K861"/>
    <mergeCell ref="L861:L862"/>
    <mergeCell ref="D862:K864"/>
    <mergeCell ref="M884:N884"/>
    <mergeCell ref="C885:N885"/>
    <mergeCell ref="C886:O888"/>
    <mergeCell ref="M889:N889"/>
    <mergeCell ref="C889:I889"/>
    <mergeCell ref="M882:N882"/>
    <mergeCell ref="M883:N883"/>
    <mergeCell ref="C877:O879"/>
    <mergeCell ref="M880:N880"/>
    <mergeCell ref="M881:N881"/>
    <mergeCell ref="C880:I880"/>
    <mergeCell ref="J880:K880"/>
    <mergeCell ref="C881:I881"/>
    <mergeCell ref="C873:O873"/>
    <mergeCell ref="D875:L875"/>
    <mergeCell ref="M875:N875"/>
    <mergeCell ref="D876:L876"/>
    <mergeCell ref="M876:N876"/>
    <mergeCell ref="C903:N903"/>
    <mergeCell ref="C904:O906"/>
    <mergeCell ref="C907:I907"/>
    <mergeCell ref="J907:K907"/>
    <mergeCell ref="M907:N907"/>
    <mergeCell ref="C908:I908"/>
    <mergeCell ref="J908:K908"/>
    <mergeCell ref="M908:N908"/>
    <mergeCell ref="C900:I900"/>
    <mergeCell ref="M900:N900"/>
    <mergeCell ref="C901:I901"/>
    <mergeCell ref="M901:N901"/>
    <mergeCell ref="C902:I902"/>
    <mergeCell ref="M902:N902"/>
    <mergeCell ref="M890:N890"/>
    <mergeCell ref="M893:N893"/>
    <mergeCell ref="M894:N894"/>
    <mergeCell ref="M895:N895"/>
    <mergeCell ref="C896:N896"/>
    <mergeCell ref="C897:O899"/>
    <mergeCell ref="C890:I890"/>
    <mergeCell ref="C893:I893"/>
    <mergeCell ref="C894:I894"/>
    <mergeCell ref="C895:I895"/>
    <mergeCell ref="C892:I892"/>
    <mergeCell ref="C891:I891"/>
    <mergeCell ref="M891:N891"/>
    <mergeCell ref="M892:N892"/>
    <mergeCell ref="C918:I918"/>
    <mergeCell ref="M918:N918"/>
    <mergeCell ref="C919:I919"/>
    <mergeCell ref="M919:N919"/>
    <mergeCell ref="M920:N920"/>
    <mergeCell ref="M921:N921"/>
    <mergeCell ref="C911:I911"/>
    <mergeCell ref="J911:K911"/>
    <mergeCell ref="M911:N911"/>
    <mergeCell ref="C912:N912"/>
    <mergeCell ref="C914:N914"/>
    <mergeCell ref="C915:O917"/>
    <mergeCell ref="C909:I909"/>
    <mergeCell ref="J909:K909"/>
    <mergeCell ref="M909:N909"/>
    <mergeCell ref="C910:I910"/>
    <mergeCell ref="J910:K910"/>
    <mergeCell ref="M910:N910"/>
    <mergeCell ref="C945:E945"/>
    <mergeCell ref="K945:O945"/>
    <mergeCell ref="C950:F950"/>
    <mergeCell ref="C953:O953"/>
    <mergeCell ref="C955:C961"/>
    <mergeCell ref="D955:K955"/>
    <mergeCell ref="L955:O956"/>
    <mergeCell ref="D956:K956"/>
    <mergeCell ref="D957:K957"/>
    <mergeCell ref="L957:L958"/>
    <mergeCell ref="C922:N922"/>
    <mergeCell ref="C924:N924"/>
    <mergeCell ref="C932:O932"/>
    <mergeCell ref="C933:O933"/>
    <mergeCell ref="C936:O937"/>
    <mergeCell ref="C938:O939"/>
    <mergeCell ref="D958:K960"/>
    <mergeCell ref="M986:N986"/>
    <mergeCell ref="M987:N987"/>
    <mergeCell ref="M988:N988"/>
    <mergeCell ref="M989:N989"/>
    <mergeCell ref="C990:N990"/>
    <mergeCell ref="C991:O993"/>
    <mergeCell ref="M980:N980"/>
    <mergeCell ref="C981:N981"/>
    <mergeCell ref="C982:O984"/>
    <mergeCell ref="M985:N985"/>
    <mergeCell ref="C985:I985"/>
    <mergeCell ref="M978:N978"/>
    <mergeCell ref="M979:N979"/>
    <mergeCell ref="C973:O975"/>
    <mergeCell ref="M976:N976"/>
    <mergeCell ref="M977:N977"/>
    <mergeCell ref="C976:I976"/>
    <mergeCell ref="J976:K976"/>
    <mergeCell ref="C977:I977"/>
    <mergeCell ref="C986:I986"/>
    <mergeCell ref="C987:I987"/>
    <mergeCell ref="C988:I988"/>
    <mergeCell ref="C989:I989"/>
    <mergeCell ref="C1003:I1003"/>
    <mergeCell ref="J1003:K1003"/>
    <mergeCell ref="M1003:N1003"/>
    <mergeCell ref="C1004:I1004"/>
    <mergeCell ref="J1004:K1004"/>
    <mergeCell ref="M1004:N1004"/>
    <mergeCell ref="C997:N997"/>
    <mergeCell ref="C998:O1000"/>
    <mergeCell ref="C1001:I1001"/>
    <mergeCell ref="J1001:K1001"/>
    <mergeCell ref="M1001:N1001"/>
    <mergeCell ref="C1002:I1002"/>
    <mergeCell ref="J1002:K1002"/>
    <mergeCell ref="M1002:N1002"/>
    <mergeCell ref="C994:I994"/>
    <mergeCell ref="M994:N994"/>
    <mergeCell ref="C995:I995"/>
    <mergeCell ref="M995:N995"/>
    <mergeCell ref="C996:I996"/>
    <mergeCell ref="M996:N996"/>
    <mergeCell ref="C1016:N1016"/>
    <mergeCell ref="C1018:N1018"/>
    <mergeCell ref="C1026:O1026"/>
    <mergeCell ref="C1027:O1027"/>
    <mergeCell ref="C1030:O1031"/>
    <mergeCell ref="C1032:O1033"/>
    <mergeCell ref="C1012:I1012"/>
    <mergeCell ref="M1012:N1012"/>
    <mergeCell ref="C1013:I1013"/>
    <mergeCell ref="M1013:N1013"/>
    <mergeCell ref="M1014:N1014"/>
    <mergeCell ref="M1015:N1015"/>
    <mergeCell ref="C1005:I1005"/>
    <mergeCell ref="J1005:K1005"/>
    <mergeCell ref="M1005:N1005"/>
    <mergeCell ref="C1006:N1006"/>
    <mergeCell ref="C1008:N1008"/>
    <mergeCell ref="C1009:O1011"/>
    <mergeCell ref="M1051:O1052"/>
    <mergeCell ref="L1053:L1055"/>
    <mergeCell ref="M1053:M1055"/>
    <mergeCell ref="N1053:N1055"/>
    <mergeCell ref="O1053:O1055"/>
    <mergeCell ref="D1055:K1055"/>
    <mergeCell ref="C1039:E1039"/>
    <mergeCell ref="K1039:O1039"/>
    <mergeCell ref="C1044:F1044"/>
    <mergeCell ref="C1047:O1047"/>
    <mergeCell ref="C1049:C1055"/>
    <mergeCell ref="D1049:K1049"/>
    <mergeCell ref="L1049:O1050"/>
    <mergeCell ref="D1050:K1050"/>
    <mergeCell ref="D1051:K1051"/>
    <mergeCell ref="L1051:L1052"/>
    <mergeCell ref="D1052:K1054"/>
    <mergeCell ref="M1072:N1072"/>
    <mergeCell ref="M1073:N1073"/>
    <mergeCell ref="C1067:O1069"/>
    <mergeCell ref="M1070:N1070"/>
    <mergeCell ref="M1071:N1071"/>
    <mergeCell ref="C1070:I1070"/>
    <mergeCell ref="J1070:K1070"/>
    <mergeCell ref="C1071:I1071"/>
    <mergeCell ref="C1080:I1080"/>
    <mergeCell ref="C1081:I1081"/>
    <mergeCell ref="C1082:I1082"/>
    <mergeCell ref="C1083:I1083"/>
    <mergeCell ref="C1063:O1063"/>
    <mergeCell ref="D1065:L1065"/>
    <mergeCell ref="M1065:N1065"/>
    <mergeCell ref="D1066:L1066"/>
    <mergeCell ref="M1066:N1066"/>
    <mergeCell ref="C1088:I1088"/>
    <mergeCell ref="M1088:N1088"/>
    <mergeCell ref="C1089:I1089"/>
    <mergeCell ref="M1089:N1089"/>
    <mergeCell ref="C1090:I1090"/>
    <mergeCell ref="M1090:N1090"/>
    <mergeCell ref="M1080:N1080"/>
    <mergeCell ref="M1081:N1081"/>
    <mergeCell ref="M1082:N1082"/>
    <mergeCell ref="M1083:N1083"/>
    <mergeCell ref="C1084:N1084"/>
    <mergeCell ref="C1085:O1087"/>
    <mergeCell ref="M1074:N1074"/>
    <mergeCell ref="C1075:N1075"/>
    <mergeCell ref="C1076:O1078"/>
    <mergeCell ref="M1079:N1079"/>
    <mergeCell ref="C1079:I1079"/>
    <mergeCell ref="C1099:I1099"/>
    <mergeCell ref="J1099:K1099"/>
    <mergeCell ref="M1099:N1099"/>
    <mergeCell ref="C1100:N1100"/>
    <mergeCell ref="C1102:N1102"/>
    <mergeCell ref="C1103:O1105"/>
    <mergeCell ref="C1097:I1097"/>
    <mergeCell ref="J1097:K1097"/>
    <mergeCell ref="M1097:N1097"/>
    <mergeCell ref="C1098:I1098"/>
    <mergeCell ref="J1098:K1098"/>
    <mergeCell ref="M1098:N1098"/>
    <mergeCell ref="C1091:N1091"/>
    <mergeCell ref="C1092:O1094"/>
    <mergeCell ref="C1095:I1095"/>
    <mergeCell ref="J1095:K1095"/>
    <mergeCell ref="M1095:N1095"/>
    <mergeCell ref="C1096:I1096"/>
    <mergeCell ref="J1096:K1096"/>
    <mergeCell ref="M1096:N1096"/>
    <mergeCell ref="C1133:E1133"/>
    <mergeCell ref="K1133:O1133"/>
    <mergeCell ref="C1138:F1138"/>
    <mergeCell ref="C1141:O1141"/>
    <mergeCell ref="C1143:C1149"/>
    <mergeCell ref="D1143:K1143"/>
    <mergeCell ref="L1143:O1144"/>
    <mergeCell ref="D1144:K1144"/>
    <mergeCell ref="D1145:K1145"/>
    <mergeCell ref="L1145:L1146"/>
    <mergeCell ref="C1110:N1110"/>
    <mergeCell ref="C1112:N1112"/>
    <mergeCell ref="C1120:O1120"/>
    <mergeCell ref="C1121:O1121"/>
    <mergeCell ref="C1124:O1125"/>
    <mergeCell ref="C1126:O1127"/>
    <mergeCell ref="C1106:I1106"/>
    <mergeCell ref="M1106:N1106"/>
    <mergeCell ref="C1107:I1107"/>
    <mergeCell ref="M1107:N1107"/>
    <mergeCell ref="M1108:N1108"/>
    <mergeCell ref="M1109:N1109"/>
    <mergeCell ref="C1161:O1163"/>
    <mergeCell ref="M1164:N1164"/>
    <mergeCell ref="M1165:N1165"/>
    <mergeCell ref="C1164:I1164"/>
    <mergeCell ref="J1164:K1164"/>
    <mergeCell ref="C1165:I1165"/>
    <mergeCell ref="C1157:O1157"/>
    <mergeCell ref="D1159:L1159"/>
    <mergeCell ref="M1159:N1159"/>
    <mergeCell ref="D1160:L1160"/>
    <mergeCell ref="M1160:N1160"/>
    <mergeCell ref="M1145:O1146"/>
    <mergeCell ref="L1147:L1149"/>
    <mergeCell ref="M1147:M1149"/>
    <mergeCell ref="N1147:N1149"/>
    <mergeCell ref="O1147:O1149"/>
    <mergeCell ref="D1149:K1149"/>
    <mergeCell ref="D1146:K1148"/>
    <mergeCell ref="M1174:N1174"/>
    <mergeCell ref="M1175:N1175"/>
    <mergeCell ref="M1176:N1176"/>
    <mergeCell ref="M1177:N1177"/>
    <mergeCell ref="C1178:N1178"/>
    <mergeCell ref="C1179:O1181"/>
    <mergeCell ref="C1174:I1174"/>
    <mergeCell ref="C1175:I1175"/>
    <mergeCell ref="C1176:I1176"/>
    <mergeCell ref="C1177:I1177"/>
    <mergeCell ref="M1168:N1168"/>
    <mergeCell ref="C1169:N1169"/>
    <mergeCell ref="C1170:O1172"/>
    <mergeCell ref="M1173:N1173"/>
    <mergeCell ref="C1173:I1173"/>
    <mergeCell ref="M1166:N1166"/>
    <mergeCell ref="M1167:N1167"/>
    <mergeCell ref="C1196:N1196"/>
    <mergeCell ref="C1197:O1199"/>
    <mergeCell ref="C1191:I1191"/>
    <mergeCell ref="J1191:K1191"/>
    <mergeCell ref="M1191:N1191"/>
    <mergeCell ref="C1192:I1192"/>
    <mergeCell ref="J1192:K1192"/>
    <mergeCell ref="M1192:N1192"/>
    <mergeCell ref="C1185:N1185"/>
    <mergeCell ref="C1186:O1188"/>
    <mergeCell ref="C1189:I1189"/>
    <mergeCell ref="J1189:K1189"/>
    <mergeCell ref="M1189:N1189"/>
    <mergeCell ref="C1190:I1190"/>
    <mergeCell ref="J1190:K1190"/>
    <mergeCell ref="M1190:N1190"/>
    <mergeCell ref="C1182:I1182"/>
    <mergeCell ref="M1182:N1182"/>
    <mergeCell ref="C1183:I1183"/>
    <mergeCell ref="M1183:N1183"/>
    <mergeCell ref="C1184:I1184"/>
    <mergeCell ref="M1184:N1184"/>
    <mergeCell ref="M1270:N1270"/>
    <mergeCell ref="M1271:N1271"/>
    <mergeCell ref="M1272:N1272"/>
    <mergeCell ref="M1273:N1273"/>
    <mergeCell ref="C1274:N1274"/>
    <mergeCell ref="C1275:O1277"/>
    <mergeCell ref="M1264:N1264"/>
    <mergeCell ref="C1265:N1265"/>
    <mergeCell ref="C1266:O1268"/>
    <mergeCell ref="M1269:N1269"/>
    <mergeCell ref="C1269:I1269"/>
    <mergeCell ref="M1262:N1262"/>
    <mergeCell ref="M1263:N1263"/>
    <mergeCell ref="C1255:O1257"/>
    <mergeCell ref="M1258:N1258"/>
    <mergeCell ref="M1259:N1259"/>
    <mergeCell ref="C1258:I1258"/>
    <mergeCell ref="J1258:K1258"/>
    <mergeCell ref="C1259:I1259"/>
    <mergeCell ref="C1261:I1261"/>
    <mergeCell ref="C1260:I1260"/>
    <mergeCell ref="J1261:K1261"/>
    <mergeCell ref="J1260:K1260"/>
    <mergeCell ref="M1260:N1260"/>
    <mergeCell ref="M1261:N1261"/>
    <mergeCell ref="C1270:I1270"/>
    <mergeCell ref="C1271:I1271"/>
    <mergeCell ref="C1272:I1272"/>
    <mergeCell ref="C1273:I1273"/>
    <mergeCell ref="J1259:K1259"/>
    <mergeCell ref="C1262:I1262"/>
    <mergeCell ref="J1262:K1262"/>
    <mergeCell ref="J1287:K1287"/>
    <mergeCell ref="M1287:N1287"/>
    <mergeCell ref="C1288:I1288"/>
    <mergeCell ref="J1288:K1288"/>
    <mergeCell ref="M1288:N1288"/>
    <mergeCell ref="C1281:N1281"/>
    <mergeCell ref="C1282:O1284"/>
    <mergeCell ref="C1285:I1285"/>
    <mergeCell ref="J1285:K1285"/>
    <mergeCell ref="M1285:N1285"/>
    <mergeCell ref="C1286:I1286"/>
    <mergeCell ref="J1286:K1286"/>
    <mergeCell ref="M1286:N1286"/>
    <mergeCell ref="C1278:I1278"/>
    <mergeCell ref="M1278:N1278"/>
    <mergeCell ref="C1279:I1279"/>
    <mergeCell ref="M1279:N1279"/>
    <mergeCell ref="C1280:I1280"/>
    <mergeCell ref="M1280:N1280"/>
    <mergeCell ref="C1287:I1287"/>
    <mergeCell ref="C1323:E1323"/>
    <mergeCell ref="K1323:O1323"/>
    <mergeCell ref="C1300:N1300"/>
    <mergeCell ref="C1302:N1302"/>
    <mergeCell ref="C1310:O1310"/>
    <mergeCell ref="C1311:O1311"/>
    <mergeCell ref="C1314:O1315"/>
    <mergeCell ref="C1316:O1317"/>
    <mergeCell ref="C1296:I1296"/>
    <mergeCell ref="M1296:N1296"/>
    <mergeCell ref="C1297:I1297"/>
    <mergeCell ref="M1297:N1297"/>
    <mergeCell ref="M1298:N1298"/>
    <mergeCell ref="M1299:N1299"/>
    <mergeCell ref="C1289:I1289"/>
    <mergeCell ref="J1289:K1289"/>
    <mergeCell ref="M1289:N1289"/>
    <mergeCell ref="C1290:N1290"/>
    <mergeCell ref="C1292:N1292"/>
    <mergeCell ref="C1293:O1295"/>
    <mergeCell ref="C398:O398"/>
    <mergeCell ref="D400:L400"/>
    <mergeCell ref="M400:N400"/>
    <mergeCell ref="D401:L401"/>
    <mergeCell ref="M401:N401"/>
    <mergeCell ref="M386:O387"/>
    <mergeCell ref="L388:L390"/>
    <mergeCell ref="M388:M390"/>
    <mergeCell ref="N388:N390"/>
    <mergeCell ref="O388:O390"/>
    <mergeCell ref="D390:K390"/>
    <mergeCell ref="J690:K690"/>
    <mergeCell ref="C691:I691"/>
    <mergeCell ref="J691:K691"/>
    <mergeCell ref="J596:K596"/>
    <mergeCell ref="C597:I597"/>
    <mergeCell ref="J597:K597"/>
    <mergeCell ref="C598:I598"/>
    <mergeCell ref="J598:K598"/>
    <mergeCell ref="C599:I599"/>
    <mergeCell ref="J599:K599"/>
    <mergeCell ref="J500:K500"/>
    <mergeCell ref="C501:I501"/>
    <mergeCell ref="J501:K501"/>
    <mergeCell ref="C502:I502"/>
    <mergeCell ref="J502:K502"/>
    <mergeCell ref="C503:I503"/>
    <mergeCell ref="J503:K503"/>
    <mergeCell ref="N672:N674"/>
    <mergeCell ref="O672:O674"/>
    <mergeCell ref="D674:K674"/>
    <mergeCell ref="C658:E658"/>
    <mergeCell ref="C682:O682"/>
    <mergeCell ref="D684:L684"/>
    <mergeCell ref="M684:N684"/>
    <mergeCell ref="D685:L685"/>
    <mergeCell ref="M685:N685"/>
    <mergeCell ref="M670:O671"/>
    <mergeCell ref="L672:L674"/>
    <mergeCell ref="M672:M674"/>
    <mergeCell ref="J977:K977"/>
    <mergeCell ref="C978:I978"/>
    <mergeCell ref="J978:K978"/>
    <mergeCell ref="C979:I979"/>
    <mergeCell ref="J979:K979"/>
    <mergeCell ref="C980:I980"/>
    <mergeCell ref="J980:K980"/>
    <mergeCell ref="J881:K881"/>
    <mergeCell ref="C882:I882"/>
    <mergeCell ref="J882:K882"/>
    <mergeCell ref="C883:I883"/>
    <mergeCell ref="J883:K883"/>
    <mergeCell ref="C884:I884"/>
    <mergeCell ref="J884:K884"/>
    <mergeCell ref="J786:K786"/>
    <mergeCell ref="C787:I787"/>
    <mergeCell ref="J787:K787"/>
    <mergeCell ref="C788:I788"/>
    <mergeCell ref="J788:K788"/>
    <mergeCell ref="C789:I789"/>
    <mergeCell ref="J789:K789"/>
    <mergeCell ref="N959:N961"/>
    <mergeCell ref="O959:O961"/>
    <mergeCell ref="D961:K961"/>
    <mergeCell ref="C1263:I1263"/>
    <mergeCell ref="J1263:K1263"/>
    <mergeCell ref="C1264:I1264"/>
    <mergeCell ref="J1264:K1264"/>
    <mergeCell ref="J1165:K1165"/>
    <mergeCell ref="C1166:I1166"/>
    <mergeCell ref="J1166:K1166"/>
    <mergeCell ref="C1167:I1167"/>
    <mergeCell ref="J1167:K1167"/>
    <mergeCell ref="C1168:I1168"/>
    <mergeCell ref="J1168:K1168"/>
    <mergeCell ref="J1071:K1071"/>
    <mergeCell ref="C1072:I1072"/>
    <mergeCell ref="J1072:K1072"/>
    <mergeCell ref="C1073:I1073"/>
    <mergeCell ref="J1073:K1073"/>
    <mergeCell ref="C1074:I1074"/>
    <mergeCell ref="J1074:K1074"/>
    <mergeCell ref="D1243:K1243"/>
    <mergeCell ref="C1227:E1227"/>
    <mergeCell ref="K1227:O1227"/>
    <mergeCell ref="C1232:F1232"/>
    <mergeCell ref="C1235:O1235"/>
    <mergeCell ref="C1237:C1243"/>
    <mergeCell ref="D1237:K1237"/>
    <mergeCell ref="L1237:O1238"/>
    <mergeCell ref="D1238:K1238"/>
    <mergeCell ref="D1239:K1239"/>
    <mergeCell ref="C1251:O1251"/>
    <mergeCell ref="D1253:L1253"/>
    <mergeCell ref="M1253:N1253"/>
    <mergeCell ref="C1193:I1193"/>
    <mergeCell ref="D1240:K1242"/>
    <mergeCell ref="D1254:L1254"/>
    <mergeCell ref="M1254:N1254"/>
    <mergeCell ref="M1239:O1240"/>
    <mergeCell ref="L1241:L1243"/>
    <mergeCell ref="M1241:M1243"/>
    <mergeCell ref="C969:O969"/>
    <mergeCell ref="D971:L971"/>
    <mergeCell ref="M971:N971"/>
    <mergeCell ref="D972:L972"/>
    <mergeCell ref="M972:N972"/>
    <mergeCell ref="M957:O958"/>
    <mergeCell ref="L959:L961"/>
    <mergeCell ref="M959:M961"/>
    <mergeCell ref="N1241:N1243"/>
    <mergeCell ref="O1241:O1243"/>
    <mergeCell ref="L1239:L1240"/>
    <mergeCell ref="C1204:N1204"/>
    <mergeCell ref="C1206:N1206"/>
    <mergeCell ref="C1214:O1214"/>
    <mergeCell ref="C1215:O1215"/>
    <mergeCell ref="C1218:O1219"/>
    <mergeCell ref="C1220:O1221"/>
    <mergeCell ref="C1200:I1200"/>
    <mergeCell ref="M1200:N1200"/>
    <mergeCell ref="C1201:I1201"/>
    <mergeCell ref="M1201:N1201"/>
    <mergeCell ref="M1202:N1202"/>
    <mergeCell ref="M1203:N1203"/>
    <mergeCell ref="J1193:K1193"/>
    <mergeCell ref="M1193:N1193"/>
    <mergeCell ref="C1194:N1194"/>
  </mergeCells>
  <printOptions horizontalCentered="1" verticalCentered="1"/>
  <pageMargins left="0.11811023622047245" right="0.11811023622047245" top="0.15748031496062992" bottom="0.15748031496062992" header="0" footer="0"/>
  <pageSetup scale="53" orientation="portrait" r:id="rId1"/>
  <headerFooter alignWithMargins="0"/>
  <rowBreaks count="13" manualBreakCount="13">
    <brk id="94" max="15" man="1"/>
    <brk id="186" max="15" man="1"/>
    <brk id="278" max="15" man="1"/>
    <brk id="376" max="15" man="1"/>
    <brk id="470" max="15" man="1"/>
    <brk id="566" max="15" man="1"/>
    <brk id="660" max="15" man="1"/>
    <brk id="756" max="15" man="1"/>
    <brk id="851" max="15" man="1"/>
    <brk id="947" max="15" man="1"/>
    <brk id="1041" max="15" man="1"/>
    <brk id="1135" max="15" man="1"/>
    <brk id="1229" max="15" man="1"/>
  </rowBreaks>
  <ignoredErrors>
    <ignoredError sqref="O606"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08DF2-7AF3-4130-86C9-1A7EA00653AD}">
  <dimension ref="A1:U1185"/>
  <sheetViews>
    <sheetView view="pageBreakPreview" topLeftCell="A976" zoomScale="55" zoomScaleNormal="100" zoomScaleSheetLayoutView="55" workbookViewId="0">
      <selection activeCell="O996" sqref="O996"/>
    </sheetView>
  </sheetViews>
  <sheetFormatPr baseColWidth="10" defaultColWidth="11.42578125" defaultRowHeight="12.75"/>
  <cols>
    <col min="1" max="2" width="3.42578125" style="2" customWidth="1"/>
    <col min="3" max="3" width="25.140625" style="2" customWidth="1"/>
    <col min="4" max="4" width="18" style="2" customWidth="1"/>
    <col min="5" max="9" width="11.42578125" style="2"/>
    <col min="10" max="10" width="17.42578125" style="2" customWidth="1"/>
    <col min="11" max="11" width="11.42578125" style="2"/>
    <col min="12" max="12" width="17.42578125" style="2" customWidth="1"/>
    <col min="13" max="13" width="14.7109375" style="2" bestFit="1" customWidth="1"/>
    <col min="14" max="14" width="6.5703125" style="2" customWidth="1"/>
    <col min="15" max="15" width="21.42578125" style="2" customWidth="1"/>
    <col min="16" max="16" width="3.42578125" style="2" customWidth="1"/>
    <col min="17" max="17" width="8.85546875" style="2" customWidth="1"/>
    <col min="18" max="18" width="13.140625" style="2" customWidth="1"/>
    <col min="19" max="19" width="13.140625" style="2" bestFit="1" customWidth="1"/>
    <col min="20" max="20" width="15.85546875" style="2" bestFit="1" customWidth="1"/>
    <col min="21" max="16384" width="11.42578125" style="2"/>
  </cols>
  <sheetData>
    <row r="1" spans="2:16" ht="13.5" thickBot="1"/>
    <row r="2" spans="2:16" ht="13.5" thickTop="1">
      <c r="B2" s="3"/>
      <c r="C2" s="4"/>
      <c r="D2" s="4"/>
      <c r="E2" s="4"/>
      <c r="F2" s="4"/>
      <c r="G2" s="4"/>
      <c r="H2" s="4"/>
      <c r="I2" s="4"/>
      <c r="J2" s="4"/>
      <c r="K2" s="4"/>
      <c r="L2" s="4"/>
      <c r="M2" s="4"/>
      <c r="N2" s="4"/>
      <c r="O2" s="4"/>
      <c r="P2" s="106"/>
    </row>
    <row r="3" spans="2:16" ht="36.75" customHeight="1">
      <c r="B3" s="5"/>
      <c r="C3" s="869" t="s">
        <v>38</v>
      </c>
      <c r="D3" s="870"/>
      <c r="E3" s="870"/>
      <c r="F3" s="870"/>
      <c r="P3" s="6"/>
    </row>
    <row r="4" spans="2:16">
      <c r="B4" s="5"/>
      <c r="C4" s="94"/>
      <c r="D4" s="107" t="s">
        <v>39</v>
      </c>
      <c r="E4" s="94"/>
      <c r="F4" s="95"/>
      <c r="P4" s="6"/>
    </row>
    <row r="5" spans="2:16">
      <c r="B5" s="5"/>
      <c r="C5" s="88"/>
      <c r="D5" s="89"/>
      <c r="E5" s="88"/>
      <c r="F5" s="89"/>
      <c r="P5" s="6"/>
    </row>
    <row r="6" spans="2:16" ht="48" customHeight="1">
      <c r="B6" s="5"/>
      <c r="C6" s="871" t="s">
        <v>40</v>
      </c>
      <c r="D6" s="871"/>
      <c r="E6" s="871"/>
      <c r="F6" s="871"/>
      <c r="G6" s="871"/>
      <c r="H6" s="871"/>
      <c r="I6" s="871"/>
      <c r="J6" s="871"/>
      <c r="K6" s="871"/>
      <c r="L6" s="871"/>
      <c r="M6" s="871"/>
      <c r="N6" s="871"/>
      <c r="O6" s="871"/>
      <c r="P6" s="7"/>
    </row>
    <row r="7" spans="2:16" ht="15" thickBot="1">
      <c r="B7" s="5"/>
      <c r="C7" s="32"/>
      <c r="D7" s="32"/>
      <c r="E7" s="32"/>
      <c r="F7" s="32"/>
      <c r="G7" s="32"/>
      <c r="H7" s="32"/>
      <c r="I7" s="32"/>
      <c r="J7" s="32"/>
      <c r="K7" s="32"/>
      <c r="L7" s="32"/>
      <c r="M7" s="32"/>
      <c r="N7" s="32"/>
      <c r="O7" s="32"/>
      <c r="P7" s="6"/>
    </row>
    <row r="8" spans="2:16" ht="15">
      <c r="B8" s="5"/>
      <c r="C8" s="872"/>
      <c r="D8" s="874"/>
      <c r="E8" s="875"/>
      <c r="F8" s="875"/>
      <c r="G8" s="875"/>
      <c r="H8" s="875"/>
      <c r="I8" s="875"/>
      <c r="J8" s="875"/>
      <c r="K8" s="876"/>
      <c r="L8" s="877"/>
      <c r="M8" s="878"/>
      <c r="N8" s="878"/>
      <c r="O8" s="879"/>
      <c r="P8" s="8"/>
    </row>
    <row r="9" spans="2:16" ht="15">
      <c r="B9" s="5"/>
      <c r="C9" s="873"/>
      <c r="D9" s="856" t="s">
        <v>468</v>
      </c>
      <c r="E9" s="857"/>
      <c r="F9" s="857"/>
      <c r="G9" s="857"/>
      <c r="H9" s="857"/>
      <c r="I9" s="857"/>
      <c r="J9" s="857"/>
      <c r="K9" s="858"/>
      <c r="L9" s="880"/>
      <c r="M9" s="881"/>
      <c r="N9" s="881"/>
      <c r="O9" s="882"/>
      <c r="P9" s="8"/>
    </row>
    <row r="10" spans="2:16" ht="15">
      <c r="B10" s="5"/>
      <c r="C10" s="873"/>
      <c r="D10" s="856"/>
      <c r="E10" s="857"/>
      <c r="F10" s="857"/>
      <c r="G10" s="857"/>
      <c r="H10" s="857"/>
      <c r="I10" s="857"/>
      <c r="J10" s="857"/>
      <c r="K10" s="858"/>
      <c r="L10" s="883" t="s">
        <v>41</v>
      </c>
      <c r="M10" s="885"/>
      <c r="N10" s="886"/>
      <c r="O10" s="887"/>
      <c r="P10" s="8"/>
    </row>
    <row r="11" spans="2:16" ht="13.5">
      <c r="B11" s="5"/>
      <c r="C11" s="873"/>
      <c r="D11" s="866" t="s">
        <v>467</v>
      </c>
      <c r="E11" s="867"/>
      <c r="F11" s="867"/>
      <c r="G11" s="867"/>
      <c r="H11" s="867"/>
      <c r="I11" s="867"/>
      <c r="J11" s="867"/>
      <c r="K11" s="868"/>
      <c r="L11" s="884"/>
      <c r="M11" s="888"/>
      <c r="N11" s="889"/>
      <c r="O11" s="890"/>
      <c r="P11" s="9"/>
    </row>
    <row r="12" spans="2:16" ht="12.75" customHeight="1">
      <c r="B12" s="5"/>
      <c r="C12" s="873"/>
      <c r="D12" s="866"/>
      <c r="E12" s="867"/>
      <c r="F12" s="867"/>
      <c r="G12" s="867"/>
      <c r="H12" s="867"/>
      <c r="I12" s="867"/>
      <c r="J12" s="867"/>
      <c r="K12" s="868"/>
      <c r="L12" s="883" t="s">
        <v>42</v>
      </c>
      <c r="M12" s="883"/>
      <c r="N12" s="883" t="s">
        <v>43</v>
      </c>
      <c r="O12" s="854"/>
      <c r="P12" s="8"/>
    </row>
    <row r="13" spans="2:16" ht="13.9" customHeight="1">
      <c r="B13" s="5"/>
      <c r="C13" s="873"/>
      <c r="D13" s="866"/>
      <c r="E13" s="867"/>
      <c r="F13" s="867"/>
      <c r="G13" s="867"/>
      <c r="H13" s="867"/>
      <c r="I13" s="867"/>
      <c r="J13" s="867"/>
      <c r="K13" s="868"/>
      <c r="L13" s="891"/>
      <c r="M13" s="891"/>
      <c r="N13" s="891"/>
      <c r="O13" s="855"/>
      <c r="P13" s="8"/>
    </row>
    <row r="14" spans="2:16" ht="15">
      <c r="B14" s="5"/>
      <c r="C14" s="873"/>
      <c r="D14" s="856" t="s">
        <v>44</v>
      </c>
      <c r="E14" s="857"/>
      <c r="F14" s="857"/>
      <c r="G14" s="857"/>
      <c r="H14" s="857"/>
      <c r="I14" s="857"/>
      <c r="J14" s="857"/>
      <c r="K14" s="858"/>
      <c r="L14" s="891"/>
      <c r="M14" s="891"/>
      <c r="N14" s="891"/>
      <c r="O14" s="855"/>
      <c r="P14" s="8"/>
    </row>
    <row r="15" spans="2:16" ht="15.75" thickBot="1">
      <c r="B15" s="5"/>
      <c r="C15" s="33"/>
      <c r="D15" s="34"/>
      <c r="E15" s="34"/>
      <c r="F15" s="34"/>
      <c r="G15" s="34"/>
      <c r="H15" s="34"/>
      <c r="I15" s="34"/>
      <c r="J15" s="34"/>
      <c r="K15" s="34"/>
      <c r="L15" s="34"/>
      <c r="M15" s="35"/>
      <c r="N15" s="35"/>
      <c r="O15" s="36"/>
      <c r="P15" s="10"/>
    </row>
    <row r="16" spans="2:16" ht="15">
      <c r="B16" s="5"/>
      <c r="C16" s="37"/>
      <c r="D16" s="100"/>
      <c r="E16" s="100"/>
      <c r="F16" s="100"/>
      <c r="G16" s="100"/>
      <c r="H16" s="100"/>
      <c r="I16" s="100"/>
      <c r="J16" s="100"/>
      <c r="K16" s="100"/>
      <c r="L16" s="38" t="s">
        <v>45</v>
      </c>
      <c r="M16" s="39" t="s">
        <v>46</v>
      </c>
      <c r="N16" s="39" t="s">
        <v>47</v>
      </c>
      <c r="O16" s="40" t="s">
        <v>48</v>
      </c>
      <c r="P16" s="9"/>
    </row>
    <row r="17" spans="2:21" ht="15">
      <c r="B17" s="5"/>
      <c r="C17" s="41"/>
      <c r="D17" s="99"/>
      <c r="E17" s="99"/>
      <c r="F17" s="99"/>
      <c r="G17" s="99"/>
      <c r="H17" s="99"/>
      <c r="I17" s="99"/>
      <c r="J17" s="99"/>
      <c r="K17" s="99"/>
      <c r="L17" s="42"/>
      <c r="M17" s="43">
        <v>1</v>
      </c>
      <c r="N17" s="43">
        <v>9</v>
      </c>
      <c r="O17" s="44">
        <v>2026</v>
      </c>
      <c r="P17" s="11"/>
    </row>
    <row r="18" spans="2:21" ht="18" customHeight="1">
      <c r="B18" s="5"/>
      <c r="C18" s="46"/>
      <c r="D18" s="47"/>
      <c r="E18" s="47"/>
      <c r="F18" s="47"/>
      <c r="G18" s="47"/>
      <c r="H18" s="47"/>
      <c r="I18" s="47"/>
      <c r="J18" s="47"/>
      <c r="K18" s="47"/>
      <c r="L18" s="47"/>
      <c r="M18" s="47"/>
      <c r="N18" s="47"/>
      <c r="O18" s="48"/>
      <c r="P18" s="11"/>
    </row>
    <row r="19" spans="2:21" ht="15">
      <c r="B19" s="5"/>
      <c r="C19" s="46"/>
      <c r="D19" s="47"/>
      <c r="E19" s="47"/>
      <c r="F19" s="47"/>
      <c r="G19" s="47"/>
      <c r="H19" s="47"/>
      <c r="I19" s="47"/>
      <c r="J19" s="47"/>
      <c r="K19" s="47"/>
      <c r="L19" s="47"/>
      <c r="M19" s="47"/>
      <c r="N19" s="47"/>
      <c r="O19" s="48"/>
      <c r="P19" s="12"/>
    </row>
    <row r="20" spans="2:21" ht="15" thickBot="1">
      <c r="B20" s="5"/>
      <c r="C20" s="49"/>
      <c r="D20" s="50"/>
      <c r="E20" s="50"/>
      <c r="F20" s="50"/>
      <c r="G20" s="50"/>
      <c r="H20" s="50"/>
      <c r="I20" s="50"/>
      <c r="J20" s="50"/>
      <c r="K20" s="50"/>
      <c r="L20" s="50"/>
      <c r="M20" s="50"/>
      <c r="N20" s="50"/>
      <c r="O20" s="51"/>
      <c r="P20" s="6"/>
    </row>
    <row r="21" spans="2:21" ht="15" thickBot="1">
      <c r="B21" s="5"/>
      <c r="C21" s="52"/>
      <c r="D21" s="53"/>
      <c r="E21" s="53"/>
      <c r="F21" s="53"/>
      <c r="G21" s="53"/>
      <c r="H21" s="53"/>
      <c r="I21" s="32"/>
      <c r="J21" s="32"/>
      <c r="K21" s="53"/>
      <c r="L21" s="53"/>
      <c r="M21" s="53"/>
      <c r="N21" s="53"/>
      <c r="O21" s="54"/>
      <c r="P21" s="6"/>
    </row>
    <row r="22" spans="2:21" ht="15">
      <c r="B22" s="5"/>
      <c r="C22" s="859" t="s">
        <v>51</v>
      </c>
      <c r="D22" s="860"/>
      <c r="E22" s="860"/>
      <c r="F22" s="860"/>
      <c r="G22" s="860"/>
      <c r="H22" s="860"/>
      <c r="I22" s="860"/>
      <c r="J22" s="860"/>
      <c r="K22" s="860"/>
      <c r="L22" s="860"/>
      <c r="M22" s="860"/>
      <c r="N22" s="860"/>
      <c r="O22" s="861"/>
      <c r="P22" s="13"/>
      <c r="S22" s="388"/>
      <c r="T22" s="388"/>
      <c r="U22" s="388"/>
    </row>
    <row r="23" spans="2:21" ht="15" thickBot="1">
      <c r="B23" s="5"/>
      <c r="C23" s="55"/>
      <c r="D23" s="32"/>
      <c r="E23" s="32"/>
      <c r="F23" s="32"/>
      <c r="G23" s="32"/>
      <c r="H23" s="32"/>
      <c r="I23" s="32"/>
      <c r="J23" s="32"/>
      <c r="K23" s="32"/>
      <c r="L23" s="32"/>
      <c r="M23" s="32"/>
      <c r="N23" s="32"/>
      <c r="O23" s="56"/>
      <c r="P23" s="6"/>
      <c r="S23" s="388"/>
      <c r="T23" s="388"/>
      <c r="U23" s="388"/>
    </row>
    <row r="24" spans="2:21" ht="15">
      <c r="B24" s="5"/>
      <c r="C24" s="57" t="s">
        <v>52</v>
      </c>
      <c r="D24" s="862" t="s">
        <v>6</v>
      </c>
      <c r="E24" s="863"/>
      <c r="F24" s="863"/>
      <c r="G24" s="863"/>
      <c r="H24" s="863"/>
      <c r="I24" s="863"/>
      <c r="J24" s="863"/>
      <c r="K24" s="863"/>
      <c r="L24" s="864"/>
      <c r="M24" s="827" t="s">
        <v>53</v>
      </c>
      <c r="N24" s="865"/>
      <c r="O24" s="57" t="s">
        <v>8</v>
      </c>
      <c r="P24" s="14"/>
      <c r="S24" s="388"/>
      <c r="T24" s="388"/>
      <c r="U24" s="388"/>
    </row>
    <row r="25" spans="2:21" ht="15.75" thickBot="1">
      <c r="B25" s="5"/>
      <c r="C25" s="181">
        <v>4.01</v>
      </c>
      <c r="D25" s="849" t="s">
        <v>281</v>
      </c>
      <c r="E25" s="904"/>
      <c r="F25" s="904"/>
      <c r="G25" s="904"/>
      <c r="H25" s="904"/>
      <c r="I25" s="904"/>
      <c r="J25" s="904"/>
      <c r="K25" s="904"/>
      <c r="L25" s="850"/>
      <c r="M25" s="849" t="s">
        <v>91</v>
      </c>
      <c r="N25" s="850"/>
      <c r="O25" s="193">
        <f>+O71</f>
        <v>89359</v>
      </c>
      <c r="P25" s="15"/>
      <c r="S25" s="388"/>
      <c r="T25" s="388"/>
      <c r="U25" s="388"/>
    </row>
    <row r="26" spans="2:21">
      <c r="B26" s="5"/>
      <c r="C26" s="801" t="s">
        <v>54</v>
      </c>
      <c r="D26" s="802"/>
      <c r="E26" s="802"/>
      <c r="F26" s="802"/>
      <c r="G26" s="802"/>
      <c r="H26" s="802"/>
      <c r="I26" s="802"/>
      <c r="J26" s="802"/>
      <c r="K26" s="802"/>
      <c r="L26" s="802"/>
      <c r="M26" s="802"/>
      <c r="N26" s="802"/>
      <c r="O26" s="803"/>
      <c r="P26" s="16"/>
      <c r="S26" s="388"/>
      <c r="T26" s="388"/>
      <c r="U26" s="388"/>
    </row>
    <row r="27" spans="2:21">
      <c r="B27" s="5"/>
      <c r="C27" s="804"/>
      <c r="D27" s="805"/>
      <c r="E27" s="805"/>
      <c r="F27" s="805"/>
      <c r="G27" s="805"/>
      <c r="H27" s="805"/>
      <c r="I27" s="805"/>
      <c r="J27" s="805"/>
      <c r="K27" s="805"/>
      <c r="L27" s="805"/>
      <c r="M27" s="805"/>
      <c r="N27" s="805"/>
      <c r="O27" s="806"/>
      <c r="P27" s="16"/>
      <c r="S27" s="388"/>
      <c r="T27" s="388"/>
      <c r="U27" s="388"/>
    </row>
    <row r="28" spans="2:21" ht="13.5" thickBot="1">
      <c r="B28" s="5"/>
      <c r="C28" s="807"/>
      <c r="D28" s="808"/>
      <c r="E28" s="808"/>
      <c r="F28" s="808"/>
      <c r="G28" s="808"/>
      <c r="H28" s="808"/>
      <c r="I28" s="808"/>
      <c r="J28" s="808"/>
      <c r="K28" s="808"/>
      <c r="L28" s="808"/>
      <c r="M28" s="808"/>
      <c r="N28" s="808"/>
      <c r="O28" s="809"/>
      <c r="P28" s="16"/>
      <c r="S28" s="388"/>
      <c r="T28" s="389" t="s">
        <v>56</v>
      </c>
      <c r="U28" s="388"/>
    </row>
    <row r="29" spans="2:21" ht="15">
      <c r="B29" s="5"/>
      <c r="C29" s="851" t="s">
        <v>6</v>
      </c>
      <c r="D29" s="852"/>
      <c r="E29" s="852"/>
      <c r="F29" s="852"/>
      <c r="G29" s="852"/>
      <c r="H29" s="852"/>
      <c r="I29" s="853"/>
      <c r="J29" s="837" t="s">
        <v>53</v>
      </c>
      <c r="K29" s="838"/>
      <c r="L29" s="58" t="s">
        <v>55</v>
      </c>
      <c r="M29" s="837" t="s">
        <v>56</v>
      </c>
      <c r="N29" s="838"/>
      <c r="O29" s="59" t="s">
        <v>57</v>
      </c>
      <c r="P29" s="17"/>
      <c r="S29" s="388"/>
      <c r="T29" s="395">
        <v>0.1</v>
      </c>
      <c r="U29" s="388"/>
    </row>
    <row r="30" spans="2:21" ht="14.25">
      <c r="B30" s="5"/>
      <c r="C30" s="843" t="s">
        <v>92</v>
      </c>
      <c r="D30" s="844"/>
      <c r="E30" s="844"/>
      <c r="F30" s="844"/>
      <c r="G30" s="844"/>
      <c r="H30" s="844"/>
      <c r="I30" s="845"/>
      <c r="J30" s="831" t="s">
        <v>171</v>
      </c>
      <c r="K30" s="832"/>
      <c r="L30" s="182">
        <f>+O59</f>
        <v>24932.8889088</v>
      </c>
      <c r="M30" s="842">
        <f>+$T$29</f>
        <v>0.1</v>
      </c>
      <c r="N30" s="832"/>
      <c r="O30" s="189">
        <f>+L30*M30</f>
        <v>2493.2888908800001</v>
      </c>
      <c r="P30" s="18"/>
      <c r="S30" s="388"/>
      <c r="T30" s="388"/>
      <c r="U30" s="388"/>
    </row>
    <row r="31" spans="2:21" ht="15" thickBot="1">
      <c r="B31" s="5"/>
      <c r="C31" s="839"/>
      <c r="D31" s="840"/>
      <c r="E31" s="840"/>
      <c r="F31" s="840"/>
      <c r="G31" s="840"/>
      <c r="H31" s="840"/>
      <c r="I31" s="841"/>
      <c r="J31" s="821"/>
      <c r="K31" s="822"/>
      <c r="L31" s="183"/>
      <c r="M31" s="902"/>
      <c r="N31" s="903"/>
      <c r="O31" s="189"/>
      <c r="P31" s="18"/>
      <c r="S31" s="388"/>
      <c r="T31" s="388"/>
      <c r="U31" s="388"/>
    </row>
    <row r="32" spans="2:21" ht="14.25">
      <c r="B32" s="5"/>
      <c r="C32" s="843"/>
      <c r="D32" s="844"/>
      <c r="E32" s="844"/>
      <c r="F32" s="844"/>
      <c r="G32" s="844"/>
      <c r="H32" s="844"/>
      <c r="I32" s="845"/>
      <c r="J32" s="831"/>
      <c r="K32" s="832"/>
      <c r="L32" s="182"/>
      <c r="M32" s="831"/>
      <c r="N32" s="832"/>
      <c r="O32" s="189">
        <f>+M32*L32</f>
        <v>0</v>
      </c>
      <c r="P32" s="18"/>
    </row>
    <row r="33" spans="2:16" ht="15" thickBot="1">
      <c r="B33" s="5"/>
      <c r="C33" s="843"/>
      <c r="D33" s="844"/>
      <c r="E33" s="844"/>
      <c r="F33" s="844"/>
      <c r="G33" s="844"/>
      <c r="H33" s="844"/>
      <c r="I33" s="845"/>
      <c r="J33" s="831"/>
      <c r="K33" s="832"/>
      <c r="L33" s="182"/>
      <c r="M33" s="831"/>
      <c r="N33" s="832"/>
      <c r="O33" s="189">
        <f>+M33*L33</f>
        <v>0</v>
      </c>
      <c r="P33" s="18"/>
    </row>
    <row r="34" spans="2:16" ht="15.75" thickBot="1">
      <c r="B34" s="5"/>
      <c r="C34" s="779" t="s">
        <v>58</v>
      </c>
      <c r="D34" s="780"/>
      <c r="E34" s="780"/>
      <c r="F34" s="780"/>
      <c r="G34" s="780"/>
      <c r="H34" s="780"/>
      <c r="I34" s="780"/>
      <c r="J34" s="780"/>
      <c r="K34" s="780"/>
      <c r="L34" s="780"/>
      <c r="M34" s="780"/>
      <c r="N34" s="781"/>
      <c r="O34" s="190">
        <f>+SUM(O30:O33)</f>
        <v>2493.2888908800001</v>
      </c>
      <c r="P34" s="19"/>
    </row>
    <row r="35" spans="2:16" ht="13.5" customHeight="1">
      <c r="B35" s="5"/>
      <c r="C35" s="801" t="s">
        <v>59</v>
      </c>
      <c r="D35" s="802"/>
      <c r="E35" s="802"/>
      <c r="F35" s="802"/>
      <c r="G35" s="802"/>
      <c r="H35" s="802"/>
      <c r="I35" s="802"/>
      <c r="J35" s="802"/>
      <c r="K35" s="802"/>
      <c r="L35" s="802"/>
      <c r="M35" s="802"/>
      <c r="N35" s="802"/>
      <c r="O35" s="803"/>
      <c r="P35" s="16"/>
    </row>
    <row r="36" spans="2:16">
      <c r="B36" s="5"/>
      <c r="C36" s="804"/>
      <c r="D36" s="805"/>
      <c r="E36" s="805"/>
      <c r="F36" s="805"/>
      <c r="G36" s="805"/>
      <c r="H36" s="805"/>
      <c r="I36" s="805"/>
      <c r="J36" s="805"/>
      <c r="K36" s="805"/>
      <c r="L36" s="805"/>
      <c r="M36" s="805"/>
      <c r="N36" s="805"/>
      <c r="O36" s="806"/>
      <c r="P36" s="16"/>
    </row>
    <row r="37" spans="2:16" ht="13.5" thickBot="1">
      <c r="B37" s="5"/>
      <c r="C37" s="807"/>
      <c r="D37" s="808"/>
      <c r="E37" s="808"/>
      <c r="F37" s="808"/>
      <c r="G37" s="808"/>
      <c r="H37" s="808"/>
      <c r="I37" s="808"/>
      <c r="J37" s="808"/>
      <c r="K37" s="808"/>
      <c r="L37" s="808"/>
      <c r="M37" s="808"/>
      <c r="N37" s="808"/>
      <c r="O37" s="809"/>
      <c r="P37" s="16"/>
    </row>
    <row r="38" spans="2:16" ht="15">
      <c r="B38" s="5"/>
      <c r="C38" s="810" t="s">
        <v>6</v>
      </c>
      <c r="D38" s="811"/>
      <c r="E38" s="811"/>
      <c r="F38" s="811"/>
      <c r="G38" s="811"/>
      <c r="H38" s="811"/>
      <c r="I38" s="838"/>
      <c r="J38" s="226" t="s">
        <v>53</v>
      </c>
      <c r="K38" s="219" t="s">
        <v>8</v>
      </c>
      <c r="L38" s="219" t="s">
        <v>178</v>
      </c>
      <c r="M38" s="837" t="s">
        <v>60</v>
      </c>
      <c r="N38" s="838"/>
      <c r="O38" s="59" t="s">
        <v>57</v>
      </c>
      <c r="P38" s="17"/>
    </row>
    <row r="39" spans="2:16" ht="14.25">
      <c r="B39" s="5"/>
      <c r="C39" s="795" t="s">
        <v>100</v>
      </c>
      <c r="D39" s="796"/>
      <c r="E39" s="796"/>
      <c r="F39" s="796"/>
      <c r="G39" s="796"/>
      <c r="H39" s="796"/>
      <c r="I39" s="954"/>
      <c r="J39" s="232" t="s">
        <v>103</v>
      </c>
      <c r="K39" s="244">
        <v>0.05</v>
      </c>
      <c r="L39" s="244">
        <v>0.05</v>
      </c>
      <c r="M39" s="777">
        <v>738390.87</v>
      </c>
      <c r="N39" s="778"/>
      <c r="O39" s="189">
        <f>+(M39*K39)+(M39*K39*L39)</f>
        <v>38765.520675</v>
      </c>
      <c r="P39" s="18"/>
    </row>
    <row r="40" spans="2:16" ht="14.25">
      <c r="B40" s="5"/>
      <c r="C40" s="795"/>
      <c r="D40" s="796"/>
      <c r="E40" s="796"/>
      <c r="F40" s="796"/>
      <c r="G40" s="796"/>
      <c r="H40" s="796"/>
      <c r="I40" s="954"/>
      <c r="J40" s="234"/>
      <c r="K40" s="251"/>
      <c r="L40" s="251"/>
      <c r="M40" s="777"/>
      <c r="N40" s="778"/>
      <c r="O40" s="189">
        <f>+(M40*K40)+(M40*K40*L40)</f>
        <v>0</v>
      </c>
      <c r="P40" s="18"/>
    </row>
    <row r="41" spans="2:16" ht="14.25">
      <c r="B41" s="5"/>
      <c r="C41" s="795"/>
      <c r="D41" s="796"/>
      <c r="E41" s="796"/>
      <c r="F41" s="796"/>
      <c r="G41" s="796"/>
      <c r="H41" s="796"/>
      <c r="I41" s="954"/>
      <c r="J41" s="234"/>
      <c r="K41" s="251"/>
      <c r="L41" s="251"/>
      <c r="M41" s="777"/>
      <c r="N41" s="778"/>
      <c r="O41" s="189">
        <f>+(M41*K41)+(M41*K41*L41)</f>
        <v>0</v>
      </c>
      <c r="P41" s="18"/>
    </row>
    <row r="42" spans="2:16" ht="15" thickBot="1">
      <c r="B42" s="5"/>
      <c r="C42" s="833"/>
      <c r="D42" s="834"/>
      <c r="E42" s="834"/>
      <c r="F42" s="834"/>
      <c r="G42" s="834"/>
      <c r="H42" s="834"/>
      <c r="I42" s="956"/>
      <c r="J42" s="233"/>
      <c r="K42" s="245"/>
      <c r="L42" s="245"/>
      <c r="M42" s="892"/>
      <c r="N42" s="893"/>
      <c r="O42" s="189">
        <f>+(M42*K42)+(M42*K42*L42)</f>
        <v>0</v>
      </c>
      <c r="P42" s="18"/>
    </row>
    <row r="43" spans="2:16" ht="15.75" thickBot="1">
      <c r="B43" s="5"/>
      <c r="C43" s="779" t="s">
        <v>58</v>
      </c>
      <c r="D43" s="780"/>
      <c r="E43" s="780"/>
      <c r="F43" s="780"/>
      <c r="G43" s="780"/>
      <c r="H43" s="780"/>
      <c r="I43" s="780"/>
      <c r="J43" s="780"/>
      <c r="K43" s="780"/>
      <c r="L43" s="780"/>
      <c r="M43" s="780"/>
      <c r="N43" s="781"/>
      <c r="O43" s="190">
        <f>+SUM(O39:O42)</f>
        <v>38765.520675</v>
      </c>
      <c r="P43" s="18"/>
    </row>
    <row r="44" spans="2:16">
      <c r="B44" s="5"/>
      <c r="C44" s="801" t="s">
        <v>61</v>
      </c>
      <c r="D44" s="802"/>
      <c r="E44" s="802"/>
      <c r="F44" s="802"/>
      <c r="G44" s="802"/>
      <c r="H44" s="802"/>
      <c r="I44" s="802"/>
      <c r="J44" s="802"/>
      <c r="K44" s="802"/>
      <c r="L44" s="802"/>
      <c r="M44" s="802"/>
      <c r="N44" s="802"/>
      <c r="O44" s="803"/>
      <c r="P44" s="16"/>
    </row>
    <row r="45" spans="2:16">
      <c r="B45" s="5"/>
      <c r="C45" s="804"/>
      <c r="D45" s="805"/>
      <c r="E45" s="805"/>
      <c r="F45" s="805"/>
      <c r="G45" s="805"/>
      <c r="H45" s="805"/>
      <c r="I45" s="805"/>
      <c r="J45" s="805"/>
      <c r="K45" s="805"/>
      <c r="L45" s="805"/>
      <c r="M45" s="805"/>
      <c r="N45" s="805"/>
      <c r="O45" s="806"/>
      <c r="P45" s="16"/>
    </row>
    <row r="46" spans="2:16" ht="13.5" thickBot="1">
      <c r="B46" s="5"/>
      <c r="C46" s="807"/>
      <c r="D46" s="808"/>
      <c r="E46" s="808"/>
      <c r="F46" s="808"/>
      <c r="G46" s="808"/>
      <c r="H46" s="808"/>
      <c r="I46" s="808"/>
      <c r="J46" s="808"/>
      <c r="K46" s="808"/>
      <c r="L46" s="808"/>
      <c r="M46" s="808"/>
      <c r="N46" s="808"/>
      <c r="O46" s="809"/>
      <c r="P46" s="16"/>
    </row>
    <row r="47" spans="2:16" s="229" customFormat="1" ht="17.25">
      <c r="B47" s="228"/>
      <c r="C47" s="827" t="s">
        <v>62</v>
      </c>
      <c r="D47" s="828"/>
      <c r="E47" s="828"/>
      <c r="F47" s="828"/>
      <c r="G47" s="828"/>
      <c r="H47" s="828"/>
      <c r="I47" s="828"/>
      <c r="J47" s="219" t="s">
        <v>63</v>
      </c>
      <c r="K47" s="221" t="s">
        <v>64</v>
      </c>
      <c r="L47" s="219" t="s">
        <v>65</v>
      </c>
      <c r="M47" s="782" t="s">
        <v>66</v>
      </c>
      <c r="N47" s="783"/>
      <c r="O47" s="227" t="s">
        <v>57</v>
      </c>
      <c r="P47" s="14"/>
    </row>
    <row r="48" spans="2:16" ht="14.25">
      <c r="B48" s="5"/>
      <c r="C48" s="795"/>
      <c r="D48" s="796"/>
      <c r="E48" s="796"/>
      <c r="F48" s="796"/>
      <c r="G48" s="796"/>
      <c r="H48" s="796"/>
      <c r="I48" s="796"/>
      <c r="J48" s="66"/>
      <c r="K48" s="67"/>
      <c r="L48" s="66"/>
      <c r="M48" s="777"/>
      <c r="N48" s="778"/>
      <c r="O48" s="60"/>
      <c r="P48" s="18"/>
    </row>
    <row r="49" spans="2:16" ht="15" thickBot="1">
      <c r="B49" s="5"/>
      <c r="C49" s="833"/>
      <c r="D49" s="834"/>
      <c r="E49" s="834"/>
      <c r="F49" s="834"/>
      <c r="G49" s="834"/>
      <c r="H49" s="834"/>
      <c r="I49" s="834"/>
      <c r="J49" s="68"/>
      <c r="K49" s="69"/>
      <c r="L49" s="68"/>
      <c r="M49" s="821"/>
      <c r="N49" s="822"/>
      <c r="O49" s="70">
        <v>0</v>
      </c>
      <c r="P49" s="18"/>
    </row>
    <row r="50" spans="2:16" ht="15.75" thickBot="1">
      <c r="B50" s="5"/>
      <c r="C50" s="779" t="s">
        <v>58</v>
      </c>
      <c r="D50" s="780"/>
      <c r="E50" s="780"/>
      <c r="F50" s="780"/>
      <c r="G50" s="780"/>
      <c r="H50" s="780"/>
      <c r="I50" s="780"/>
      <c r="J50" s="780"/>
      <c r="K50" s="780"/>
      <c r="L50" s="780"/>
      <c r="M50" s="780"/>
      <c r="N50" s="781"/>
      <c r="O50" s="190">
        <f>+SUM(O48:O49)</f>
        <v>0</v>
      </c>
      <c r="P50" s="19"/>
    </row>
    <row r="51" spans="2:16">
      <c r="B51" s="5"/>
      <c r="C51" s="801" t="s">
        <v>67</v>
      </c>
      <c r="D51" s="802"/>
      <c r="E51" s="802"/>
      <c r="F51" s="802"/>
      <c r="G51" s="802"/>
      <c r="H51" s="802"/>
      <c r="I51" s="802"/>
      <c r="J51" s="802"/>
      <c r="K51" s="802"/>
      <c r="L51" s="802"/>
      <c r="M51" s="802"/>
      <c r="N51" s="802"/>
      <c r="O51" s="803"/>
      <c r="P51" s="16"/>
    </row>
    <row r="52" spans="2:16">
      <c r="B52" s="5"/>
      <c r="C52" s="804"/>
      <c r="D52" s="805"/>
      <c r="E52" s="805"/>
      <c r="F52" s="805"/>
      <c r="G52" s="805"/>
      <c r="H52" s="805"/>
      <c r="I52" s="805"/>
      <c r="J52" s="805"/>
      <c r="K52" s="805"/>
      <c r="L52" s="805"/>
      <c r="M52" s="805"/>
      <c r="N52" s="805"/>
      <c r="O52" s="806"/>
      <c r="P52" s="16"/>
    </row>
    <row r="53" spans="2:16" ht="13.5" thickBot="1">
      <c r="B53" s="5"/>
      <c r="C53" s="807"/>
      <c r="D53" s="808"/>
      <c r="E53" s="808"/>
      <c r="F53" s="808"/>
      <c r="G53" s="808"/>
      <c r="H53" s="808"/>
      <c r="I53" s="808"/>
      <c r="J53" s="808"/>
      <c r="K53" s="808"/>
      <c r="L53" s="808"/>
      <c r="M53" s="808"/>
      <c r="N53" s="808"/>
      <c r="O53" s="809"/>
      <c r="P53" s="16"/>
    </row>
    <row r="54" spans="2:16" s="229" customFormat="1" ht="30">
      <c r="B54" s="228"/>
      <c r="C54" s="827" t="s">
        <v>68</v>
      </c>
      <c r="D54" s="828"/>
      <c r="E54" s="828"/>
      <c r="F54" s="828"/>
      <c r="G54" s="828"/>
      <c r="H54" s="828"/>
      <c r="I54" s="828"/>
      <c r="J54" s="782" t="s">
        <v>53</v>
      </c>
      <c r="K54" s="783"/>
      <c r="L54" s="222" t="s">
        <v>69</v>
      </c>
      <c r="M54" s="829" t="s">
        <v>56</v>
      </c>
      <c r="N54" s="830"/>
      <c r="O54" s="223" t="s">
        <v>57</v>
      </c>
      <c r="P54" s="224"/>
    </row>
    <row r="55" spans="2:16" ht="14.25">
      <c r="B55" s="5"/>
      <c r="C55" s="814" t="s">
        <v>308</v>
      </c>
      <c r="D55" s="815"/>
      <c r="E55" s="815"/>
      <c r="F55" s="815"/>
      <c r="G55" s="815"/>
      <c r="H55" s="815"/>
      <c r="I55" s="816"/>
      <c r="J55" s="784" t="s">
        <v>94</v>
      </c>
      <c r="K55" s="785"/>
      <c r="L55" s="184">
        <f>+'DESGLOSE CUADRILLAS'!J16</f>
        <v>311661.11135999998</v>
      </c>
      <c r="M55" s="935">
        <v>0.08</v>
      </c>
      <c r="N55" s="936"/>
      <c r="O55" s="191">
        <f>+M55*L55</f>
        <v>24932.8889088</v>
      </c>
      <c r="P55" s="21"/>
    </row>
    <row r="56" spans="2:16" ht="14.25">
      <c r="B56" s="5"/>
      <c r="C56" s="814"/>
      <c r="D56" s="815"/>
      <c r="E56" s="815"/>
      <c r="F56" s="815"/>
      <c r="G56" s="815"/>
      <c r="H56" s="815"/>
      <c r="I56" s="816"/>
      <c r="J56" s="784"/>
      <c r="K56" s="785"/>
      <c r="L56" s="184"/>
      <c r="M56" s="817"/>
      <c r="N56" s="818"/>
      <c r="O56" s="191">
        <f t="shared" ref="O56:O58" si="0">+M56*L56</f>
        <v>0</v>
      </c>
      <c r="P56" s="21"/>
    </row>
    <row r="57" spans="2:16" ht="14.25">
      <c r="B57" s="5"/>
      <c r="C57" s="814"/>
      <c r="D57" s="815"/>
      <c r="E57" s="815"/>
      <c r="F57" s="815"/>
      <c r="G57" s="815"/>
      <c r="H57" s="815"/>
      <c r="I57" s="816"/>
      <c r="J57" s="784"/>
      <c r="K57" s="785"/>
      <c r="L57" s="184"/>
      <c r="M57" s="819"/>
      <c r="N57" s="820"/>
      <c r="O57" s="191">
        <f t="shared" si="0"/>
        <v>0</v>
      </c>
      <c r="P57" s="21"/>
    </row>
    <row r="58" spans="2:16" ht="15" thickBot="1">
      <c r="B58" s="5"/>
      <c r="C58" s="814"/>
      <c r="D58" s="815"/>
      <c r="E58" s="815"/>
      <c r="F58" s="815"/>
      <c r="G58" s="815"/>
      <c r="H58" s="815"/>
      <c r="I58" s="816"/>
      <c r="J58" s="784"/>
      <c r="K58" s="785"/>
      <c r="L58" s="183"/>
      <c r="M58" s="821"/>
      <c r="N58" s="822"/>
      <c r="O58" s="191">
        <f t="shared" si="0"/>
        <v>0</v>
      </c>
      <c r="P58" s="18"/>
    </row>
    <row r="59" spans="2:16" ht="15.75" thickBot="1">
      <c r="B59" s="5"/>
      <c r="C59" s="779" t="s">
        <v>58</v>
      </c>
      <c r="D59" s="780"/>
      <c r="E59" s="780"/>
      <c r="F59" s="780"/>
      <c r="G59" s="780"/>
      <c r="H59" s="780"/>
      <c r="I59" s="780"/>
      <c r="J59" s="780"/>
      <c r="K59" s="780"/>
      <c r="L59" s="780"/>
      <c r="M59" s="780"/>
      <c r="N59" s="781"/>
      <c r="O59" s="190">
        <f>+SUM(O55:O58)</f>
        <v>24932.8889088</v>
      </c>
      <c r="P59" s="18"/>
    </row>
    <row r="60" spans="2:16" ht="15" thickBot="1">
      <c r="B60" s="5"/>
      <c r="C60" s="55"/>
      <c r="D60" s="32"/>
      <c r="E60" s="32"/>
      <c r="F60" s="32"/>
      <c r="G60" s="32"/>
      <c r="H60" s="32"/>
      <c r="I60" s="32"/>
      <c r="J60" s="32"/>
      <c r="K60" s="32"/>
      <c r="L60" s="32"/>
      <c r="M60" s="32"/>
      <c r="N60" s="32"/>
      <c r="O60" s="56"/>
      <c r="P60" s="6"/>
    </row>
    <row r="61" spans="2:16" ht="15.75" thickBot="1">
      <c r="B61" s="5"/>
      <c r="C61" s="786" t="s">
        <v>70</v>
      </c>
      <c r="D61" s="787"/>
      <c r="E61" s="787"/>
      <c r="F61" s="787"/>
      <c r="G61" s="787"/>
      <c r="H61" s="787"/>
      <c r="I61" s="787"/>
      <c r="J61" s="787"/>
      <c r="K61" s="787"/>
      <c r="L61" s="787"/>
      <c r="M61" s="787"/>
      <c r="N61" s="788"/>
      <c r="O61" s="194">
        <f>ROUNDUP(O34+O43+O50+O59,0)</f>
        <v>66192</v>
      </c>
      <c r="P61" s="22"/>
    </row>
    <row r="62" spans="2:16">
      <c r="B62" s="5"/>
      <c r="C62" s="801" t="s">
        <v>71</v>
      </c>
      <c r="D62" s="802"/>
      <c r="E62" s="802"/>
      <c r="F62" s="802"/>
      <c r="G62" s="802"/>
      <c r="H62" s="802"/>
      <c r="I62" s="802"/>
      <c r="J62" s="802"/>
      <c r="K62" s="802"/>
      <c r="L62" s="802"/>
      <c r="M62" s="802"/>
      <c r="N62" s="802"/>
      <c r="O62" s="803"/>
      <c r="P62" s="16"/>
    </row>
    <row r="63" spans="2:16">
      <c r="B63" s="5"/>
      <c r="C63" s="804"/>
      <c r="D63" s="805"/>
      <c r="E63" s="805"/>
      <c r="F63" s="805"/>
      <c r="G63" s="805"/>
      <c r="H63" s="805"/>
      <c r="I63" s="805"/>
      <c r="J63" s="805"/>
      <c r="K63" s="805"/>
      <c r="L63" s="805"/>
      <c r="M63" s="805"/>
      <c r="N63" s="805"/>
      <c r="O63" s="806"/>
      <c r="P63" s="16"/>
    </row>
    <row r="64" spans="2:16" ht="13.5" thickBot="1">
      <c r="B64" s="5"/>
      <c r="C64" s="807"/>
      <c r="D64" s="808"/>
      <c r="E64" s="808"/>
      <c r="F64" s="808"/>
      <c r="G64" s="808"/>
      <c r="H64" s="808"/>
      <c r="I64" s="808"/>
      <c r="J64" s="808"/>
      <c r="K64" s="808"/>
      <c r="L64" s="808"/>
      <c r="M64" s="808"/>
      <c r="N64" s="808"/>
      <c r="O64" s="809"/>
      <c r="P64" s="16"/>
    </row>
    <row r="65" spans="2:19" ht="15">
      <c r="B65" s="5"/>
      <c r="C65" s="810" t="s">
        <v>72</v>
      </c>
      <c r="D65" s="811"/>
      <c r="E65" s="811"/>
      <c r="F65" s="811"/>
      <c r="G65" s="811"/>
      <c r="H65" s="811"/>
      <c r="I65" s="811"/>
      <c r="J65" s="101"/>
      <c r="K65" s="102"/>
      <c r="L65" s="71" t="s">
        <v>73</v>
      </c>
      <c r="M65" s="812" t="s">
        <v>74</v>
      </c>
      <c r="N65" s="813"/>
      <c r="O65" s="72"/>
      <c r="P65" s="20"/>
    </row>
    <row r="66" spans="2:19" ht="14.25">
      <c r="B66" s="5"/>
      <c r="C66" s="795" t="s">
        <v>75</v>
      </c>
      <c r="D66" s="796"/>
      <c r="E66" s="796"/>
      <c r="F66" s="796"/>
      <c r="G66" s="796"/>
      <c r="H66" s="796"/>
      <c r="I66" s="796"/>
      <c r="J66" s="74"/>
      <c r="K66" s="75"/>
      <c r="L66" s="76">
        <v>0.28999999999999998</v>
      </c>
      <c r="M66" s="777">
        <f>+O61</f>
        <v>66192</v>
      </c>
      <c r="N66" s="778"/>
      <c r="O66" s="189">
        <f>+M66*L66</f>
        <v>19195.68</v>
      </c>
      <c r="P66" s="23"/>
    </row>
    <row r="67" spans="2:19" ht="14.25">
      <c r="B67" s="5"/>
      <c r="C67" s="61" t="s">
        <v>76</v>
      </c>
      <c r="D67" s="62"/>
      <c r="E67" s="62"/>
      <c r="F67" s="62"/>
      <c r="G67" s="62"/>
      <c r="H67" s="62"/>
      <c r="I67" s="62"/>
      <c r="J67" s="74"/>
      <c r="K67" s="75"/>
      <c r="L67" s="76">
        <v>0.01</v>
      </c>
      <c r="M67" s="777">
        <f>+O61</f>
        <v>66192</v>
      </c>
      <c r="N67" s="778"/>
      <c r="O67" s="189">
        <f>+M67*L67</f>
        <v>661.92</v>
      </c>
      <c r="P67" s="23"/>
    </row>
    <row r="68" spans="2:19" ht="15" thickBot="1">
      <c r="B68" s="5"/>
      <c r="C68" s="49" t="s">
        <v>77</v>
      </c>
      <c r="D68" s="50"/>
      <c r="E68" s="50"/>
      <c r="F68" s="50"/>
      <c r="G68" s="50"/>
      <c r="H68" s="50"/>
      <c r="I68" s="50"/>
      <c r="J68" s="77"/>
      <c r="K68" s="78"/>
      <c r="L68" s="76">
        <v>0.05</v>
      </c>
      <c r="M68" s="892">
        <f>+O61</f>
        <v>66192</v>
      </c>
      <c r="N68" s="893"/>
      <c r="O68" s="189">
        <f>+M68*L68</f>
        <v>3309.6000000000004</v>
      </c>
      <c r="P68" s="23"/>
    </row>
    <row r="69" spans="2:19" ht="15.75" thickBot="1">
      <c r="B69" s="5"/>
      <c r="C69" s="779" t="s">
        <v>58</v>
      </c>
      <c r="D69" s="780"/>
      <c r="E69" s="780"/>
      <c r="F69" s="780"/>
      <c r="G69" s="780"/>
      <c r="H69" s="780"/>
      <c r="I69" s="780"/>
      <c r="J69" s="780"/>
      <c r="K69" s="780"/>
      <c r="L69" s="780"/>
      <c r="M69" s="780"/>
      <c r="N69" s="781"/>
      <c r="O69" s="190">
        <f>+SUM(O66:O68)</f>
        <v>23167.199999999997</v>
      </c>
      <c r="P69" s="24"/>
    </row>
    <row r="70" spans="2:19" ht="15" thickBot="1">
      <c r="B70" s="5"/>
      <c r="C70" s="55"/>
      <c r="D70" s="32"/>
      <c r="E70" s="32"/>
      <c r="F70" s="32"/>
      <c r="G70" s="32"/>
      <c r="H70" s="32"/>
      <c r="I70" s="32"/>
      <c r="J70" s="32"/>
      <c r="K70" s="32"/>
      <c r="L70" s="32"/>
      <c r="M70" s="32"/>
      <c r="N70" s="32"/>
      <c r="O70" s="56"/>
      <c r="P70" s="6"/>
    </row>
    <row r="71" spans="2:19" ht="15.75" thickBot="1">
      <c r="B71" s="5"/>
      <c r="C71" s="786" t="s">
        <v>78</v>
      </c>
      <c r="D71" s="787"/>
      <c r="E71" s="787"/>
      <c r="F71" s="787"/>
      <c r="G71" s="787"/>
      <c r="H71" s="787"/>
      <c r="I71" s="787"/>
      <c r="J71" s="787"/>
      <c r="K71" s="787"/>
      <c r="L71" s="787"/>
      <c r="M71" s="787"/>
      <c r="N71" s="788"/>
      <c r="O71" s="194">
        <f>ROUND(+O69+O61,0)</f>
        <v>89359</v>
      </c>
      <c r="P71" s="24"/>
      <c r="R71" s="188"/>
      <c r="S71" s="186"/>
    </row>
    <row r="72" spans="2:19" ht="14.25">
      <c r="B72" s="5"/>
      <c r="C72" s="55"/>
      <c r="D72" s="32"/>
      <c r="E72" s="32"/>
      <c r="F72" s="32"/>
      <c r="G72" s="32"/>
      <c r="H72" s="32"/>
      <c r="I72" s="32"/>
      <c r="J72" s="32"/>
      <c r="K72" s="32"/>
      <c r="L72" s="32"/>
      <c r="M72" s="32"/>
      <c r="N72" s="32"/>
      <c r="O72" s="56"/>
      <c r="P72" s="6"/>
      <c r="S72" s="186"/>
    </row>
    <row r="73" spans="2:19" ht="14.25">
      <c r="B73" s="5"/>
      <c r="C73" s="55"/>
      <c r="D73" s="32"/>
      <c r="E73" s="32"/>
      <c r="F73" s="32"/>
      <c r="G73" s="32"/>
      <c r="H73" s="79" t="s">
        <v>79</v>
      </c>
      <c r="I73" s="79"/>
      <c r="J73" s="79"/>
      <c r="K73" s="79"/>
      <c r="L73" s="32"/>
      <c r="M73" s="32"/>
      <c r="N73" s="32"/>
      <c r="O73" s="56"/>
      <c r="P73" s="6"/>
    </row>
    <row r="74" spans="2:19" ht="15">
      <c r="B74" s="5"/>
      <c r="C74" s="55"/>
      <c r="D74" s="32"/>
      <c r="E74" s="32"/>
      <c r="F74" s="32"/>
      <c r="G74" s="32"/>
      <c r="H74" s="79" t="s">
        <v>80</v>
      </c>
      <c r="I74" s="32"/>
      <c r="J74" s="32"/>
      <c r="K74" s="32"/>
      <c r="L74" s="32"/>
      <c r="M74" s="32"/>
      <c r="N74" s="32"/>
      <c r="O74" s="56"/>
      <c r="P74" s="25"/>
    </row>
    <row r="75" spans="2:19" ht="15">
      <c r="B75" s="5"/>
      <c r="C75" s="55"/>
      <c r="D75" s="32"/>
      <c r="E75" s="32"/>
      <c r="F75" s="32"/>
      <c r="G75" s="32"/>
      <c r="H75" s="79" t="s">
        <v>81</v>
      </c>
      <c r="I75" s="32"/>
      <c r="J75" s="32"/>
      <c r="K75" s="32"/>
      <c r="L75" s="32"/>
      <c r="M75" s="32"/>
      <c r="N75" s="32"/>
      <c r="O75" s="56"/>
      <c r="P75" s="25"/>
    </row>
    <row r="76" spans="2:19" ht="14.25">
      <c r="B76" s="5"/>
      <c r="C76" s="41"/>
      <c r="D76" s="80"/>
      <c r="E76" s="80"/>
      <c r="F76" s="80"/>
      <c r="G76" s="80"/>
      <c r="H76" s="79" t="s">
        <v>82</v>
      </c>
      <c r="I76" s="80"/>
      <c r="J76" s="80"/>
      <c r="K76" s="80"/>
      <c r="L76" s="80"/>
      <c r="M76" s="80"/>
      <c r="N76" s="80"/>
      <c r="O76" s="81"/>
      <c r="P76" s="26"/>
    </row>
    <row r="77" spans="2:19" ht="14.25">
      <c r="B77" s="5"/>
      <c r="C77" s="55"/>
      <c r="D77" s="32"/>
      <c r="E77" s="32"/>
      <c r="F77" s="32"/>
      <c r="G77" s="32"/>
      <c r="H77" s="32" t="s">
        <v>83</v>
      </c>
      <c r="I77" s="32"/>
      <c r="J77" s="32"/>
      <c r="K77" s="32"/>
      <c r="L77" s="32"/>
      <c r="M77" s="32"/>
      <c r="N77" s="32"/>
      <c r="O77" s="56"/>
      <c r="P77" s="6"/>
    </row>
    <row r="78" spans="2:19" ht="15">
      <c r="B78" s="5"/>
      <c r="C78" s="82" t="s">
        <v>84</v>
      </c>
      <c r="D78" s="83"/>
      <c r="E78" s="83"/>
      <c r="F78" s="83"/>
      <c r="G78" s="83"/>
      <c r="H78" s="83"/>
      <c r="I78" s="83"/>
      <c r="J78" s="83"/>
      <c r="K78" s="83"/>
      <c r="L78" s="83"/>
      <c r="M78" s="83"/>
      <c r="N78" s="83"/>
      <c r="O78" s="84"/>
      <c r="P78" s="6"/>
    </row>
    <row r="79" spans="2:19" ht="14.25">
      <c r="B79" s="5"/>
      <c r="C79" s="789"/>
      <c r="D79" s="790"/>
      <c r="E79" s="790"/>
      <c r="F79" s="790"/>
      <c r="G79" s="790"/>
      <c r="H79" s="790"/>
      <c r="I79" s="790"/>
      <c r="J79" s="790"/>
      <c r="K79" s="790"/>
      <c r="L79" s="790"/>
      <c r="M79" s="790"/>
      <c r="N79" s="790"/>
      <c r="O79" s="791"/>
      <c r="P79" s="26"/>
    </row>
    <row r="80" spans="2:19" ht="14.25">
      <c r="B80" s="5"/>
      <c r="C80" s="789"/>
      <c r="D80" s="790"/>
      <c r="E80" s="790"/>
      <c r="F80" s="790"/>
      <c r="G80" s="790"/>
      <c r="H80" s="790"/>
      <c r="I80" s="790"/>
      <c r="J80" s="790"/>
      <c r="K80" s="790"/>
      <c r="L80" s="790"/>
      <c r="M80" s="790"/>
      <c r="N80" s="790"/>
      <c r="O80" s="791"/>
      <c r="P80" s="26"/>
    </row>
    <row r="81" spans="2:16" ht="14.25">
      <c r="B81" s="5"/>
      <c r="C81" s="41"/>
      <c r="D81" s="80"/>
      <c r="E81" s="80"/>
      <c r="F81" s="80"/>
      <c r="G81" s="80"/>
      <c r="H81" s="80"/>
      <c r="I81" s="80"/>
      <c r="J81" s="80"/>
      <c r="K81" s="80"/>
      <c r="L81" s="80"/>
      <c r="M81" s="80"/>
      <c r="N81" s="80"/>
      <c r="O81" s="81"/>
      <c r="P81" s="26"/>
    </row>
    <row r="82" spans="2:16" ht="15">
      <c r="B82" s="5"/>
      <c r="C82" s="85" t="s">
        <v>85</v>
      </c>
      <c r="D82" s="80"/>
      <c r="E82" s="80"/>
      <c r="F82" s="80"/>
      <c r="G82" s="80"/>
      <c r="H82" s="80"/>
      <c r="I82" s="80"/>
      <c r="J82" s="80"/>
      <c r="K82" s="80"/>
      <c r="L82" s="80"/>
      <c r="M82" s="80"/>
      <c r="N82" s="80"/>
      <c r="O82" s="81"/>
      <c r="P82" s="26"/>
    </row>
    <row r="83" spans="2:16" ht="12.75" customHeight="1">
      <c r="B83" s="5"/>
      <c r="C83" s="792" t="s">
        <v>86</v>
      </c>
      <c r="D83" s="793"/>
      <c r="E83" s="793"/>
      <c r="F83" s="793"/>
      <c r="G83" s="793"/>
      <c r="H83" s="793"/>
      <c r="I83" s="793"/>
      <c r="J83" s="793"/>
      <c r="K83" s="793"/>
      <c r="L83" s="793"/>
      <c r="M83" s="793"/>
      <c r="N83" s="793"/>
      <c r="O83" s="794"/>
      <c r="P83" s="27"/>
    </row>
    <row r="84" spans="2:16" ht="28.5" customHeight="1">
      <c r="B84" s="5"/>
      <c r="C84" s="792"/>
      <c r="D84" s="793"/>
      <c r="E84" s="793"/>
      <c r="F84" s="793"/>
      <c r="G84" s="793"/>
      <c r="H84" s="793"/>
      <c r="I84" s="793"/>
      <c r="J84" s="793"/>
      <c r="K84" s="793"/>
      <c r="L84" s="793"/>
      <c r="M84" s="793"/>
      <c r="N84" s="793"/>
      <c r="O84" s="794"/>
      <c r="P84" s="27"/>
    </row>
    <row r="85" spans="2:16" ht="13.35" customHeight="1">
      <c r="B85" s="5"/>
      <c r="C85" s="792" t="s">
        <v>87</v>
      </c>
      <c r="D85" s="793"/>
      <c r="E85" s="793"/>
      <c r="F85" s="793"/>
      <c r="G85" s="793"/>
      <c r="H85" s="793"/>
      <c r="I85" s="793"/>
      <c r="J85" s="793"/>
      <c r="K85" s="793"/>
      <c r="L85" s="793"/>
      <c r="M85" s="793"/>
      <c r="N85" s="793"/>
      <c r="O85" s="794"/>
      <c r="P85" s="27"/>
    </row>
    <row r="86" spans="2:16" ht="45" customHeight="1">
      <c r="B86" s="5"/>
      <c r="C86" s="792"/>
      <c r="D86" s="793"/>
      <c r="E86" s="793"/>
      <c r="F86" s="793"/>
      <c r="G86" s="793"/>
      <c r="H86" s="793"/>
      <c r="I86" s="793"/>
      <c r="J86" s="793"/>
      <c r="K86" s="793"/>
      <c r="L86" s="793"/>
      <c r="M86" s="793"/>
      <c r="N86" s="793"/>
      <c r="O86" s="794"/>
      <c r="P86" s="27"/>
    </row>
    <row r="87" spans="2:16" ht="14.25">
      <c r="B87" s="5"/>
      <c r="C87" s="41"/>
      <c r="D87" s="80"/>
      <c r="E87" s="80"/>
      <c r="F87" s="80"/>
      <c r="G87" s="80"/>
      <c r="H87" s="80"/>
      <c r="I87" s="80"/>
      <c r="J87" s="80"/>
      <c r="K87" s="80"/>
      <c r="L87" s="80"/>
      <c r="M87" s="80"/>
      <c r="N87" s="80"/>
      <c r="O87" s="81"/>
      <c r="P87" s="26"/>
    </row>
    <row r="88" spans="2:16" ht="14.25">
      <c r="B88" s="5"/>
      <c r="C88" s="55"/>
      <c r="D88" s="32"/>
      <c r="E88" s="32"/>
      <c r="F88" s="32"/>
      <c r="G88" s="32"/>
      <c r="H88" s="79" t="s">
        <v>79</v>
      </c>
      <c r="I88" s="32"/>
      <c r="J88" s="32"/>
      <c r="K88" s="32"/>
      <c r="L88" s="32"/>
      <c r="M88" s="32"/>
      <c r="N88" s="32"/>
      <c r="O88" s="56"/>
      <c r="P88" s="6"/>
    </row>
    <row r="89" spans="2:16" ht="14.25">
      <c r="B89" s="5"/>
      <c r="C89" s="55"/>
      <c r="D89" s="32"/>
      <c r="E89" s="32"/>
      <c r="F89" s="32"/>
      <c r="G89" s="32"/>
      <c r="H89" s="32" t="s">
        <v>80</v>
      </c>
      <c r="I89" s="62"/>
      <c r="J89" s="62"/>
      <c r="K89" s="62"/>
      <c r="L89" s="32"/>
      <c r="M89" s="32"/>
      <c r="N89" s="32"/>
      <c r="O89" s="56"/>
      <c r="P89" s="6"/>
    </row>
    <row r="90" spans="2:16" ht="14.25">
      <c r="B90" s="5"/>
      <c r="C90" s="55"/>
      <c r="D90" s="32"/>
      <c r="E90" s="32"/>
      <c r="F90" s="32"/>
      <c r="G90" s="32"/>
      <c r="H90" s="32" t="s">
        <v>88</v>
      </c>
      <c r="I90" s="86"/>
      <c r="J90" s="86"/>
      <c r="K90" s="86"/>
      <c r="L90" s="32"/>
      <c r="M90" s="32"/>
      <c r="N90" s="32"/>
      <c r="O90" s="56"/>
      <c r="P90" s="6"/>
    </row>
    <row r="91" spans="2:16" ht="14.25">
      <c r="B91" s="5"/>
      <c r="C91" s="87"/>
      <c r="D91" s="80"/>
      <c r="E91" s="80"/>
      <c r="F91" s="80"/>
      <c r="G91" s="80"/>
      <c r="H91" s="32" t="s">
        <v>89</v>
      </c>
      <c r="I91" s="32"/>
      <c r="J91" s="32"/>
      <c r="K91" s="32"/>
      <c r="L91" s="80"/>
      <c r="M91" s="80"/>
      <c r="N91" s="80"/>
      <c r="O91" s="81"/>
      <c r="P91" s="26"/>
    </row>
    <row r="92" spans="2:16" ht="18.75" customHeight="1" thickBot="1">
      <c r="B92" s="5"/>
      <c r="C92" s="773"/>
      <c r="D92" s="774"/>
      <c r="E92" s="774"/>
      <c r="F92" s="69"/>
      <c r="G92" s="69"/>
      <c r="H92" s="69"/>
      <c r="I92" s="69"/>
      <c r="J92" s="69"/>
      <c r="K92" s="775"/>
      <c r="L92" s="775"/>
      <c r="M92" s="775"/>
      <c r="N92" s="775"/>
      <c r="O92" s="776"/>
      <c r="P92" s="28"/>
    </row>
    <row r="93" spans="2:16" ht="13.5" thickBot="1">
      <c r="B93" s="29"/>
      <c r="C93" s="30"/>
      <c r="D93" s="30"/>
      <c r="E93" s="30"/>
      <c r="F93" s="30"/>
      <c r="G93" s="30"/>
      <c r="H93" s="30"/>
      <c r="I93" s="30"/>
      <c r="J93" s="30"/>
      <c r="K93" s="30"/>
      <c r="L93" s="30"/>
      <c r="M93" s="30"/>
      <c r="N93" s="30"/>
      <c r="O93" s="30"/>
      <c r="P93" s="31"/>
    </row>
    <row r="94" spans="2:16" ht="13.5" thickTop="1"/>
    <row r="95" spans="2:16" ht="13.5" thickBot="1"/>
    <row r="96" spans="2:16" ht="13.5" thickTop="1">
      <c r="B96" s="3"/>
      <c r="C96" s="4"/>
      <c r="D96" s="4"/>
      <c r="E96" s="4"/>
      <c r="F96" s="4"/>
      <c r="G96" s="4"/>
      <c r="H96" s="4"/>
      <c r="I96" s="4"/>
      <c r="J96" s="4"/>
      <c r="K96" s="4"/>
      <c r="L96" s="4"/>
      <c r="M96" s="4"/>
      <c r="N96" s="4"/>
      <c r="O96" s="4"/>
      <c r="P96" s="106"/>
    </row>
    <row r="97" spans="2:16" ht="13.5">
      <c r="B97" s="5"/>
      <c r="C97" s="869" t="s">
        <v>38</v>
      </c>
      <c r="D97" s="870"/>
      <c r="E97" s="870"/>
      <c r="F97" s="870"/>
      <c r="P97" s="6"/>
    </row>
    <row r="98" spans="2:16">
      <c r="B98" s="5"/>
      <c r="C98" s="94"/>
      <c r="D98" s="107" t="s">
        <v>39</v>
      </c>
      <c r="E98" s="94"/>
      <c r="F98" s="95"/>
      <c r="P98" s="6"/>
    </row>
    <row r="99" spans="2:16">
      <c r="B99" s="5"/>
      <c r="C99" s="88"/>
      <c r="D99" s="89"/>
      <c r="E99" s="88"/>
      <c r="F99" s="89"/>
      <c r="P99" s="6"/>
    </row>
    <row r="100" spans="2:16" ht="15.75">
      <c r="B100" s="5"/>
      <c r="C100" s="871" t="s">
        <v>40</v>
      </c>
      <c r="D100" s="871"/>
      <c r="E100" s="871"/>
      <c r="F100" s="871"/>
      <c r="G100" s="871"/>
      <c r="H100" s="871"/>
      <c r="I100" s="871"/>
      <c r="J100" s="871"/>
      <c r="K100" s="871"/>
      <c r="L100" s="871"/>
      <c r="M100" s="871"/>
      <c r="N100" s="871"/>
      <c r="O100" s="871"/>
      <c r="P100" s="7"/>
    </row>
    <row r="101" spans="2:16" ht="15" thickBot="1">
      <c r="B101" s="5"/>
      <c r="C101" s="32"/>
      <c r="D101" s="32"/>
      <c r="E101" s="32"/>
      <c r="F101" s="32"/>
      <c r="G101" s="32"/>
      <c r="H101" s="32"/>
      <c r="I101" s="32"/>
      <c r="J101" s="32"/>
      <c r="K101" s="32"/>
      <c r="L101" s="32"/>
      <c r="M101" s="32"/>
      <c r="N101" s="32"/>
      <c r="O101" s="32"/>
      <c r="P101" s="6"/>
    </row>
    <row r="102" spans="2:16" ht="15">
      <c r="B102" s="5"/>
      <c r="C102" s="872"/>
      <c r="D102" s="874"/>
      <c r="E102" s="875"/>
      <c r="F102" s="875"/>
      <c r="G102" s="875"/>
      <c r="H102" s="875"/>
      <c r="I102" s="875"/>
      <c r="J102" s="875"/>
      <c r="K102" s="876"/>
      <c r="L102" s="877"/>
      <c r="M102" s="878"/>
      <c r="N102" s="878"/>
      <c r="O102" s="879"/>
      <c r="P102" s="8"/>
    </row>
    <row r="103" spans="2:16" ht="15">
      <c r="B103" s="5"/>
      <c r="C103" s="873"/>
      <c r="D103" s="856" t="s">
        <v>468</v>
      </c>
      <c r="E103" s="857"/>
      <c r="F103" s="857"/>
      <c r="G103" s="857"/>
      <c r="H103" s="857"/>
      <c r="I103" s="857"/>
      <c r="J103" s="857"/>
      <c r="K103" s="858"/>
      <c r="L103" s="880"/>
      <c r="M103" s="881"/>
      <c r="N103" s="881"/>
      <c r="O103" s="882"/>
      <c r="P103" s="8"/>
    </row>
    <row r="104" spans="2:16" ht="15">
      <c r="B104" s="5"/>
      <c r="C104" s="873"/>
      <c r="D104" s="856"/>
      <c r="E104" s="857"/>
      <c r="F104" s="857"/>
      <c r="G104" s="857"/>
      <c r="H104" s="857"/>
      <c r="I104" s="857"/>
      <c r="J104" s="857"/>
      <c r="K104" s="858"/>
      <c r="L104" s="883" t="s">
        <v>41</v>
      </c>
      <c r="M104" s="885"/>
      <c r="N104" s="886"/>
      <c r="O104" s="887"/>
      <c r="P104" s="8"/>
    </row>
    <row r="105" spans="2:16" ht="13.5">
      <c r="B105" s="5"/>
      <c r="C105" s="873"/>
      <c r="D105" s="866" t="s">
        <v>467</v>
      </c>
      <c r="E105" s="867"/>
      <c r="F105" s="867"/>
      <c r="G105" s="867"/>
      <c r="H105" s="867"/>
      <c r="I105" s="867"/>
      <c r="J105" s="867"/>
      <c r="K105" s="868"/>
      <c r="L105" s="884"/>
      <c r="M105" s="888"/>
      <c r="N105" s="889"/>
      <c r="O105" s="890"/>
      <c r="P105" s="9"/>
    </row>
    <row r="106" spans="2:16" ht="13.9" customHeight="1">
      <c r="B106" s="5"/>
      <c r="C106" s="873"/>
      <c r="D106" s="866"/>
      <c r="E106" s="867"/>
      <c r="F106" s="867"/>
      <c r="G106" s="867"/>
      <c r="H106" s="867"/>
      <c r="I106" s="867"/>
      <c r="J106" s="867"/>
      <c r="K106" s="868"/>
      <c r="L106" s="883" t="s">
        <v>42</v>
      </c>
      <c r="M106" s="883"/>
      <c r="N106" s="883" t="s">
        <v>43</v>
      </c>
      <c r="O106" s="854"/>
      <c r="P106" s="8"/>
    </row>
    <row r="107" spans="2:16" ht="13.9" customHeight="1">
      <c r="B107" s="5"/>
      <c r="C107" s="873"/>
      <c r="D107" s="866"/>
      <c r="E107" s="867"/>
      <c r="F107" s="867"/>
      <c r="G107" s="867"/>
      <c r="H107" s="867"/>
      <c r="I107" s="867"/>
      <c r="J107" s="867"/>
      <c r="K107" s="868"/>
      <c r="L107" s="891"/>
      <c r="M107" s="891"/>
      <c r="N107" s="891"/>
      <c r="O107" s="855"/>
      <c r="P107" s="8"/>
    </row>
    <row r="108" spans="2:16" ht="15">
      <c r="B108" s="5"/>
      <c r="C108" s="873"/>
      <c r="D108" s="856" t="s">
        <v>44</v>
      </c>
      <c r="E108" s="857"/>
      <c r="F108" s="857"/>
      <c r="G108" s="857"/>
      <c r="H108" s="857"/>
      <c r="I108" s="857"/>
      <c r="J108" s="857"/>
      <c r="K108" s="858"/>
      <c r="L108" s="891"/>
      <c r="M108" s="891"/>
      <c r="N108" s="891"/>
      <c r="O108" s="855"/>
      <c r="P108" s="8"/>
    </row>
    <row r="109" spans="2:16" ht="15.75" thickBot="1">
      <c r="B109" s="5"/>
      <c r="C109" s="33"/>
      <c r="D109" s="34"/>
      <c r="E109" s="34"/>
      <c r="F109" s="34"/>
      <c r="G109" s="34"/>
      <c r="H109" s="34"/>
      <c r="I109" s="34"/>
      <c r="J109" s="34"/>
      <c r="K109" s="34"/>
      <c r="L109" s="34"/>
      <c r="M109" s="35"/>
      <c r="N109" s="35"/>
      <c r="O109" s="36"/>
      <c r="P109" s="10"/>
    </row>
    <row r="110" spans="2:16" ht="15">
      <c r="B110" s="5"/>
      <c r="C110" s="37"/>
      <c r="D110" s="100"/>
      <c r="E110" s="100"/>
      <c r="F110" s="100"/>
      <c r="G110" s="100"/>
      <c r="H110" s="100"/>
      <c r="I110" s="100"/>
      <c r="J110" s="100"/>
      <c r="K110" s="100"/>
      <c r="L110" s="38" t="s">
        <v>45</v>
      </c>
      <c r="M110" s="39" t="s">
        <v>46</v>
      </c>
      <c r="N110" s="39" t="s">
        <v>47</v>
      </c>
      <c r="O110" s="40" t="s">
        <v>48</v>
      </c>
      <c r="P110" s="9"/>
    </row>
    <row r="111" spans="2:16" ht="15">
      <c r="B111" s="5"/>
      <c r="C111" s="41"/>
      <c r="D111" s="99"/>
      <c r="E111" s="99"/>
      <c r="F111" s="99"/>
      <c r="G111" s="99"/>
      <c r="H111" s="99"/>
      <c r="I111" s="99"/>
      <c r="J111" s="99"/>
      <c r="K111" s="99"/>
      <c r="L111" s="42"/>
      <c r="M111" s="43">
        <v>1</v>
      </c>
      <c r="N111" s="43">
        <v>9</v>
      </c>
      <c r="O111" s="44">
        <v>2026</v>
      </c>
      <c r="P111" s="11"/>
    </row>
    <row r="112" spans="2:16" ht="14.25">
      <c r="B112" s="5"/>
      <c r="C112" s="46"/>
      <c r="D112" s="47"/>
      <c r="E112" s="47"/>
      <c r="F112" s="47"/>
      <c r="G112" s="47"/>
      <c r="H112" s="47"/>
      <c r="I112" s="47"/>
      <c r="J112" s="47"/>
      <c r="K112" s="47"/>
      <c r="L112" s="47"/>
      <c r="M112" s="47"/>
      <c r="N112" s="47"/>
      <c r="O112" s="48"/>
      <c r="P112" s="11"/>
    </row>
    <row r="113" spans="1:17" ht="15">
      <c r="B113" s="5"/>
      <c r="C113" s="46"/>
      <c r="D113" s="47"/>
      <c r="E113" s="47"/>
      <c r="F113" s="47"/>
      <c r="G113" s="47"/>
      <c r="H113" s="47"/>
      <c r="I113" s="47"/>
      <c r="J113" s="47"/>
      <c r="K113" s="47"/>
      <c r="L113" s="47"/>
      <c r="M113" s="47"/>
      <c r="N113" s="47"/>
      <c r="O113" s="48"/>
      <c r="P113" s="12"/>
    </row>
    <row r="114" spans="1:17" ht="15" thickBot="1">
      <c r="B114" s="5"/>
      <c r="C114" s="49"/>
      <c r="D114" s="50"/>
      <c r="E114" s="50"/>
      <c r="F114" s="50"/>
      <c r="G114" s="50"/>
      <c r="H114" s="50"/>
      <c r="I114" s="50"/>
      <c r="J114" s="50"/>
      <c r="K114" s="50"/>
      <c r="L114" s="50"/>
      <c r="M114" s="50"/>
      <c r="N114" s="50"/>
      <c r="O114" s="51"/>
      <c r="P114" s="6"/>
    </row>
    <row r="115" spans="1:17" ht="15" thickBot="1">
      <c r="B115" s="5"/>
      <c r="C115" s="52"/>
      <c r="D115" s="53"/>
      <c r="E115" s="53"/>
      <c r="F115" s="53"/>
      <c r="G115" s="53"/>
      <c r="H115" s="53"/>
      <c r="I115" s="32"/>
      <c r="J115" s="32"/>
      <c r="K115" s="53"/>
      <c r="L115" s="53"/>
      <c r="M115" s="53"/>
      <c r="N115" s="53"/>
      <c r="O115" s="54"/>
      <c r="P115" s="6"/>
    </row>
    <row r="116" spans="1:17" ht="15">
      <c r="B116" s="5"/>
      <c r="C116" s="859" t="s">
        <v>51</v>
      </c>
      <c r="D116" s="860"/>
      <c r="E116" s="860"/>
      <c r="F116" s="860"/>
      <c r="G116" s="860"/>
      <c r="H116" s="860"/>
      <c r="I116" s="860"/>
      <c r="J116" s="860"/>
      <c r="K116" s="860"/>
      <c r="L116" s="860"/>
      <c r="M116" s="860"/>
      <c r="N116" s="860"/>
      <c r="O116" s="861"/>
      <c r="P116" s="13"/>
    </row>
    <row r="117" spans="1:17" ht="15" thickBot="1">
      <c r="B117" s="5"/>
      <c r="C117" s="55"/>
      <c r="D117" s="32"/>
      <c r="E117" s="32"/>
      <c r="F117" s="32"/>
      <c r="G117" s="32"/>
      <c r="H117" s="32"/>
      <c r="I117" s="32"/>
      <c r="J117" s="32"/>
      <c r="K117" s="32"/>
      <c r="L117" s="32"/>
      <c r="M117" s="32"/>
      <c r="N117" s="32"/>
      <c r="O117" s="56"/>
      <c r="P117" s="6"/>
    </row>
    <row r="118" spans="1:17" ht="15">
      <c r="B118" s="5"/>
      <c r="C118" s="57" t="s">
        <v>52</v>
      </c>
      <c r="D118" s="862" t="s">
        <v>6</v>
      </c>
      <c r="E118" s="863"/>
      <c r="F118" s="863"/>
      <c r="G118" s="863"/>
      <c r="H118" s="863"/>
      <c r="I118" s="863"/>
      <c r="J118" s="863"/>
      <c r="K118" s="863"/>
      <c r="L118" s="864"/>
      <c r="M118" s="827" t="s">
        <v>53</v>
      </c>
      <c r="N118" s="865"/>
      <c r="O118" s="57" t="s">
        <v>8</v>
      </c>
      <c r="P118" s="14"/>
    </row>
    <row r="119" spans="1:17" ht="15.75" thickBot="1">
      <c r="B119" s="5"/>
      <c r="C119" s="181">
        <v>4.0199999999999996</v>
      </c>
      <c r="D119" s="849" t="s">
        <v>138</v>
      </c>
      <c r="E119" s="904"/>
      <c r="F119" s="904"/>
      <c r="G119" s="904"/>
      <c r="H119" s="904"/>
      <c r="I119" s="904"/>
      <c r="J119" s="904"/>
      <c r="K119" s="904"/>
      <c r="L119" s="850"/>
      <c r="M119" s="849" t="s">
        <v>103</v>
      </c>
      <c r="N119" s="850"/>
      <c r="O119" s="193">
        <f>+O165</f>
        <v>1068026</v>
      </c>
      <c r="P119" s="15"/>
    </row>
    <row r="120" spans="1:17" ht="31.15" customHeight="1">
      <c r="B120" s="5"/>
      <c r="C120" s="801" t="s">
        <v>54</v>
      </c>
      <c r="D120" s="802"/>
      <c r="E120" s="802"/>
      <c r="F120" s="802"/>
      <c r="G120" s="802"/>
      <c r="H120" s="802"/>
      <c r="I120" s="802"/>
      <c r="J120" s="802"/>
      <c r="K120" s="802"/>
      <c r="L120" s="802"/>
      <c r="M120" s="802"/>
      <c r="N120" s="802"/>
      <c r="O120" s="803"/>
      <c r="P120" s="16"/>
    </row>
    <row r="121" spans="1:17">
      <c r="B121" s="5"/>
      <c r="C121" s="804"/>
      <c r="D121" s="805"/>
      <c r="E121" s="805"/>
      <c r="F121" s="805"/>
      <c r="G121" s="805"/>
      <c r="H121" s="805"/>
      <c r="I121" s="805"/>
      <c r="J121" s="805"/>
      <c r="K121" s="805"/>
      <c r="L121" s="805"/>
      <c r="M121" s="805"/>
      <c r="N121" s="805"/>
      <c r="O121" s="806"/>
      <c r="P121" s="16"/>
    </row>
    <row r="122" spans="1:17" ht="13.5" thickBot="1">
      <c r="B122" s="5"/>
      <c r="C122" s="807"/>
      <c r="D122" s="808"/>
      <c r="E122" s="808"/>
      <c r="F122" s="808"/>
      <c r="G122" s="808"/>
      <c r="H122" s="808"/>
      <c r="I122" s="808"/>
      <c r="J122" s="808"/>
      <c r="K122" s="808"/>
      <c r="L122" s="808"/>
      <c r="M122" s="808"/>
      <c r="N122" s="808"/>
      <c r="O122" s="809"/>
      <c r="P122" s="16"/>
    </row>
    <row r="123" spans="1:17" ht="15">
      <c r="B123" s="5"/>
      <c r="C123" s="851" t="s">
        <v>6</v>
      </c>
      <c r="D123" s="852"/>
      <c r="E123" s="852"/>
      <c r="F123" s="852"/>
      <c r="G123" s="852"/>
      <c r="H123" s="852"/>
      <c r="I123" s="853"/>
      <c r="J123" s="837" t="s">
        <v>53</v>
      </c>
      <c r="K123" s="838"/>
      <c r="L123" s="58" t="s">
        <v>55</v>
      </c>
      <c r="M123" s="837" t="s">
        <v>56</v>
      </c>
      <c r="N123" s="838"/>
      <c r="O123" s="59" t="s">
        <v>57</v>
      </c>
      <c r="P123" s="17"/>
    </row>
    <row r="124" spans="1:17" ht="14.25">
      <c r="B124" s="5"/>
      <c r="C124" s="843" t="s">
        <v>92</v>
      </c>
      <c r="D124" s="844"/>
      <c r="E124" s="844"/>
      <c r="F124" s="844"/>
      <c r="G124" s="844"/>
      <c r="H124" s="844"/>
      <c r="I124" s="845"/>
      <c r="J124" s="831" t="s">
        <v>171</v>
      </c>
      <c r="K124" s="832"/>
      <c r="L124" s="182">
        <f>+O153</f>
        <v>132455.972328</v>
      </c>
      <c r="M124" s="842">
        <f>+$T$29</f>
        <v>0.1</v>
      </c>
      <c r="N124" s="832"/>
      <c r="O124" s="189">
        <f>+L124*M124</f>
        <v>13245.597232800001</v>
      </c>
      <c r="P124" s="18"/>
    </row>
    <row r="125" spans="1:17" ht="15" thickBot="1">
      <c r="B125" s="5"/>
      <c r="C125" s="839"/>
      <c r="D125" s="840"/>
      <c r="E125" s="840"/>
      <c r="F125" s="840"/>
      <c r="G125" s="840"/>
      <c r="H125" s="840"/>
      <c r="I125" s="841"/>
      <c r="J125" s="821"/>
      <c r="K125" s="822"/>
      <c r="L125" s="183"/>
      <c r="M125" s="902"/>
      <c r="N125" s="903"/>
      <c r="O125" s="189"/>
      <c r="P125" s="18"/>
    </row>
    <row r="126" spans="1:17" s="229" customFormat="1" ht="14.25">
      <c r="A126" s="2"/>
      <c r="B126" s="5"/>
      <c r="C126" s="843"/>
      <c r="D126" s="844"/>
      <c r="E126" s="844"/>
      <c r="F126" s="844"/>
      <c r="G126" s="844"/>
      <c r="H126" s="844"/>
      <c r="I126" s="845"/>
      <c r="J126" s="831"/>
      <c r="K126" s="832"/>
      <c r="L126" s="182"/>
      <c r="M126" s="831"/>
      <c r="N126" s="832"/>
      <c r="O126" s="189"/>
      <c r="P126" s="18"/>
      <c r="Q126" s="2"/>
    </row>
    <row r="127" spans="1:17" ht="15" thickBot="1">
      <c r="B127" s="5"/>
      <c r="C127" s="843"/>
      <c r="D127" s="844"/>
      <c r="E127" s="844"/>
      <c r="F127" s="844"/>
      <c r="G127" s="844"/>
      <c r="H127" s="844"/>
      <c r="I127" s="845"/>
      <c r="J127" s="831"/>
      <c r="K127" s="832"/>
      <c r="L127" s="182"/>
      <c r="M127" s="831"/>
      <c r="N127" s="832"/>
      <c r="O127" s="189">
        <f>+M127*L127</f>
        <v>0</v>
      </c>
      <c r="P127" s="18"/>
    </row>
    <row r="128" spans="1:17" ht="15.75" thickBot="1">
      <c r="B128" s="5"/>
      <c r="C128" s="779" t="s">
        <v>58</v>
      </c>
      <c r="D128" s="780"/>
      <c r="E128" s="780"/>
      <c r="F128" s="780"/>
      <c r="G128" s="780"/>
      <c r="H128" s="780"/>
      <c r="I128" s="780"/>
      <c r="J128" s="780"/>
      <c r="K128" s="780"/>
      <c r="L128" s="780"/>
      <c r="M128" s="780"/>
      <c r="N128" s="781"/>
      <c r="O128" s="190">
        <f>+SUM(O124:O127)</f>
        <v>13245.597232800001</v>
      </c>
      <c r="P128" s="19"/>
    </row>
    <row r="129" spans="1:17">
      <c r="B129" s="5"/>
      <c r="C129" s="801" t="s">
        <v>59</v>
      </c>
      <c r="D129" s="802"/>
      <c r="E129" s="802"/>
      <c r="F129" s="802"/>
      <c r="G129" s="802"/>
      <c r="H129" s="802"/>
      <c r="I129" s="802"/>
      <c r="J129" s="802"/>
      <c r="K129" s="802"/>
      <c r="L129" s="802"/>
      <c r="M129" s="802"/>
      <c r="N129" s="802"/>
      <c r="O129" s="803"/>
      <c r="P129" s="16"/>
    </row>
    <row r="130" spans="1:17">
      <c r="B130" s="5"/>
      <c r="C130" s="804"/>
      <c r="D130" s="805"/>
      <c r="E130" s="805"/>
      <c r="F130" s="805"/>
      <c r="G130" s="805"/>
      <c r="H130" s="805"/>
      <c r="I130" s="805"/>
      <c r="J130" s="805"/>
      <c r="K130" s="805"/>
      <c r="L130" s="805"/>
      <c r="M130" s="805"/>
      <c r="N130" s="805"/>
      <c r="O130" s="806"/>
      <c r="P130" s="16"/>
    </row>
    <row r="131" spans="1:17" ht="13.5" thickBot="1">
      <c r="B131" s="5"/>
      <c r="C131" s="807"/>
      <c r="D131" s="808"/>
      <c r="E131" s="808"/>
      <c r="F131" s="808"/>
      <c r="G131" s="808"/>
      <c r="H131" s="808"/>
      <c r="I131" s="808"/>
      <c r="J131" s="808"/>
      <c r="K131" s="808"/>
      <c r="L131" s="808"/>
      <c r="M131" s="808"/>
      <c r="N131" s="808"/>
      <c r="O131" s="809"/>
      <c r="P131" s="16"/>
    </row>
    <row r="132" spans="1:17" ht="15">
      <c r="B132" s="5"/>
      <c r="C132" s="810" t="s">
        <v>6</v>
      </c>
      <c r="D132" s="811"/>
      <c r="E132" s="811"/>
      <c r="F132" s="811"/>
      <c r="G132" s="811"/>
      <c r="H132" s="811"/>
      <c r="I132" s="838"/>
      <c r="J132" s="226" t="s">
        <v>53</v>
      </c>
      <c r="K132" s="219" t="s">
        <v>8</v>
      </c>
      <c r="L132" s="219" t="s">
        <v>178</v>
      </c>
      <c r="M132" s="837" t="s">
        <v>60</v>
      </c>
      <c r="N132" s="838"/>
      <c r="O132" s="59" t="s">
        <v>57</v>
      </c>
      <c r="P132" s="17"/>
    </row>
    <row r="133" spans="1:17" ht="14.25">
      <c r="B133" s="5"/>
      <c r="C133" s="795" t="s">
        <v>179</v>
      </c>
      <c r="D133" s="796"/>
      <c r="E133" s="796"/>
      <c r="F133" s="796"/>
      <c r="G133" s="796"/>
      <c r="H133" s="796"/>
      <c r="I133" s="954"/>
      <c r="J133" s="232" t="s">
        <v>103</v>
      </c>
      <c r="K133" s="244">
        <v>0.6</v>
      </c>
      <c r="L133" s="244">
        <v>0.05</v>
      </c>
      <c r="M133" s="777">
        <v>882488.13</v>
      </c>
      <c r="N133" s="778"/>
      <c r="O133" s="189">
        <f>+(M133*K133)+(M133*K133*L133)</f>
        <v>555967.52190000005</v>
      </c>
      <c r="P133" s="18"/>
    </row>
    <row r="134" spans="1:17" ht="14.25">
      <c r="B134" s="5"/>
      <c r="C134" s="795" t="s">
        <v>282</v>
      </c>
      <c r="D134" s="796"/>
      <c r="E134" s="796"/>
      <c r="F134" s="796"/>
      <c r="G134" s="796"/>
      <c r="H134" s="796"/>
      <c r="I134" s="954"/>
      <c r="J134" s="232" t="s">
        <v>103</v>
      </c>
      <c r="K134" s="251">
        <v>0.4</v>
      </c>
      <c r="L134" s="244">
        <v>0.05</v>
      </c>
      <c r="M134" s="777">
        <v>105000</v>
      </c>
      <c r="N134" s="778"/>
      <c r="O134" s="189">
        <f>+(M134*K134)+(M134*K134*L134)</f>
        <v>44100</v>
      </c>
      <c r="P134" s="18"/>
    </row>
    <row r="135" spans="1:17" ht="14.25">
      <c r="B135" s="5"/>
      <c r="C135" s="795"/>
      <c r="D135" s="796"/>
      <c r="E135" s="796"/>
      <c r="F135" s="796"/>
      <c r="G135" s="796"/>
      <c r="H135" s="796"/>
      <c r="I135" s="954"/>
      <c r="J135" s="234"/>
      <c r="K135" s="251"/>
      <c r="L135" s="251"/>
      <c r="M135" s="777"/>
      <c r="N135" s="778"/>
      <c r="O135" s="189">
        <f>+(M135*K135)+(M135*K135*L135)</f>
        <v>0</v>
      </c>
      <c r="P135" s="18"/>
    </row>
    <row r="136" spans="1:17" ht="15" thickBot="1">
      <c r="B136" s="5"/>
      <c r="C136" s="833"/>
      <c r="D136" s="834"/>
      <c r="E136" s="834"/>
      <c r="F136" s="834"/>
      <c r="G136" s="834"/>
      <c r="H136" s="834"/>
      <c r="I136" s="956"/>
      <c r="J136" s="233"/>
      <c r="K136" s="245"/>
      <c r="L136" s="245"/>
      <c r="M136" s="892"/>
      <c r="N136" s="893"/>
      <c r="O136" s="189">
        <f>+(M136*K136)+(M136*K136*L136)</f>
        <v>0</v>
      </c>
      <c r="P136" s="18"/>
    </row>
    <row r="137" spans="1:17" ht="15.75" thickBot="1">
      <c r="B137" s="5"/>
      <c r="C137" s="779" t="s">
        <v>58</v>
      </c>
      <c r="D137" s="780"/>
      <c r="E137" s="780"/>
      <c r="F137" s="780"/>
      <c r="G137" s="780"/>
      <c r="H137" s="780"/>
      <c r="I137" s="780"/>
      <c r="J137" s="780"/>
      <c r="K137" s="780"/>
      <c r="L137" s="780"/>
      <c r="M137" s="780"/>
      <c r="N137" s="781"/>
      <c r="O137" s="190">
        <f>+SUM(O133:O136)</f>
        <v>600067.52190000005</v>
      </c>
      <c r="P137" s="18"/>
    </row>
    <row r="138" spans="1:17">
      <c r="B138" s="5"/>
      <c r="C138" s="801" t="s">
        <v>61</v>
      </c>
      <c r="D138" s="802"/>
      <c r="E138" s="802"/>
      <c r="F138" s="802"/>
      <c r="G138" s="802"/>
      <c r="H138" s="802"/>
      <c r="I138" s="802"/>
      <c r="J138" s="802"/>
      <c r="K138" s="802"/>
      <c r="L138" s="802"/>
      <c r="M138" s="802"/>
      <c r="N138" s="802"/>
      <c r="O138" s="803"/>
      <c r="P138" s="16"/>
    </row>
    <row r="139" spans="1:17">
      <c r="B139" s="5"/>
      <c r="C139" s="804"/>
      <c r="D139" s="805"/>
      <c r="E139" s="805"/>
      <c r="F139" s="805"/>
      <c r="G139" s="805"/>
      <c r="H139" s="805"/>
      <c r="I139" s="805"/>
      <c r="J139" s="805"/>
      <c r="K139" s="805"/>
      <c r="L139" s="805"/>
      <c r="M139" s="805"/>
      <c r="N139" s="805"/>
      <c r="O139" s="806"/>
      <c r="P139" s="16"/>
    </row>
    <row r="140" spans="1:17" ht="13.5" thickBot="1">
      <c r="B140" s="5"/>
      <c r="C140" s="807"/>
      <c r="D140" s="808"/>
      <c r="E140" s="808"/>
      <c r="F140" s="808"/>
      <c r="G140" s="808"/>
      <c r="H140" s="808"/>
      <c r="I140" s="808"/>
      <c r="J140" s="808"/>
      <c r="K140" s="808"/>
      <c r="L140" s="808"/>
      <c r="M140" s="808"/>
      <c r="N140" s="808"/>
      <c r="O140" s="809"/>
      <c r="P140" s="16"/>
    </row>
    <row r="141" spans="1:17" ht="17.25">
      <c r="A141" s="229"/>
      <c r="B141" s="228"/>
      <c r="C141" s="827" t="s">
        <v>62</v>
      </c>
      <c r="D141" s="828"/>
      <c r="E141" s="828"/>
      <c r="F141" s="828"/>
      <c r="G141" s="828"/>
      <c r="H141" s="828"/>
      <c r="I141" s="828"/>
      <c r="J141" s="219" t="s">
        <v>63</v>
      </c>
      <c r="K141" s="221" t="s">
        <v>64</v>
      </c>
      <c r="L141" s="219" t="s">
        <v>65</v>
      </c>
      <c r="M141" s="782" t="s">
        <v>66</v>
      </c>
      <c r="N141" s="783"/>
      <c r="O141" s="227" t="s">
        <v>57</v>
      </c>
      <c r="P141" s="14"/>
      <c r="Q141" s="229"/>
    </row>
    <row r="142" spans="1:17" ht="14.25">
      <c r="B142" s="5"/>
      <c r="C142" s="955" t="s">
        <v>283</v>
      </c>
      <c r="D142" s="796"/>
      <c r="E142" s="796"/>
      <c r="F142" s="796"/>
      <c r="G142" s="796"/>
      <c r="H142" s="796"/>
      <c r="I142" s="796"/>
      <c r="J142" s="66">
        <v>0.42</v>
      </c>
      <c r="K142" s="67">
        <v>60</v>
      </c>
      <c r="L142" s="66"/>
      <c r="M142" s="777">
        <f>+'CAP. 2'!O415</f>
        <v>1800</v>
      </c>
      <c r="N142" s="778"/>
      <c r="O142" s="60">
        <f>+M142*K142*J142</f>
        <v>45360</v>
      </c>
      <c r="P142" s="18"/>
    </row>
    <row r="143" spans="1:17" ht="15" thickBot="1">
      <c r="B143" s="5"/>
      <c r="C143" s="833"/>
      <c r="D143" s="834"/>
      <c r="E143" s="834"/>
      <c r="F143" s="834"/>
      <c r="G143" s="834"/>
      <c r="H143" s="834"/>
      <c r="I143" s="834"/>
      <c r="J143" s="68"/>
      <c r="K143" s="69"/>
      <c r="L143" s="68"/>
      <c r="M143" s="821"/>
      <c r="N143" s="822"/>
      <c r="O143" s="60">
        <f>+M143*K143*J143</f>
        <v>0</v>
      </c>
      <c r="P143" s="18"/>
    </row>
    <row r="144" spans="1:17" ht="15.75" thickBot="1">
      <c r="B144" s="5"/>
      <c r="C144" s="779" t="s">
        <v>58</v>
      </c>
      <c r="D144" s="780"/>
      <c r="E144" s="780"/>
      <c r="F144" s="780"/>
      <c r="G144" s="780"/>
      <c r="H144" s="780"/>
      <c r="I144" s="780"/>
      <c r="J144" s="780"/>
      <c r="K144" s="780"/>
      <c r="L144" s="780"/>
      <c r="M144" s="780"/>
      <c r="N144" s="781"/>
      <c r="O144" s="190">
        <f>+SUM(O142:O143)</f>
        <v>45360</v>
      </c>
      <c r="P144" s="19"/>
    </row>
    <row r="145" spans="1:17">
      <c r="B145" s="5"/>
      <c r="C145" s="801" t="s">
        <v>67</v>
      </c>
      <c r="D145" s="802"/>
      <c r="E145" s="802"/>
      <c r="F145" s="802"/>
      <c r="G145" s="802"/>
      <c r="H145" s="802"/>
      <c r="I145" s="802"/>
      <c r="J145" s="802"/>
      <c r="K145" s="802"/>
      <c r="L145" s="802"/>
      <c r="M145" s="802"/>
      <c r="N145" s="802"/>
      <c r="O145" s="803"/>
      <c r="P145" s="16"/>
    </row>
    <row r="146" spans="1:17">
      <c r="B146" s="5"/>
      <c r="C146" s="804"/>
      <c r="D146" s="805"/>
      <c r="E146" s="805"/>
      <c r="F146" s="805"/>
      <c r="G146" s="805"/>
      <c r="H146" s="805"/>
      <c r="I146" s="805"/>
      <c r="J146" s="805"/>
      <c r="K146" s="805"/>
      <c r="L146" s="805"/>
      <c r="M146" s="805"/>
      <c r="N146" s="805"/>
      <c r="O146" s="806"/>
      <c r="P146" s="16"/>
    </row>
    <row r="147" spans="1:17" ht="13.5" thickBot="1">
      <c r="B147" s="5"/>
      <c r="C147" s="807"/>
      <c r="D147" s="808"/>
      <c r="E147" s="808"/>
      <c r="F147" s="808"/>
      <c r="G147" s="808"/>
      <c r="H147" s="808"/>
      <c r="I147" s="808"/>
      <c r="J147" s="808"/>
      <c r="K147" s="808"/>
      <c r="L147" s="808"/>
      <c r="M147" s="808"/>
      <c r="N147" s="808"/>
      <c r="O147" s="809"/>
      <c r="P147" s="16"/>
    </row>
    <row r="148" spans="1:17" ht="30">
      <c r="A148" s="229"/>
      <c r="B148" s="228"/>
      <c r="C148" s="827" t="s">
        <v>68</v>
      </c>
      <c r="D148" s="828"/>
      <c r="E148" s="828"/>
      <c r="F148" s="828"/>
      <c r="G148" s="828"/>
      <c r="H148" s="828"/>
      <c r="I148" s="828"/>
      <c r="J148" s="782" t="s">
        <v>53</v>
      </c>
      <c r="K148" s="783"/>
      <c r="L148" s="222" t="s">
        <v>69</v>
      </c>
      <c r="M148" s="829" t="s">
        <v>56</v>
      </c>
      <c r="N148" s="830"/>
      <c r="O148" s="223" t="s">
        <v>57</v>
      </c>
      <c r="P148" s="224"/>
      <c r="Q148" s="229"/>
    </row>
    <row r="149" spans="1:17" ht="14.25">
      <c r="B149" s="5"/>
      <c r="C149" s="814" t="s">
        <v>308</v>
      </c>
      <c r="D149" s="815"/>
      <c r="E149" s="815"/>
      <c r="F149" s="815"/>
      <c r="G149" s="815"/>
      <c r="H149" s="815"/>
      <c r="I149" s="816"/>
      <c r="J149" s="784" t="s">
        <v>94</v>
      </c>
      <c r="K149" s="785"/>
      <c r="L149" s="184">
        <f>+'DESGLOSE CUADRILLAS'!J16</f>
        <v>311661.11135999998</v>
      </c>
      <c r="M149" s="935">
        <v>0.3</v>
      </c>
      <c r="N149" s="936"/>
      <c r="O149" s="191">
        <f>+M149*L149</f>
        <v>93498.333407999991</v>
      </c>
      <c r="P149" s="21"/>
    </row>
    <row r="150" spans="1:17" ht="14.25">
      <c r="B150" s="5"/>
      <c r="C150" s="814" t="s">
        <v>313</v>
      </c>
      <c r="D150" s="815"/>
      <c r="E150" s="815"/>
      <c r="F150" s="815"/>
      <c r="G150" s="815"/>
      <c r="H150" s="815"/>
      <c r="I150" s="816"/>
      <c r="J150" s="784" t="s">
        <v>94</v>
      </c>
      <c r="K150" s="785"/>
      <c r="L150" s="184">
        <f>+'DESGLOSE CUADRILLAS'!J20</f>
        <v>129858.79640000001</v>
      </c>
      <c r="M150" s="817">
        <f>+M149</f>
        <v>0.3</v>
      </c>
      <c r="N150" s="818"/>
      <c r="O150" s="191">
        <f t="shared" ref="O150:O152" si="1">+M150*L150</f>
        <v>38957.638919999998</v>
      </c>
      <c r="P150" s="21"/>
    </row>
    <row r="151" spans="1:17" ht="14.25">
      <c r="B151" s="5"/>
      <c r="C151" s="814"/>
      <c r="D151" s="815"/>
      <c r="E151" s="815"/>
      <c r="F151" s="815"/>
      <c r="G151" s="815"/>
      <c r="H151" s="815"/>
      <c r="I151" s="816"/>
      <c r="J151" s="784"/>
      <c r="K151" s="785"/>
      <c r="L151" s="184"/>
      <c r="M151" s="819"/>
      <c r="N151" s="820"/>
      <c r="O151" s="191">
        <f t="shared" si="1"/>
        <v>0</v>
      </c>
      <c r="P151" s="21"/>
    </row>
    <row r="152" spans="1:17" ht="15" thickBot="1">
      <c r="B152" s="5"/>
      <c r="C152" s="814"/>
      <c r="D152" s="815"/>
      <c r="E152" s="815"/>
      <c r="F152" s="815"/>
      <c r="G152" s="815"/>
      <c r="H152" s="815"/>
      <c r="I152" s="816"/>
      <c r="J152" s="784"/>
      <c r="K152" s="785"/>
      <c r="L152" s="183"/>
      <c r="M152" s="821"/>
      <c r="N152" s="822"/>
      <c r="O152" s="191">
        <f t="shared" si="1"/>
        <v>0</v>
      </c>
      <c r="P152" s="18"/>
    </row>
    <row r="153" spans="1:17" ht="15.75" thickBot="1">
      <c r="B153" s="5"/>
      <c r="C153" s="779" t="s">
        <v>58</v>
      </c>
      <c r="D153" s="780"/>
      <c r="E153" s="780"/>
      <c r="F153" s="780"/>
      <c r="G153" s="780"/>
      <c r="H153" s="780"/>
      <c r="I153" s="780"/>
      <c r="J153" s="780"/>
      <c r="K153" s="780"/>
      <c r="L153" s="780"/>
      <c r="M153" s="780"/>
      <c r="N153" s="781"/>
      <c r="O153" s="190">
        <f>+SUM(O149:O152)</f>
        <v>132455.972328</v>
      </c>
      <c r="P153" s="18"/>
    </row>
    <row r="154" spans="1:17" ht="15" thickBot="1">
      <c r="B154" s="5"/>
      <c r="C154" s="55"/>
      <c r="D154" s="32"/>
      <c r="E154" s="32"/>
      <c r="F154" s="32"/>
      <c r="G154" s="32"/>
      <c r="H154" s="32"/>
      <c r="I154" s="32"/>
      <c r="J154" s="32"/>
      <c r="K154" s="32"/>
      <c r="L154" s="32"/>
      <c r="M154" s="32"/>
      <c r="N154" s="32"/>
      <c r="O154" s="56"/>
      <c r="P154" s="6"/>
    </row>
    <row r="155" spans="1:17" ht="15.75" thickBot="1">
      <c r="B155" s="5"/>
      <c r="C155" s="786" t="s">
        <v>70</v>
      </c>
      <c r="D155" s="787"/>
      <c r="E155" s="787"/>
      <c r="F155" s="787"/>
      <c r="G155" s="787"/>
      <c r="H155" s="787"/>
      <c r="I155" s="787"/>
      <c r="J155" s="787"/>
      <c r="K155" s="787"/>
      <c r="L155" s="787"/>
      <c r="M155" s="787"/>
      <c r="N155" s="788"/>
      <c r="O155" s="194">
        <f>ROUNDUP(O128+O137+O144+O153,0)</f>
        <v>791130</v>
      </c>
      <c r="P155" s="22"/>
    </row>
    <row r="156" spans="1:17">
      <c r="B156" s="5"/>
      <c r="C156" s="801" t="s">
        <v>71</v>
      </c>
      <c r="D156" s="802"/>
      <c r="E156" s="802"/>
      <c r="F156" s="802"/>
      <c r="G156" s="802"/>
      <c r="H156" s="802"/>
      <c r="I156" s="802"/>
      <c r="J156" s="802"/>
      <c r="K156" s="802"/>
      <c r="L156" s="802"/>
      <c r="M156" s="802"/>
      <c r="N156" s="802"/>
      <c r="O156" s="803"/>
      <c r="P156" s="16"/>
    </row>
    <row r="157" spans="1:17">
      <c r="B157" s="5"/>
      <c r="C157" s="804"/>
      <c r="D157" s="805"/>
      <c r="E157" s="805"/>
      <c r="F157" s="805"/>
      <c r="G157" s="805"/>
      <c r="H157" s="805"/>
      <c r="I157" s="805"/>
      <c r="J157" s="805"/>
      <c r="K157" s="805"/>
      <c r="L157" s="805"/>
      <c r="M157" s="805"/>
      <c r="N157" s="805"/>
      <c r="O157" s="806"/>
      <c r="P157" s="16"/>
    </row>
    <row r="158" spans="1:17" ht="13.5" thickBot="1">
      <c r="B158" s="5"/>
      <c r="C158" s="807"/>
      <c r="D158" s="808"/>
      <c r="E158" s="808"/>
      <c r="F158" s="808"/>
      <c r="G158" s="808"/>
      <c r="H158" s="808"/>
      <c r="I158" s="808"/>
      <c r="J158" s="808"/>
      <c r="K158" s="808"/>
      <c r="L158" s="808"/>
      <c r="M158" s="808"/>
      <c r="N158" s="808"/>
      <c r="O158" s="809"/>
      <c r="P158" s="16"/>
    </row>
    <row r="159" spans="1:17" ht="15">
      <c r="B159" s="5"/>
      <c r="C159" s="810" t="s">
        <v>72</v>
      </c>
      <c r="D159" s="811"/>
      <c r="E159" s="811"/>
      <c r="F159" s="811"/>
      <c r="G159" s="811"/>
      <c r="H159" s="811"/>
      <c r="I159" s="811"/>
      <c r="J159" s="101"/>
      <c r="K159" s="102"/>
      <c r="L159" s="71" t="s">
        <v>73</v>
      </c>
      <c r="M159" s="812" t="s">
        <v>74</v>
      </c>
      <c r="N159" s="813"/>
      <c r="O159" s="72"/>
      <c r="P159" s="20"/>
    </row>
    <row r="160" spans="1:17" ht="14.25">
      <c r="B160" s="5"/>
      <c r="C160" s="795" t="s">
        <v>75</v>
      </c>
      <c r="D160" s="796"/>
      <c r="E160" s="796"/>
      <c r="F160" s="796"/>
      <c r="G160" s="796"/>
      <c r="H160" s="796"/>
      <c r="I160" s="796"/>
      <c r="J160" s="74"/>
      <c r="K160" s="75"/>
      <c r="L160" s="76">
        <v>0.28999999999999998</v>
      </c>
      <c r="M160" s="777">
        <f>+O155</f>
        <v>791130</v>
      </c>
      <c r="N160" s="778"/>
      <c r="O160" s="189">
        <f>+M160*L160</f>
        <v>229427.69999999998</v>
      </c>
      <c r="P160" s="23"/>
    </row>
    <row r="161" spans="2:16" ht="14.25">
      <c r="B161" s="5"/>
      <c r="C161" s="61" t="s">
        <v>76</v>
      </c>
      <c r="D161" s="62"/>
      <c r="E161" s="62"/>
      <c r="F161" s="62"/>
      <c r="G161" s="62"/>
      <c r="H161" s="62"/>
      <c r="I161" s="62"/>
      <c r="J161" s="74"/>
      <c r="K161" s="75"/>
      <c r="L161" s="76">
        <v>0.01</v>
      </c>
      <c r="M161" s="777">
        <f>+O155</f>
        <v>791130</v>
      </c>
      <c r="N161" s="778"/>
      <c r="O161" s="189">
        <f>+M161*L161</f>
        <v>7911.3</v>
      </c>
      <c r="P161" s="23"/>
    </row>
    <row r="162" spans="2:16" ht="15" thickBot="1">
      <c r="B162" s="5"/>
      <c r="C162" s="49" t="s">
        <v>77</v>
      </c>
      <c r="D162" s="50"/>
      <c r="E162" s="50"/>
      <c r="F162" s="50"/>
      <c r="G162" s="50"/>
      <c r="H162" s="50"/>
      <c r="I162" s="50"/>
      <c r="J162" s="77"/>
      <c r="K162" s="78"/>
      <c r="L162" s="76">
        <v>0.05</v>
      </c>
      <c r="M162" s="892">
        <f>+O155</f>
        <v>791130</v>
      </c>
      <c r="N162" s="893"/>
      <c r="O162" s="189">
        <f>+M162*L162</f>
        <v>39556.5</v>
      </c>
      <c r="P162" s="23"/>
    </row>
    <row r="163" spans="2:16" ht="15.75" thickBot="1">
      <c r="B163" s="5"/>
      <c r="C163" s="779" t="s">
        <v>58</v>
      </c>
      <c r="D163" s="780"/>
      <c r="E163" s="780"/>
      <c r="F163" s="780"/>
      <c r="G163" s="780"/>
      <c r="H163" s="780"/>
      <c r="I163" s="780"/>
      <c r="J163" s="780"/>
      <c r="K163" s="780"/>
      <c r="L163" s="780"/>
      <c r="M163" s="780"/>
      <c r="N163" s="781"/>
      <c r="O163" s="190">
        <f>+SUM(O160:O162)</f>
        <v>276895.5</v>
      </c>
      <c r="P163" s="24"/>
    </row>
    <row r="164" spans="2:16" ht="15" thickBot="1">
      <c r="B164" s="5"/>
      <c r="C164" s="55"/>
      <c r="D164" s="32"/>
      <c r="E164" s="32"/>
      <c r="F164" s="32"/>
      <c r="G164" s="32"/>
      <c r="H164" s="32"/>
      <c r="I164" s="32"/>
      <c r="J164" s="32"/>
      <c r="K164" s="32"/>
      <c r="L164" s="32"/>
      <c r="M164" s="32"/>
      <c r="N164" s="32"/>
      <c r="O164" s="56"/>
      <c r="P164" s="6"/>
    </row>
    <row r="165" spans="2:16" ht="15.75" thickBot="1">
      <c r="B165" s="5"/>
      <c r="C165" s="786" t="s">
        <v>78</v>
      </c>
      <c r="D165" s="787"/>
      <c r="E165" s="787"/>
      <c r="F165" s="787"/>
      <c r="G165" s="787"/>
      <c r="H165" s="787"/>
      <c r="I165" s="787"/>
      <c r="J165" s="787"/>
      <c r="K165" s="787"/>
      <c r="L165" s="787"/>
      <c r="M165" s="787"/>
      <c r="N165" s="788"/>
      <c r="O165" s="194">
        <f>ROUND(+O163+O155,0)</f>
        <v>1068026</v>
      </c>
      <c r="P165" s="24"/>
    </row>
    <row r="166" spans="2:16" ht="14.25">
      <c r="B166" s="5"/>
      <c r="C166" s="55"/>
      <c r="D166" s="32"/>
      <c r="E166" s="32"/>
      <c r="F166" s="32"/>
      <c r="G166" s="32"/>
      <c r="H166" s="32"/>
      <c r="I166" s="32"/>
      <c r="J166" s="32"/>
      <c r="K166" s="32"/>
      <c r="L166" s="32"/>
      <c r="M166" s="32"/>
      <c r="N166" s="32"/>
      <c r="O166" s="56"/>
      <c r="P166" s="6"/>
    </row>
    <row r="167" spans="2:16" ht="14.25">
      <c r="B167" s="5"/>
      <c r="C167" s="55"/>
      <c r="D167" s="32"/>
      <c r="E167" s="32"/>
      <c r="F167" s="32"/>
      <c r="G167" s="32"/>
      <c r="H167" s="79" t="s">
        <v>79</v>
      </c>
      <c r="I167" s="79"/>
      <c r="J167" s="79"/>
      <c r="K167" s="79"/>
      <c r="L167" s="32"/>
      <c r="M167" s="32"/>
      <c r="N167" s="32"/>
      <c r="O167" s="56"/>
      <c r="P167" s="6"/>
    </row>
    <row r="168" spans="2:16" ht="15">
      <c r="B168" s="5"/>
      <c r="C168" s="55"/>
      <c r="D168" s="32"/>
      <c r="E168" s="32"/>
      <c r="F168" s="32"/>
      <c r="G168" s="32"/>
      <c r="H168" s="79" t="s">
        <v>80</v>
      </c>
      <c r="I168" s="32"/>
      <c r="J168" s="32"/>
      <c r="K168" s="32"/>
      <c r="L168" s="32"/>
      <c r="M168" s="32"/>
      <c r="N168" s="32"/>
      <c r="O168" s="56"/>
      <c r="P168" s="25"/>
    </row>
    <row r="169" spans="2:16" ht="15">
      <c r="B169" s="5"/>
      <c r="C169" s="55"/>
      <c r="D169" s="32"/>
      <c r="E169" s="32"/>
      <c r="F169" s="32"/>
      <c r="G169" s="32"/>
      <c r="H169" s="79" t="s">
        <v>81</v>
      </c>
      <c r="I169" s="32"/>
      <c r="J169" s="32"/>
      <c r="K169" s="32"/>
      <c r="L169" s="32"/>
      <c r="M169" s="32"/>
      <c r="N169" s="32"/>
      <c r="O169" s="56"/>
      <c r="P169" s="25"/>
    </row>
    <row r="170" spans="2:16" ht="14.25">
      <c r="B170" s="5"/>
      <c r="C170" s="41"/>
      <c r="D170" s="80"/>
      <c r="E170" s="80"/>
      <c r="F170" s="80"/>
      <c r="G170" s="80"/>
      <c r="H170" s="79" t="s">
        <v>82</v>
      </c>
      <c r="I170" s="80"/>
      <c r="J170" s="80"/>
      <c r="K170" s="80"/>
      <c r="L170" s="80"/>
      <c r="M170" s="80"/>
      <c r="N170" s="80"/>
      <c r="O170" s="81"/>
      <c r="P170" s="26"/>
    </row>
    <row r="171" spans="2:16" ht="14.25">
      <c r="B171" s="5"/>
      <c r="C171" s="55"/>
      <c r="D171" s="32"/>
      <c r="E171" s="32"/>
      <c r="F171" s="32"/>
      <c r="G171" s="32"/>
      <c r="H171" s="32" t="s">
        <v>83</v>
      </c>
      <c r="I171" s="32"/>
      <c r="J171" s="32"/>
      <c r="K171" s="32"/>
      <c r="L171" s="32"/>
      <c r="M171" s="32"/>
      <c r="N171" s="32"/>
      <c r="O171" s="56"/>
      <c r="P171" s="6"/>
    </row>
    <row r="172" spans="2:16" ht="15">
      <c r="B172" s="5"/>
      <c r="C172" s="82" t="s">
        <v>84</v>
      </c>
      <c r="D172" s="83"/>
      <c r="E172" s="83"/>
      <c r="F172" s="83"/>
      <c r="G172" s="83"/>
      <c r="H172" s="83"/>
      <c r="I172" s="83"/>
      <c r="J172" s="83"/>
      <c r="K172" s="83"/>
      <c r="L172" s="83"/>
      <c r="M172" s="83"/>
      <c r="N172" s="83"/>
      <c r="O172" s="84"/>
      <c r="P172" s="6"/>
    </row>
    <row r="173" spans="2:16" ht="14.25">
      <c r="B173" s="5"/>
      <c r="C173" s="789"/>
      <c r="D173" s="790"/>
      <c r="E173" s="790"/>
      <c r="F173" s="790"/>
      <c r="G173" s="790"/>
      <c r="H173" s="790"/>
      <c r="I173" s="790"/>
      <c r="J173" s="790"/>
      <c r="K173" s="790"/>
      <c r="L173" s="790"/>
      <c r="M173" s="790"/>
      <c r="N173" s="790"/>
      <c r="O173" s="791"/>
      <c r="P173" s="26"/>
    </row>
    <row r="174" spans="2:16" ht="14.25">
      <c r="B174" s="5"/>
      <c r="C174" s="789"/>
      <c r="D174" s="790"/>
      <c r="E174" s="790"/>
      <c r="F174" s="790"/>
      <c r="G174" s="790"/>
      <c r="H174" s="790"/>
      <c r="I174" s="790"/>
      <c r="J174" s="790"/>
      <c r="K174" s="790"/>
      <c r="L174" s="790"/>
      <c r="M174" s="790"/>
      <c r="N174" s="790"/>
      <c r="O174" s="791"/>
      <c r="P174" s="26"/>
    </row>
    <row r="175" spans="2:16" ht="14.25">
      <c r="B175" s="5"/>
      <c r="C175" s="41"/>
      <c r="D175" s="80"/>
      <c r="E175" s="80"/>
      <c r="F175" s="80"/>
      <c r="G175" s="80"/>
      <c r="H175" s="80"/>
      <c r="I175" s="80"/>
      <c r="J175" s="80"/>
      <c r="K175" s="80"/>
      <c r="L175" s="80"/>
      <c r="M175" s="80"/>
      <c r="N175" s="80"/>
      <c r="O175" s="81"/>
      <c r="P175" s="26"/>
    </row>
    <row r="176" spans="2:16" ht="15">
      <c r="B176" s="5"/>
      <c r="C176" s="85" t="s">
        <v>85</v>
      </c>
      <c r="D176" s="80"/>
      <c r="E176" s="80"/>
      <c r="F176" s="80"/>
      <c r="G176" s="80"/>
      <c r="H176" s="80"/>
      <c r="I176" s="80"/>
      <c r="J176" s="80"/>
      <c r="K176" s="80"/>
      <c r="L176" s="80"/>
      <c r="M176" s="80"/>
      <c r="N176" s="80"/>
      <c r="O176" s="81"/>
      <c r="P176" s="26"/>
    </row>
    <row r="177" spans="2:16">
      <c r="B177" s="5"/>
      <c r="C177" s="792" t="s">
        <v>86</v>
      </c>
      <c r="D177" s="793"/>
      <c r="E177" s="793"/>
      <c r="F177" s="793"/>
      <c r="G177" s="793"/>
      <c r="H177" s="793"/>
      <c r="I177" s="793"/>
      <c r="J177" s="793"/>
      <c r="K177" s="793"/>
      <c r="L177" s="793"/>
      <c r="M177" s="793"/>
      <c r="N177" s="793"/>
      <c r="O177" s="794"/>
      <c r="P177" s="27"/>
    </row>
    <row r="178" spans="2:16">
      <c r="B178" s="5"/>
      <c r="C178" s="792"/>
      <c r="D178" s="793"/>
      <c r="E178" s="793"/>
      <c r="F178" s="793"/>
      <c r="G178" s="793"/>
      <c r="H178" s="793"/>
      <c r="I178" s="793"/>
      <c r="J178" s="793"/>
      <c r="K178" s="793"/>
      <c r="L178" s="793"/>
      <c r="M178" s="793"/>
      <c r="N178" s="793"/>
      <c r="O178" s="794"/>
      <c r="P178" s="27"/>
    </row>
    <row r="179" spans="2:16">
      <c r="B179" s="5"/>
      <c r="C179" s="792" t="s">
        <v>87</v>
      </c>
      <c r="D179" s="793"/>
      <c r="E179" s="793"/>
      <c r="F179" s="793"/>
      <c r="G179" s="793"/>
      <c r="H179" s="793"/>
      <c r="I179" s="793"/>
      <c r="J179" s="793"/>
      <c r="K179" s="793"/>
      <c r="L179" s="793"/>
      <c r="M179" s="793"/>
      <c r="N179" s="793"/>
      <c r="O179" s="794"/>
      <c r="P179" s="27"/>
    </row>
    <row r="180" spans="2:16">
      <c r="B180" s="5"/>
      <c r="C180" s="792"/>
      <c r="D180" s="793"/>
      <c r="E180" s="793"/>
      <c r="F180" s="793"/>
      <c r="G180" s="793"/>
      <c r="H180" s="793"/>
      <c r="I180" s="793"/>
      <c r="J180" s="793"/>
      <c r="K180" s="793"/>
      <c r="L180" s="793"/>
      <c r="M180" s="793"/>
      <c r="N180" s="793"/>
      <c r="O180" s="794"/>
      <c r="P180" s="27"/>
    </row>
    <row r="181" spans="2:16" ht="14.25">
      <c r="B181" s="5"/>
      <c r="C181" s="41"/>
      <c r="D181" s="80"/>
      <c r="E181" s="80"/>
      <c r="F181" s="80"/>
      <c r="G181" s="80"/>
      <c r="H181" s="80"/>
      <c r="I181" s="80"/>
      <c r="J181" s="80"/>
      <c r="K181" s="80"/>
      <c r="L181" s="80"/>
      <c r="M181" s="80"/>
      <c r="N181" s="80"/>
      <c r="O181" s="81"/>
      <c r="P181" s="26"/>
    </row>
    <row r="182" spans="2:16" ht="14.25">
      <c r="B182" s="5"/>
      <c r="C182" s="55"/>
      <c r="D182" s="32"/>
      <c r="E182" s="32"/>
      <c r="F182" s="32"/>
      <c r="G182" s="32"/>
      <c r="H182" s="79" t="s">
        <v>79</v>
      </c>
      <c r="I182" s="32"/>
      <c r="J182" s="32"/>
      <c r="K182" s="32"/>
      <c r="L182" s="32"/>
      <c r="M182" s="32"/>
      <c r="N182" s="32"/>
      <c r="O182" s="56"/>
      <c r="P182" s="6"/>
    </row>
    <row r="183" spans="2:16" ht="14.25">
      <c r="B183" s="5"/>
      <c r="C183" s="55"/>
      <c r="D183" s="32"/>
      <c r="E183" s="32"/>
      <c r="F183" s="32"/>
      <c r="G183" s="32"/>
      <c r="H183" s="32" t="s">
        <v>80</v>
      </c>
      <c r="I183" s="62"/>
      <c r="J183" s="62"/>
      <c r="K183" s="62"/>
      <c r="L183" s="32"/>
      <c r="M183" s="32"/>
      <c r="N183" s="32"/>
      <c r="O183" s="56"/>
      <c r="P183" s="6"/>
    </row>
    <row r="184" spans="2:16" ht="14.25">
      <c r="B184" s="5"/>
      <c r="C184" s="55"/>
      <c r="D184" s="32"/>
      <c r="E184" s="32"/>
      <c r="F184" s="32"/>
      <c r="G184" s="32"/>
      <c r="H184" s="32" t="s">
        <v>88</v>
      </c>
      <c r="I184" s="86"/>
      <c r="J184" s="86"/>
      <c r="K184" s="86"/>
      <c r="L184" s="32"/>
      <c r="M184" s="32"/>
      <c r="N184" s="32"/>
      <c r="O184" s="56"/>
      <c r="P184" s="6"/>
    </row>
    <row r="185" spans="2:16" ht="14.25">
      <c r="B185" s="5"/>
      <c r="C185" s="87"/>
      <c r="D185" s="80"/>
      <c r="E185" s="80"/>
      <c r="F185" s="80"/>
      <c r="G185" s="80"/>
      <c r="H185" s="32" t="s">
        <v>89</v>
      </c>
      <c r="I185" s="32"/>
      <c r="J185" s="32"/>
      <c r="K185" s="32"/>
      <c r="L185" s="80"/>
      <c r="M185" s="80"/>
      <c r="N185" s="80"/>
      <c r="O185" s="81"/>
      <c r="P185" s="26"/>
    </row>
    <row r="186" spans="2:16" ht="16.5" thickBot="1">
      <c r="B186" s="5"/>
      <c r="C186" s="773"/>
      <c r="D186" s="774"/>
      <c r="E186" s="774"/>
      <c r="F186" s="69"/>
      <c r="G186" s="69"/>
      <c r="H186" s="69"/>
      <c r="I186" s="69"/>
      <c r="J186" s="69"/>
      <c r="K186" s="775"/>
      <c r="L186" s="775"/>
      <c r="M186" s="775"/>
      <c r="N186" s="775"/>
      <c r="O186" s="776"/>
      <c r="P186" s="28"/>
    </row>
    <row r="187" spans="2:16" ht="13.5" thickBot="1">
      <c r="B187" s="29"/>
      <c r="C187" s="30"/>
      <c r="D187" s="30"/>
      <c r="E187" s="30"/>
      <c r="F187" s="30"/>
      <c r="G187" s="30"/>
      <c r="H187" s="30"/>
      <c r="I187" s="30"/>
      <c r="J187" s="30"/>
      <c r="K187" s="30"/>
      <c r="L187" s="30"/>
      <c r="M187" s="30"/>
      <c r="N187" s="30"/>
      <c r="O187" s="30"/>
      <c r="P187" s="31"/>
    </row>
    <row r="188" spans="2:16" ht="13.5" thickTop="1"/>
    <row r="189" spans="2:16" ht="13.5" thickBot="1"/>
    <row r="190" spans="2:16" ht="13.5" thickTop="1">
      <c r="B190" s="3"/>
      <c r="C190" s="4"/>
      <c r="D190" s="4"/>
      <c r="E190" s="4"/>
      <c r="F190" s="4"/>
      <c r="G190" s="4"/>
      <c r="H190" s="4"/>
      <c r="I190" s="4"/>
      <c r="J190" s="4"/>
      <c r="K190" s="4"/>
      <c r="L190" s="4"/>
      <c r="M190" s="4"/>
      <c r="N190" s="4"/>
      <c r="O190" s="4"/>
      <c r="P190" s="106"/>
    </row>
    <row r="191" spans="2:16" ht="13.5">
      <c r="B191" s="5"/>
      <c r="C191" s="869" t="s">
        <v>38</v>
      </c>
      <c r="D191" s="870"/>
      <c r="E191" s="870"/>
      <c r="F191" s="870"/>
      <c r="P191" s="6"/>
    </row>
    <row r="192" spans="2:16">
      <c r="B192" s="5"/>
      <c r="C192" s="94"/>
      <c r="D192" s="107" t="s">
        <v>39</v>
      </c>
      <c r="E192" s="94"/>
      <c r="F192" s="95"/>
      <c r="P192" s="6"/>
    </row>
    <row r="193" spans="2:16">
      <c r="B193" s="5"/>
      <c r="C193" s="88"/>
      <c r="D193" s="89"/>
      <c r="E193" s="88"/>
      <c r="F193" s="89"/>
      <c r="P193" s="6"/>
    </row>
    <row r="194" spans="2:16" ht="15.75">
      <c r="B194" s="5"/>
      <c r="C194" s="871" t="s">
        <v>40</v>
      </c>
      <c r="D194" s="871"/>
      <c r="E194" s="871"/>
      <c r="F194" s="871"/>
      <c r="G194" s="871"/>
      <c r="H194" s="871"/>
      <c r="I194" s="871"/>
      <c r="J194" s="871"/>
      <c r="K194" s="871"/>
      <c r="L194" s="871"/>
      <c r="M194" s="871"/>
      <c r="N194" s="871"/>
      <c r="O194" s="871"/>
      <c r="P194" s="7"/>
    </row>
    <row r="195" spans="2:16" ht="15" thickBot="1">
      <c r="B195" s="5"/>
      <c r="C195" s="32"/>
      <c r="D195" s="32"/>
      <c r="E195" s="32"/>
      <c r="F195" s="32"/>
      <c r="G195" s="32"/>
      <c r="H195" s="32"/>
      <c r="I195" s="32"/>
      <c r="J195" s="32"/>
      <c r="K195" s="32"/>
      <c r="L195" s="32"/>
      <c r="M195" s="32"/>
      <c r="N195" s="32"/>
      <c r="O195" s="32"/>
      <c r="P195" s="6"/>
    </row>
    <row r="196" spans="2:16" ht="15">
      <c r="B196" s="5"/>
      <c r="C196" s="872"/>
      <c r="D196" s="874"/>
      <c r="E196" s="875"/>
      <c r="F196" s="875"/>
      <c r="G196" s="875"/>
      <c r="H196" s="875"/>
      <c r="I196" s="875"/>
      <c r="J196" s="875"/>
      <c r="K196" s="876"/>
      <c r="L196" s="877"/>
      <c r="M196" s="878"/>
      <c r="N196" s="878"/>
      <c r="O196" s="879"/>
      <c r="P196" s="8"/>
    </row>
    <row r="197" spans="2:16" ht="15">
      <c r="B197" s="5"/>
      <c r="C197" s="873"/>
      <c r="D197" s="856" t="s">
        <v>468</v>
      </c>
      <c r="E197" s="857"/>
      <c r="F197" s="857"/>
      <c r="G197" s="857"/>
      <c r="H197" s="857"/>
      <c r="I197" s="857"/>
      <c r="J197" s="857"/>
      <c r="K197" s="858"/>
      <c r="L197" s="880"/>
      <c r="M197" s="881"/>
      <c r="N197" s="881"/>
      <c r="O197" s="882"/>
      <c r="P197" s="8"/>
    </row>
    <row r="198" spans="2:16" ht="15">
      <c r="B198" s="5"/>
      <c r="C198" s="873"/>
      <c r="D198" s="856"/>
      <c r="E198" s="857"/>
      <c r="F198" s="857"/>
      <c r="G198" s="857"/>
      <c r="H198" s="857"/>
      <c r="I198" s="857"/>
      <c r="J198" s="857"/>
      <c r="K198" s="858"/>
      <c r="L198" s="883" t="s">
        <v>41</v>
      </c>
      <c r="M198" s="885"/>
      <c r="N198" s="886"/>
      <c r="O198" s="887"/>
      <c r="P198" s="8"/>
    </row>
    <row r="199" spans="2:16" ht="13.5">
      <c r="B199" s="5"/>
      <c r="C199" s="873"/>
      <c r="D199" s="866" t="s">
        <v>467</v>
      </c>
      <c r="E199" s="867"/>
      <c r="F199" s="867"/>
      <c r="G199" s="867"/>
      <c r="H199" s="867"/>
      <c r="I199" s="867"/>
      <c r="J199" s="867"/>
      <c r="K199" s="868"/>
      <c r="L199" s="884"/>
      <c r="M199" s="888"/>
      <c r="N199" s="889"/>
      <c r="O199" s="890"/>
      <c r="P199" s="9"/>
    </row>
    <row r="200" spans="2:16" ht="13.9" customHeight="1">
      <c r="B200" s="5"/>
      <c r="C200" s="873"/>
      <c r="D200" s="866"/>
      <c r="E200" s="867"/>
      <c r="F200" s="867"/>
      <c r="G200" s="867"/>
      <c r="H200" s="867"/>
      <c r="I200" s="867"/>
      <c r="J200" s="867"/>
      <c r="K200" s="868"/>
      <c r="L200" s="883" t="s">
        <v>42</v>
      </c>
      <c r="M200" s="883"/>
      <c r="N200" s="883" t="s">
        <v>43</v>
      </c>
      <c r="O200" s="854"/>
      <c r="P200" s="8"/>
    </row>
    <row r="201" spans="2:16" ht="13.9" customHeight="1">
      <c r="B201" s="5"/>
      <c r="C201" s="873"/>
      <c r="D201" s="866"/>
      <c r="E201" s="867"/>
      <c r="F201" s="867"/>
      <c r="G201" s="867"/>
      <c r="H201" s="867"/>
      <c r="I201" s="867"/>
      <c r="J201" s="867"/>
      <c r="K201" s="868"/>
      <c r="L201" s="891"/>
      <c r="M201" s="891"/>
      <c r="N201" s="891"/>
      <c r="O201" s="855"/>
      <c r="P201" s="8"/>
    </row>
    <row r="202" spans="2:16" ht="15">
      <c r="B202" s="5"/>
      <c r="C202" s="873"/>
      <c r="D202" s="856" t="s">
        <v>44</v>
      </c>
      <c r="E202" s="857"/>
      <c r="F202" s="857"/>
      <c r="G202" s="857"/>
      <c r="H202" s="857"/>
      <c r="I202" s="857"/>
      <c r="J202" s="857"/>
      <c r="K202" s="858"/>
      <c r="L202" s="891"/>
      <c r="M202" s="891"/>
      <c r="N202" s="891"/>
      <c r="O202" s="855"/>
      <c r="P202" s="8"/>
    </row>
    <row r="203" spans="2:16" ht="15.75" thickBot="1">
      <c r="B203" s="5"/>
      <c r="C203" s="33"/>
      <c r="D203" s="34"/>
      <c r="E203" s="34"/>
      <c r="F203" s="34"/>
      <c r="G203" s="34"/>
      <c r="H203" s="34"/>
      <c r="I203" s="34"/>
      <c r="J203" s="34"/>
      <c r="K203" s="34"/>
      <c r="L203" s="34"/>
      <c r="M203" s="35"/>
      <c r="N203" s="35"/>
      <c r="O203" s="36"/>
      <c r="P203" s="10"/>
    </row>
    <row r="204" spans="2:16" ht="15">
      <c r="B204" s="5"/>
      <c r="C204" s="37"/>
      <c r="D204" s="100"/>
      <c r="E204" s="100"/>
      <c r="F204" s="100"/>
      <c r="G204" s="100"/>
      <c r="H204" s="100"/>
      <c r="I204" s="100"/>
      <c r="J204" s="100"/>
      <c r="K204" s="100"/>
      <c r="L204" s="38" t="s">
        <v>45</v>
      </c>
      <c r="M204" s="39" t="s">
        <v>46</v>
      </c>
      <c r="N204" s="39" t="s">
        <v>47</v>
      </c>
      <c r="O204" s="40" t="s">
        <v>48</v>
      </c>
      <c r="P204" s="9"/>
    </row>
    <row r="205" spans="2:16" ht="15">
      <c r="B205" s="5"/>
      <c r="C205" s="41"/>
      <c r="D205" s="99"/>
      <c r="E205" s="99"/>
      <c r="F205" s="99"/>
      <c r="G205" s="99"/>
      <c r="H205" s="99"/>
      <c r="I205" s="99"/>
      <c r="J205" s="99"/>
      <c r="K205" s="99"/>
      <c r="L205" s="42"/>
      <c r="M205" s="43">
        <v>1</v>
      </c>
      <c r="N205" s="43">
        <v>9</v>
      </c>
      <c r="O205" s="44">
        <v>2026</v>
      </c>
      <c r="P205" s="11"/>
    </row>
    <row r="206" spans="2:16" ht="14.25">
      <c r="B206" s="5"/>
      <c r="C206" s="46"/>
      <c r="D206" s="47"/>
      <c r="E206" s="47"/>
      <c r="F206" s="47"/>
      <c r="G206" s="47"/>
      <c r="H206" s="47"/>
      <c r="I206" s="47"/>
      <c r="J206" s="47"/>
      <c r="K206" s="47"/>
      <c r="L206" s="47"/>
      <c r="M206" s="47"/>
      <c r="N206" s="47"/>
      <c r="O206" s="48"/>
      <c r="P206" s="11"/>
    </row>
    <row r="207" spans="2:16" ht="15">
      <c r="B207" s="5"/>
      <c r="C207" s="46"/>
      <c r="D207" s="47"/>
      <c r="E207" s="47"/>
      <c r="F207" s="47"/>
      <c r="G207" s="47"/>
      <c r="H207" s="47"/>
      <c r="I207" s="47"/>
      <c r="J207" s="47"/>
      <c r="K207" s="47"/>
      <c r="L207" s="47"/>
      <c r="M207" s="47"/>
      <c r="N207" s="47"/>
      <c r="O207" s="48"/>
      <c r="P207" s="12"/>
    </row>
    <row r="208" spans="2:16" ht="15" thickBot="1">
      <c r="B208" s="5"/>
      <c r="C208" s="49"/>
      <c r="D208" s="50"/>
      <c r="E208" s="50"/>
      <c r="F208" s="50"/>
      <c r="G208" s="50"/>
      <c r="H208" s="50"/>
      <c r="I208" s="50"/>
      <c r="J208" s="50"/>
      <c r="K208" s="50"/>
      <c r="L208" s="50"/>
      <c r="M208" s="50"/>
      <c r="N208" s="50"/>
      <c r="O208" s="51"/>
      <c r="P208" s="6"/>
    </row>
    <row r="209" spans="1:17" ht="15" thickBot="1">
      <c r="B209" s="5"/>
      <c r="C209" s="52"/>
      <c r="D209" s="53"/>
      <c r="E209" s="53"/>
      <c r="F209" s="53"/>
      <c r="G209" s="53"/>
      <c r="H209" s="53"/>
      <c r="I209" s="32"/>
      <c r="J209" s="32"/>
      <c r="K209" s="53"/>
      <c r="L209" s="53"/>
      <c r="M209" s="53"/>
      <c r="N209" s="53"/>
      <c r="O209" s="54"/>
      <c r="P209" s="6"/>
    </row>
    <row r="210" spans="1:17" ht="15">
      <c r="B210" s="5"/>
      <c r="C210" s="859" t="s">
        <v>51</v>
      </c>
      <c r="D210" s="860"/>
      <c r="E210" s="860"/>
      <c r="F210" s="860"/>
      <c r="G210" s="860"/>
      <c r="H210" s="860"/>
      <c r="I210" s="860"/>
      <c r="J210" s="860"/>
      <c r="K210" s="860"/>
      <c r="L210" s="860"/>
      <c r="M210" s="860"/>
      <c r="N210" s="860"/>
      <c r="O210" s="861"/>
      <c r="P210" s="13"/>
    </row>
    <row r="211" spans="1:17" ht="15" thickBot="1">
      <c r="B211" s="5"/>
      <c r="C211" s="55"/>
      <c r="D211" s="32"/>
      <c r="E211" s="32"/>
      <c r="F211" s="32"/>
      <c r="G211" s="32"/>
      <c r="H211" s="32"/>
      <c r="I211" s="32"/>
      <c r="J211" s="32"/>
      <c r="K211" s="32"/>
      <c r="L211" s="32"/>
      <c r="M211" s="32"/>
      <c r="N211" s="32"/>
      <c r="O211" s="56"/>
      <c r="P211" s="6"/>
    </row>
    <row r="212" spans="1:17" ht="28.9" customHeight="1">
      <c r="B212" s="5"/>
      <c r="C212" s="57" t="s">
        <v>52</v>
      </c>
      <c r="D212" s="862" t="s">
        <v>6</v>
      </c>
      <c r="E212" s="863"/>
      <c r="F212" s="863"/>
      <c r="G212" s="863"/>
      <c r="H212" s="863"/>
      <c r="I212" s="863"/>
      <c r="J212" s="863"/>
      <c r="K212" s="863"/>
      <c r="L212" s="864"/>
      <c r="M212" s="827" t="s">
        <v>53</v>
      </c>
      <c r="N212" s="865"/>
      <c r="O212" s="57" t="s">
        <v>8</v>
      </c>
      <c r="P212" s="14"/>
    </row>
    <row r="213" spans="1:17" ht="15.75" thickBot="1">
      <c r="B213" s="5"/>
      <c r="C213" s="181">
        <v>4.03</v>
      </c>
      <c r="D213" s="849" t="s">
        <v>139</v>
      </c>
      <c r="E213" s="904"/>
      <c r="F213" s="904"/>
      <c r="G213" s="904"/>
      <c r="H213" s="904"/>
      <c r="I213" s="904"/>
      <c r="J213" s="904"/>
      <c r="K213" s="904"/>
      <c r="L213" s="850"/>
      <c r="M213" s="849" t="s">
        <v>103</v>
      </c>
      <c r="N213" s="850"/>
      <c r="O213" s="193">
        <f>+O259</f>
        <v>1632462</v>
      </c>
      <c r="P213" s="15"/>
    </row>
    <row r="214" spans="1:17">
      <c r="B214" s="5"/>
      <c r="C214" s="801" t="s">
        <v>54</v>
      </c>
      <c r="D214" s="802"/>
      <c r="E214" s="802"/>
      <c r="F214" s="802"/>
      <c r="G214" s="802"/>
      <c r="H214" s="802"/>
      <c r="I214" s="802"/>
      <c r="J214" s="802"/>
      <c r="K214" s="802"/>
      <c r="L214" s="802"/>
      <c r="M214" s="802"/>
      <c r="N214" s="802"/>
      <c r="O214" s="803"/>
      <c r="P214" s="16"/>
    </row>
    <row r="215" spans="1:17">
      <c r="B215" s="5"/>
      <c r="C215" s="804"/>
      <c r="D215" s="805"/>
      <c r="E215" s="805"/>
      <c r="F215" s="805"/>
      <c r="G215" s="805"/>
      <c r="H215" s="805"/>
      <c r="I215" s="805"/>
      <c r="J215" s="805"/>
      <c r="K215" s="805"/>
      <c r="L215" s="805"/>
      <c r="M215" s="805"/>
      <c r="N215" s="805"/>
      <c r="O215" s="806"/>
      <c r="P215" s="16"/>
    </row>
    <row r="216" spans="1:17" ht="13.5" thickBot="1">
      <c r="B216" s="5"/>
      <c r="C216" s="807"/>
      <c r="D216" s="808"/>
      <c r="E216" s="808"/>
      <c r="F216" s="808"/>
      <c r="G216" s="808"/>
      <c r="H216" s="808"/>
      <c r="I216" s="808"/>
      <c r="J216" s="808"/>
      <c r="K216" s="808"/>
      <c r="L216" s="808"/>
      <c r="M216" s="808"/>
      <c r="N216" s="808"/>
      <c r="O216" s="809"/>
      <c r="P216" s="16"/>
    </row>
    <row r="217" spans="1:17" ht="15">
      <c r="B217" s="5"/>
      <c r="C217" s="851" t="s">
        <v>6</v>
      </c>
      <c r="D217" s="852"/>
      <c r="E217" s="852"/>
      <c r="F217" s="852"/>
      <c r="G217" s="852"/>
      <c r="H217" s="852"/>
      <c r="I217" s="853"/>
      <c r="J217" s="837" t="s">
        <v>53</v>
      </c>
      <c r="K217" s="838"/>
      <c r="L217" s="58" t="s">
        <v>55</v>
      </c>
      <c r="M217" s="837" t="s">
        <v>56</v>
      </c>
      <c r="N217" s="838"/>
      <c r="O217" s="59" t="s">
        <v>57</v>
      </c>
      <c r="P217" s="17"/>
    </row>
    <row r="218" spans="1:17" ht="14.25">
      <c r="B218" s="5"/>
      <c r="C218" s="843" t="s">
        <v>92</v>
      </c>
      <c r="D218" s="844"/>
      <c r="E218" s="844"/>
      <c r="F218" s="844"/>
      <c r="G218" s="844"/>
      <c r="H218" s="844"/>
      <c r="I218" s="845"/>
      <c r="J218" s="831" t="s">
        <v>171</v>
      </c>
      <c r="K218" s="832"/>
      <c r="L218" s="182">
        <f>+O247</f>
        <v>110379.97693999999</v>
      </c>
      <c r="M218" s="842">
        <f>+$T$29</f>
        <v>0.1</v>
      </c>
      <c r="N218" s="832"/>
      <c r="O218" s="189">
        <f>+L218*M218</f>
        <v>11037.997694</v>
      </c>
      <c r="P218" s="18"/>
    </row>
    <row r="219" spans="1:17" ht="15" thickBot="1">
      <c r="B219" s="5"/>
      <c r="C219" s="839" t="s">
        <v>177</v>
      </c>
      <c r="D219" s="840"/>
      <c r="E219" s="840"/>
      <c r="F219" s="840"/>
      <c r="G219" s="840"/>
      <c r="H219" s="840"/>
      <c r="I219" s="841"/>
      <c r="J219" s="821" t="s">
        <v>94</v>
      </c>
      <c r="K219" s="822"/>
      <c r="L219" s="183">
        <v>70000</v>
      </c>
      <c r="M219" s="902">
        <v>0.16</v>
      </c>
      <c r="N219" s="903"/>
      <c r="O219" s="189">
        <f>+L219*M219</f>
        <v>11200</v>
      </c>
      <c r="P219" s="18"/>
    </row>
    <row r="220" spans="1:17" ht="14.25">
      <c r="B220" s="5"/>
      <c r="C220" s="843"/>
      <c r="D220" s="844"/>
      <c r="E220" s="844"/>
      <c r="F220" s="844"/>
      <c r="G220" s="844"/>
      <c r="H220" s="844"/>
      <c r="I220" s="845"/>
      <c r="J220" s="831"/>
      <c r="K220" s="832"/>
      <c r="L220" s="182"/>
      <c r="M220" s="831"/>
      <c r="N220" s="832"/>
      <c r="O220" s="189"/>
      <c r="P220" s="18"/>
    </row>
    <row r="221" spans="1:17" ht="15" thickBot="1">
      <c r="B221" s="5"/>
      <c r="C221" s="843" t="s">
        <v>284</v>
      </c>
      <c r="D221" s="844"/>
      <c r="E221" s="844"/>
      <c r="F221" s="844"/>
      <c r="G221" s="844"/>
      <c r="H221" s="844"/>
      <c r="I221" s="845"/>
      <c r="J221" s="831" t="s">
        <v>94</v>
      </c>
      <c r="K221" s="832"/>
      <c r="L221" s="182">
        <v>25000</v>
      </c>
      <c r="M221" s="831">
        <v>6</v>
      </c>
      <c r="N221" s="832"/>
      <c r="O221" s="189">
        <f>+M221*L221</f>
        <v>150000</v>
      </c>
      <c r="P221" s="18"/>
    </row>
    <row r="222" spans="1:17" ht="15.75" thickBot="1">
      <c r="B222" s="5"/>
      <c r="C222" s="779" t="s">
        <v>58</v>
      </c>
      <c r="D222" s="780"/>
      <c r="E222" s="780"/>
      <c r="F222" s="780"/>
      <c r="G222" s="780"/>
      <c r="H222" s="780"/>
      <c r="I222" s="780"/>
      <c r="J222" s="780"/>
      <c r="K222" s="780"/>
      <c r="L222" s="780"/>
      <c r="M222" s="780"/>
      <c r="N222" s="781"/>
      <c r="O222" s="190">
        <f>+SUM(O218:O221)</f>
        <v>172237.99769399999</v>
      </c>
      <c r="P222" s="19"/>
    </row>
    <row r="223" spans="1:17">
      <c r="B223" s="5"/>
      <c r="C223" s="801" t="s">
        <v>59</v>
      </c>
      <c r="D223" s="802"/>
      <c r="E223" s="802"/>
      <c r="F223" s="802"/>
      <c r="G223" s="802"/>
      <c r="H223" s="802"/>
      <c r="I223" s="802"/>
      <c r="J223" s="802"/>
      <c r="K223" s="802"/>
      <c r="L223" s="802"/>
      <c r="M223" s="802"/>
      <c r="N223" s="802"/>
      <c r="O223" s="803"/>
      <c r="P223" s="16"/>
    </row>
    <row r="224" spans="1:17" s="229" customFormat="1">
      <c r="A224" s="2"/>
      <c r="B224" s="5"/>
      <c r="C224" s="804"/>
      <c r="D224" s="805"/>
      <c r="E224" s="805"/>
      <c r="F224" s="805"/>
      <c r="G224" s="805"/>
      <c r="H224" s="805"/>
      <c r="I224" s="805"/>
      <c r="J224" s="805"/>
      <c r="K224" s="805"/>
      <c r="L224" s="805"/>
      <c r="M224" s="805"/>
      <c r="N224" s="805"/>
      <c r="O224" s="806"/>
      <c r="P224" s="16"/>
      <c r="Q224" s="2"/>
    </row>
    <row r="225" spans="1:17" ht="13.5" thickBot="1">
      <c r="B225" s="5"/>
      <c r="C225" s="807"/>
      <c r="D225" s="808"/>
      <c r="E225" s="808"/>
      <c r="F225" s="808"/>
      <c r="G225" s="808"/>
      <c r="H225" s="808"/>
      <c r="I225" s="808"/>
      <c r="J225" s="808"/>
      <c r="K225" s="808"/>
      <c r="L225" s="808"/>
      <c r="M225" s="808"/>
      <c r="N225" s="808"/>
      <c r="O225" s="809"/>
      <c r="P225" s="16"/>
    </row>
    <row r="226" spans="1:17" ht="15">
      <c r="B226" s="5"/>
      <c r="C226" s="810" t="s">
        <v>6</v>
      </c>
      <c r="D226" s="811"/>
      <c r="E226" s="811"/>
      <c r="F226" s="811"/>
      <c r="G226" s="811"/>
      <c r="H226" s="811"/>
      <c r="I226" s="838"/>
      <c r="J226" s="226" t="s">
        <v>53</v>
      </c>
      <c r="K226" s="219" t="s">
        <v>8</v>
      </c>
      <c r="L226" s="219" t="s">
        <v>178</v>
      </c>
      <c r="M226" s="837" t="s">
        <v>60</v>
      </c>
      <c r="N226" s="838"/>
      <c r="O226" s="59" t="s">
        <v>57</v>
      </c>
      <c r="P226" s="17"/>
    </row>
    <row r="227" spans="1:17" ht="14.25">
      <c r="B227" s="5"/>
      <c r="C227" s="795" t="s">
        <v>179</v>
      </c>
      <c r="D227" s="796"/>
      <c r="E227" s="796"/>
      <c r="F227" s="796"/>
      <c r="G227" s="796"/>
      <c r="H227" s="796"/>
      <c r="I227" s="954"/>
      <c r="J227" s="232" t="s">
        <v>103</v>
      </c>
      <c r="K227" s="244">
        <v>1</v>
      </c>
      <c r="L227" s="244">
        <v>0.05</v>
      </c>
      <c r="M227" s="777">
        <v>882488.13</v>
      </c>
      <c r="N227" s="778"/>
      <c r="O227" s="189">
        <f>+(M227*K227)+(M227*K227*L227)</f>
        <v>926612.53650000005</v>
      </c>
      <c r="P227" s="18"/>
    </row>
    <row r="228" spans="1:17" ht="14.25">
      <c r="B228" s="5"/>
      <c r="C228" s="795"/>
      <c r="D228" s="796"/>
      <c r="E228" s="796"/>
      <c r="F228" s="796"/>
      <c r="G228" s="796"/>
      <c r="H228" s="796"/>
      <c r="I228" s="954"/>
      <c r="J228" s="232"/>
      <c r="K228" s="251"/>
      <c r="L228" s="244"/>
      <c r="M228" s="777"/>
      <c r="N228" s="778"/>
      <c r="O228" s="189">
        <f>+(M228*K228)+(M228*K228*L228)</f>
        <v>0</v>
      </c>
      <c r="P228" s="18"/>
    </row>
    <row r="229" spans="1:17" ht="14.25">
      <c r="B229" s="5"/>
      <c r="C229" s="795"/>
      <c r="D229" s="796"/>
      <c r="E229" s="796"/>
      <c r="F229" s="796"/>
      <c r="G229" s="796"/>
      <c r="H229" s="796"/>
      <c r="I229" s="954"/>
      <c r="J229" s="234"/>
      <c r="K229" s="251"/>
      <c r="L229" s="251"/>
      <c r="M229" s="777"/>
      <c r="N229" s="778"/>
      <c r="O229" s="189">
        <f>+(M229*K229)+(M229*K229*L229)</f>
        <v>0</v>
      </c>
      <c r="P229" s="18"/>
    </row>
    <row r="230" spans="1:17" ht="15" thickBot="1">
      <c r="B230" s="5"/>
      <c r="C230" s="833"/>
      <c r="D230" s="834"/>
      <c r="E230" s="834"/>
      <c r="F230" s="834"/>
      <c r="G230" s="834"/>
      <c r="H230" s="834"/>
      <c r="I230" s="956"/>
      <c r="J230" s="233"/>
      <c r="K230" s="245"/>
      <c r="L230" s="245"/>
      <c r="M230" s="892"/>
      <c r="N230" s="893"/>
      <c r="O230" s="189">
        <f>+(M230*K230)+(M230*K230*L230)</f>
        <v>0</v>
      </c>
      <c r="P230" s="18"/>
    </row>
    <row r="231" spans="1:17" ht="15.75" thickBot="1">
      <c r="B231" s="5"/>
      <c r="C231" s="779" t="s">
        <v>58</v>
      </c>
      <c r="D231" s="780"/>
      <c r="E231" s="780"/>
      <c r="F231" s="780"/>
      <c r="G231" s="780"/>
      <c r="H231" s="780"/>
      <c r="I231" s="780"/>
      <c r="J231" s="780"/>
      <c r="K231" s="780"/>
      <c r="L231" s="780"/>
      <c r="M231" s="780"/>
      <c r="N231" s="781"/>
      <c r="O231" s="190">
        <f>+SUM(O227:O230)</f>
        <v>926612.53650000005</v>
      </c>
      <c r="P231" s="18"/>
    </row>
    <row r="232" spans="1:17" s="229" customFormat="1">
      <c r="A232" s="2"/>
      <c r="B232" s="5"/>
      <c r="C232" s="801" t="s">
        <v>61</v>
      </c>
      <c r="D232" s="802"/>
      <c r="E232" s="802"/>
      <c r="F232" s="802"/>
      <c r="G232" s="802"/>
      <c r="H232" s="802"/>
      <c r="I232" s="802"/>
      <c r="J232" s="802"/>
      <c r="K232" s="802"/>
      <c r="L232" s="802"/>
      <c r="M232" s="802"/>
      <c r="N232" s="802"/>
      <c r="O232" s="803"/>
      <c r="P232" s="16"/>
      <c r="Q232" s="2"/>
    </row>
    <row r="233" spans="1:17">
      <c r="B233" s="5"/>
      <c r="C233" s="804"/>
      <c r="D233" s="805"/>
      <c r="E233" s="805"/>
      <c r="F233" s="805"/>
      <c r="G233" s="805"/>
      <c r="H233" s="805"/>
      <c r="I233" s="805"/>
      <c r="J233" s="805"/>
      <c r="K233" s="805"/>
      <c r="L233" s="805"/>
      <c r="M233" s="805"/>
      <c r="N233" s="805"/>
      <c r="O233" s="806"/>
      <c r="P233" s="16"/>
    </row>
    <row r="234" spans="1:17" ht="13.5" thickBot="1">
      <c r="B234" s="5"/>
      <c r="C234" s="807"/>
      <c r="D234" s="808"/>
      <c r="E234" s="808"/>
      <c r="F234" s="808"/>
      <c r="G234" s="808"/>
      <c r="H234" s="808"/>
      <c r="I234" s="808"/>
      <c r="J234" s="808"/>
      <c r="K234" s="808"/>
      <c r="L234" s="808"/>
      <c r="M234" s="808"/>
      <c r="N234" s="808"/>
      <c r="O234" s="809"/>
      <c r="P234" s="16"/>
    </row>
    <row r="235" spans="1:17" ht="17.25">
      <c r="A235" s="229"/>
      <c r="B235" s="228"/>
      <c r="C235" s="827" t="s">
        <v>62</v>
      </c>
      <c r="D235" s="828"/>
      <c r="E235" s="828"/>
      <c r="F235" s="828"/>
      <c r="G235" s="828"/>
      <c r="H235" s="828"/>
      <c r="I235" s="828"/>
      <c r="J235" s="219" t="s">
        <v>63</v>
      </c>
      <c r="K235" s="221" t="s">
        <v>64</v>
      </c>
      <c r="L235" s="219" t="s">
        <v>65</v>
      </c>
      <c r="M235" s="782" t="s">
        <v>66</v>
      </c>
      <c r="N235" s="783"/>
      <c r="O235" s="227" t="s">
        <v>57</v>
      </c>
      <c r="P235" s="14"/>
      <c r="Q235" s="229"/>
    </row>
    <row r="236" spans="1:17" ht="14.25">
      <c r="B236" s="5"/>
      <c r="C236" s="955"/>
      <c r="D236" s="796"/>
      <c r="E236" s="796"/>
      <c r="F236" s="796"/>
      <c r="G236" s="796"/>
      <c r="H236" s="796"/>
      <c r="I236" s="796"/>
      <c r="J236" s="66"/>
      <c r="K236" s="67"/>
      <c r="L236" s="66"/>
      <c r="M236" s="777"/>
      <c r="N236" s="778"/>
      <c r="O236" s="60"/>
      <c r="P236" s="18"/>
    </row>
    <row r="237" spans="1:17" ht="15" thickBot="1">
      <c r="B237" s="5"/>
      <c r="C237" s="833"/>
      <c r="D237" s="834"/>
      <c r="E237" s="834"/>
      <c r="F237" s="834"/>
      <c r="G237" s="834"/>
      <c r="H237" s="834"/>
      <c r="I237" s="834"/>
      <c r="J237" s="68"/>
      <c r="K237" s="69"/>
      <c r="L237" s="68"/>
      <c r="M237" s="821"/>
      <c r="N237" s="822"/>
      <c r="O237" s="60">
        <f>+M237*K237*J237</f>
        <v>0</v>
      </c>
      <c r="P237" s="18"/>
    </row>
    <row r="238" spans="1:17" ht="15.75" thickBot="1">
      <c r="B238" s="5"/>
      <c r="C238" s="779" t="s">
        <v>58</v>
      </c>
      <c r="D238" s="780"/>
      <c r="E238" s="780"/>
      <c r="F238" s="780"/>
      <c r="G238" s="780"/>
      <c r="H238" s="780"/>
      <c r="I238" s="780"/>
      <c r="J238" s="780"/>
      <c r="K238" s="780"/>
      <c r="L238" s="780"/>
      <c r="M238" s="780"/>
      <c r="N238" s="781"/>
      <c r="O238" s="190">
        <f>+SUM(O236:O237)</f>
        <v>0</v>
      </c>
      <c r="P238" s="19"/>
    </row>
    <row r="239" spans="1:17" s="225" customFormat="1">
      <c r="A239" s="2"/>
      <c r="B239" s="5"/>
      <c r="C239" s="801" t="s">
        <v>67</v>
      </c>
      <c r="D239" s="802"/>
      <c r="E239" s="802"/>
      <c r="F239" s="802"/>
      <c r="G239" s="802"/>
      <c r="H239" s="802"/>
      <c r="I239" s="802"/>
      <c r="J239" s="802"/>
      <c r="K239" s="802"/>
      <c r="L239" s="802"/>
      <c r="M239" s="802"/>
      <c r="N239" s="802"/>
      <c r="O239" s="803"/>
      <c r="P239" s="16"/>
      <c r="Q239" s="2"/>
    </row>
    <row r="240" spans="1:17">
      <c r="B240" s="5"/>
      <c r="C240" s="804"/>
      <c r="D240" s="805"/>
      <c r="E240" s="805"/>
      <c r="F240" s="805"/>
      <c r="G240" s="805"/>
      <c r="H240" s="805"/>
      <c r="I240" s="805"/>
      <c r="J240" s="805"/>
      <c r="K240" s="805"/>
      <c r="L240" s="805"/>
      <c r="M240" s="805"/>
      <c r="N240" s="805"/>
      <c r="O240" s="806"/>
      <c r="P240" s="16"/>
    </row>
    <row r="241" spans="1:17" ht="13.5" thickBot="1">
      <c r="B241" s="5"/>
      <c r="C241" s="807"/>
      <c r="D241" s="808"/>
      <c r="E241" s="808"/>
      <c r="F241" s="808"/>
      <c r="G241" s="808"/>
      <c r="H241" s="808"/>
      <c r="I241" s="808"/>
      <c r="J241" s="808"/>
      <c r="K241" s="808"/>
      <c r="L241" s="808"/>
      <c r="M241" s="808"/>
      <c r="N241" s="808"/>
      <c r="O241" s="809"/>
      <c r="P241" s="16"/>
    </row>
    <row r="242" spans="1:17" ht="30">
      <c r="A242" s="229"/>
      <c r="B242" s="228"/>
      <c r="C242" s="827" t="s">
        <v>68</v>
      </c>
      <c r="D242" s="828"/>
      <c r="E242" s="828"/>
      <c r="F242" s="828"/>
      <c r="G242" s="828"/>
      <c r="H242" s="828"/>
      <c r="I242" s="828"/>
      <c r="J242" s="782" t="s">
        <v>53</v>
      </c>
      <c r="K242" s="783"/>
      <c r="L242" s="222" t="s">
        <v>69</v>
      </c>
      <c r="M242" s="829" t="s">
        <v>56</v>
      </c>
      <c r="N242" s="830"/>
      <c r="O242" s="223" t="s">
        <v>57</v>
      </c>
      <c r="P242" s="224"/>
      <c r="Q242" s="229"/>
    </row>
    <row r="243" spans="1:17" ht="14.25">
      <c r="B243" s="5"/>
      <c r="C243" s="814" t="s">
        <v>308</v>
      </c>
      <c r="D243" s="815"/>
      <c r="E243" s="815"/>
      <c r="F243" s="815"/>
      <c r="G243" s="815"/>
      <c r="H243" s="815"/>
      <c r="I243" s="816"/>
      <c r="J243" s="784" t="s">
        <v>94</v>
      </c>
      <c r="K243" s="785"/>
      <c r="L243" s="184">
        <f>+L149</f>
        <v>311661.11135999998</v>
      </c>
      <c r="M243" s="935">
        <v>0.25</v>
      </c>
      <c r="N243" s="936"/>
      <c r="O243" s="191">
        <f>+M243*L243</f>
        <v>77915.277839999995</v>
      </c>
      <c r="P243" s="21"/>
    </row>
    <row r="244" spans="1:17" ht="14.25">
      <c r="B244" s="5"/>
      <c r="C244" s="814" t="s">
        <v>313</v>
      </c>
      <c r="D244" s="815"/>
      <c r="E244" s="815"/>
      <c r="F244" s="815"/>
      <c r="G244" s="815"/>
      <c r="H244" s="815"/>
      <c r="I244" s="816"/>
      <c r="J244" s="784" t="s">
        <v>94</v>
      </c>
      <c r="K244" s="785"/>
      <c r="L244" s="184">
        <f>+L150</f>
        <v>129858.79640000001</v>
      </c>
      <c r="M244" s="817">
        <f>+M243</f>
        <v>0.25</v>
      </c>
      <c r="N244" s="818"/>
      <c r="O244" s="191">
        <f t="shared" ref="O244:O246" si="2">+M244*L244</f>
        <v>32464.699100000002</v>
      </c>
      <c r="P244" s="21"/>
    </row>
    <row r="245" spans="1:17" ht="14.25">
      <c r="B245" s="5"/>
      <c r="C245" s="814"/>
      <c r="D245" s="815"/>
      <c r="E245" s="815"/>
      <c r="F245" s="815"/>
      <c r="G245" s="815"/>
      <c r="H245" s="815"/>
      <c r="I245" s="816"/>
      <c r="J245" s="784"/>
      <c r="K245" s="785"/>
      <c r="L245" s="184"/>
      <c r="M245" s="819"/>
      <c r="N245" s="820"/>
      <c r="O245" s="191">
        <f t="shared" si="2"/>
        <v>0</v>
      </c>
      <c r="P245" s="21"/>
    </row>
    <row r="246" spans="1:17" ht="15" thickBot="1">
      <c r="B246" s="5"/>
      <c r="C246" s="814"/>
      <c r="D246" s="815"/>
      <c r="E246" s="815"/>
      <c r="F246" s="815"/>
      <c r="G246" s="815"/>
      <c r="H246" s="815"/>
      <c r="I246" s="816"/>
      <c r="J246" s="784"/>
      <c r="K246" s="785"/>
      <c r="L246" s="183"/>
      <c r="M246" s="821"/>
      <c r="N246" s="822"/>
      <c r="O246" s="191">
        <f t="shared" si="2"/>
        <v>0</v>
      </c>
      <c r="P246" s="18"/>
    </row>
    <row r="247" spans="1:17" ht="15.75" thickBot="1">
      <c r="B247" s="5"/>
      <c r="C247" s="779" t="s">
        <v>58</v>
      </c>
      <c r="D247" s="780"/>
      <c r="E247" s="780"/>
      <c r="F247" s="780"/>
      <c r="G247" s="780"/>
      <c r="H247" s="780"/>
      <c r="I247" s="780"/>
      <c r="J247" s="780"/>
      <c r="K247" s="780"/>
      <c r="L247" s="780"/>
      <c r="M247" s="780"/>
      <c r="N247" s="781"/>
      <c r="O247" s="190">
        <f>+SUM(O243:O246)</f>
        <v>110379.97693999999</v>
      </c>
      <c r="P247" s="18"/>
    </row>
    <row r="248" spans="1:17" ht="15" thickBot="1">
      <c r="B248" s="5"/>
      <c r="C248" s="55"/>
      <c r="D248" s="32"/>
      <c r="E248" s="32"/>
      <c r="F248" s="32"/>
      <c r="G248" s="32"/>
      <c r="H248" s="32"/>
      <c r="I248" s="32"/>
      <c r="J248" s="32"/>
      <c r="K248" s="32"/>
      <c r="L248" s="32"/>
      <c r="M248" s="32"/>
      <c r="N248" s="32"/>
      <c r="O248" s="56"/>
      <c r="P248" s="6"/>
    </row>
    <row r="249" spans="1:17" ht="15.75" thickBot="1">
      <c r="B249" s="5"/>
      <c r="C249" s="786" t="s">
        <v>70</v>
      </c>
      <c r="D249" s="787"/>
      <c r="E249" s="787"/>
      <c r="F249" s="787"/>
      <c r="G249" s="787"/>
      <c r="H249" s="787"/>
      <c r="I249" s="787"/>
      <c r="J249" s="787"/>
      <c r="K249" s="787"/>
      <c r="L249" s="787"/>
      <c r="M249" s="787"/>
      <c r="N249" s="788"/>
      <c r="O249" s="194">
        <f>ROUND(O222+O231+O238+O247,0)</f>
        <v>1209231</v>
      </c>
      <c r="P249" s="22"/>
    </row>
    <row r="250" spans="1:17">
      <c r="B250" s="5"/>
      <c r="C250" s="801" t="s">
        <v>71</v>
      </c>
      <c r="D250" s="802"/>
      <c r="E250" s="802"/>
      <c r="F250" s="802"/>
      <c r="G250" s="802"/>
      <c r="H250" s="802"/>
      <c r="I250" s="802"/>
      <c r="J250" s="802"/>
      <c r="K250" s="802"/>
      <c r="L250" s="802"/>
      <c r="M250" s="802"/>
      <c r="N250" s="802"/>
      <c r="O250" s="803"/>
      <c r="P250" s="16"/>
    </row>
    <row r="251" spans="1:17">
      <c r="B251" s="5"/>
      <c r="C251" s="804"/>
      <c r="D251" s="805"/>
      <c r="E251" s="805"/>
      <c r="F251" s="805"/>
      <c r="G251" s="805"/>
      <c r="H251" s="805"/>
      <c r="I251" s="805"/>
      <c r="J251" s="805"/>
      <c r="K251" s="805"/>
      <c r="L251" s="805"/>
      <c r="M251" s="805"/>
      <c r="N251" s="805"/>
      <c r="O251" s="806"/>
      <c r="P251" s="16"/>
    </row>
    <row r="252" spans="1:17" ht="13.5" thickBot="1">
      <c r="B252" s="5"/>
      <c r="C252" s="807"/>
      <c r="D252" s="808"/>
      <c r="E252" s="808"/>
      <c r="F252" s="808"/>
      <c r="G252" s="808"/>
      <c r="H252" s="808"/>
      <c r="I252" s="808"/>
      <c r="J252" s="808"/>
      <c r="K252" s="808"/>
      <c r="L252" s="808"/>
      <c r="M252" s="808"/>
      <c r="N252" s="808"/>
      <c r="O252" s="809"/>
      <c r="P252" s="16"/>
    </row>
    <row r="253" spans="1:17" ht="15">
      <c r="B253" s="5"/>
      <c r="C253" s="810" t="s">
        <v>72</v>
      </c>
      <c r="D253" s="811"/>
      <c r="E253" s="811"/>
      <c r="F253" s="811"/>
      <c r="G253" s="811"/>
      <c r="H253" s="811"/>
      <c r="I253" s="811"/>
      <c r="J253" s="101"/>
      <c r="K253" s="102"/>
      <c r="L253" s="71" t="s">
        <v>73</v>
      </c>
      <c r="M253" s="812" t="s">
        <v>74</v>
      </c>
      <c r="N253" s="813"/>
      <c r="O253" s="72"/>
      <c r="P253" s="20"/>
    </row>
    <row r="254" spans="1:17" ht="14.25">
      <c r="B254" s="5"/>
      <c r="C254" s="795" t="s">
        <v>75</v>
      </c>
      <c r="D254" s="796"/>
      <c r="E254" s="796"/>
      <c r="F254" s="796"/>
      <c r="G254" s="796"/>
      <c r="H254" s="796"/>
      <c r="I254" s="796"/>
      <c r="J254" s="74"/>
      <c r="K254" s="75"/>
      <c r="L254" s="76">
        <v>0.28999999999999998</v>
      </c>
      <c r="M254" s="777">
        <f>+O249</f>
        <v>1209231</v>
      </c>
      <c r="N254" s="778"/>
      <c r="O254" s="189">
        <f>+M254*L254</f>
        <v>350676.99</v>
      </c>
      <c r="P254" s="23"/>
    </row>
    <row r="255" spans="1:17" ht="14.25">
      <c r="B255" s="5"/>
      <c r="C255" s="61" t="s">
        <v>76</v>
      </c>
      <c r="D255" s="62"/>
      <c r="E255" s="62"/>
      <c r="F255" s="62"/>
      <c r="G255" s="62"/>
      <c r="H255" s="62"/>
      <c r="I255" s="62"/>
      <c r="J255" s="74"/>
      <c r="K255" s="75"/>
      <c r="L255" s="76">
        <v>0.01</v>
      </c>
      <c r="M255" s="777">
        <f>+O249</f>
        <v>1209231</v>
      </c>
      <c r="N255" s="778"/>
      <c r="O255" s="189">
        <f>+M255*L255</f>
        <v>12092.31</v>
      </c>
      <c r="P255" s="23"/>
    </row>
    <row r="256" spans="1:17" ht="15" thickBot="1">
      <c r="B256" s="5"/>
      <c r="C256" s="49" t="s">
        <v>77</v>
      </c>
      <c r="D256" s="50"/>
      <c r="E256" s="50"/>
      <c r="F256" s="50"/>
      <c r="G256" s="50"/>
      <c r="H256" s="50"/>
      <c r="I256" s="50"/>
      <c r="J256" s="77"/>
      <c r="K256" s="78"/>
      <c r="L256" s="76">
        <v>0.05</v>
      </c>
      <c r="M256" s="892">
        <f>+O249</f>
        <v>1209231</v>
      </c>
      <c r="N256" s="893"/>
      <c r="O256" s="189">
        <f>+M256*L256</f>
        <v>60461.55</v>
      </c>
      <c r="P256" s="23"/>
    </row>
    <row r="257" spans="2:16" ht="15.75" thickBot="1">
      <c r="B257" s="5"/>
      <c r="C257" s="779" t="s">
        <v>58</v>
      </c>
      <c r="D257" s="780"/>
      <c r="E257" s="780"/>
      <c r="F257" s="780"/>
      <c r="G257" s="780"/>
      <c r="H257" s="780"/>
      <c r="I257" s="780"/>
      <c r="J257" s="780"/>
      <c r="K257" s="780"/>
      <c r="L257" s="780"/>
      <c r="M257" s="780"/>
      <c r="N257" s="781"/>
      <c r="O257" s="190">
        <f>+SUM(O254:O256)</f>
        <v>423230.85</v>
      </c>
      <c r="P257" s="24"/>
    </row>
    <row r="258" spans="2:16" ht="15" thickBot="1">
      <c r="B258" s="5"/>
      <c r="C258" s="55"/>
      <c r="D258" s="32"/>
      <c r="E258" s="32"/>
      <c r="F258" s="32"/>
      <c r="G258" s="32"/>
      <c r="H258" s="32"/>
      <c r="I258" s="32"/>
      <c r="J258" s="32"/>
      <c r="K258" s="32"/>
      <c r="L258" s="32"/>
      <c r="M258" s="32"/>
      <c r="N258" s="32"/>
      <c r="O258" s="56"/>
      <c r="P258" s="6"/>
    </row>
    <row r="259" spans="2:16" ht="15.75" thickBot="1">
      <c r="B259" s="5"/>
      <c r="C259" s="786" t="s">
        <v>78</v>
      </c>
      <c r="D259" s="787"/>
      <c r="E259" s="787"/>
      <c r="F259" s="787"/>
      <c r="G259" s="787"/>
      <c r="H259" s="787"/>
      <c r="I259" s="787"/>
      <c r="J259" s="787"/>
      <c r="K259" s="787"/>
      <c r="L259" s="787"/>
      <c r="M259" s="787"/>
      <c r="N259" s="788"/>
      <c r="O259" s="194">
        <f>ROUND(+O257+O249,0)</f>
        <v>1632462</v>
      </c>
      <c r="P259" s="24"/>
    </row>
    <row r="260" spans="2:16" ht="14.25">
      <c r="B260" s="5"/>
      <c r="C260" s="55"/>
      <c r="D260" s="32"/>
      <c r="E260" s="32"/>
      <c r="F260" s="32"/>
      <c r="G260" s="32"/>
      <c r="H260" s="32"/>
      <c r="I260" s="32"/>
      <c r="J260" s="32"/>
      <c r="K260" s="32"/>
      <c r="L260" s="32"/>
      <c r="M260" s="32"/>
      <c r="N260" s="32"/>
      <c r="O260" s="56"/>
      <c r="P260" s="6"/>
    </row>
    <row r="261" spans="2:16" ht="14.25">
      <c r="B261" s="5"/>
      <c r="C261" s="55"/>
      <c r="D261" s="32"/>
      <c r="E261" s="32"/>
      <c r="F261" s="32"/>
      <c r="G261" s="32"/>
      <c r="H261" s="79" t="s">
        <v>79</v>
      </c>
      <c r="I261" s="79"/>
      <c r="J261" s="79"/>
      <c r="K261" s="79"/>
      <c r="L261" s="32"/>
      <c r="M261" s="32"/>
      <c r="N261" s="32"/>
      <c r="O261" s="56"/>
      <c r="P261" s="6"/>
    </row>
    <row r="262" spans="2:16" ht="15">
      <c r="B262" s="5"/>
      <c r="C262" s="55"/>
      <c r="D262" s="32"/>
      <c r="E262" s="32"/>
      <c r="F262" s="32"/>
      <c r="G262" s="32"/>
      <c r="H262" s="79" t="s">
        <v>80</v>
      </c>
      <c r="I262" s="32"/>
      <c r="J262" s="32"/>
      <c r="K262" s="32"/>
      <c r="L262" s="32"/>
      <c r="M262" s="32"/>
      <c r="N262" s="32"/>
      <c r="O262" s="56"/>
      <c r="P262" s="25"/>
    </row>
    <row r="263" spans="2:16" ht="15">
      <c r="B263" s="5"/>
      <c r="C263" s="55"/>
      <c r="D263" s="32"/>
      <c r="E263" s="32"/>
      <c r="F263" s="32"/>
      <c r="G263" s="32"/>
      <c r="H263" s="79" t="s">
        <v>81</v>
      </c>
      <c r="I263" s="32"/>
      <c r="J263" s="32"/>
      <c r="K263" s="32"/>
      <c r="L263" s="32"/>
      <c r="M263" s="32"/>
      <c r="N263" s="32"/>
      <c r="O263" s="56"/>
      <c r="P263" s="25"/>
    </row>
    <row r="264" spans="2:16" ht="14.25">
      <c r="B264" s="5"/>
      <c r="C264" s="41"/>
      <c r="D264" s="80"/>
      <c r="E264" s="80"/>
      <c r="F264" s="80"/>
      <c r="G264" s="80"/>
      <c r="H264" s="79" t="s">
        <v>82</v>
      </c>
      <c r="I264" s="80"/>
      <c r="J264" s="80"/>
      <c r="K264" s="80"/>
      <c r="L264" s="80"/>
      <c r="M264" s="80"/>
      <c r="N264" s="80"/>
      <c r="O264" s="81"/>
      <c r="P264" s="26"/>
    </row>
    <row r="265" spans="2:16" ht="14.25">
      <c r="B265" s="5"/>
      <c r="C265" s="55"/>
      <c r="D265" s="32"/>
      <c r="E265" s="32"/>
      <c r="F265" s="32"/>
      <c r="G265" s="32"/>
      <c r="H265" s="32" t="s">
        <v>83</v>
      </c>
      <c r="I265" s="32"/>
      <c r="J265" s="32"/>
      <c r="K265" s="32"/>
      <c r="L265" s="32"/>
      <c r="M265" s="32"/>
      <c r="N265" s="32"/>
      <c r="O265" s="56"/>
      <c r="P265" s="6"/>
    </row>
    <row r="266" spans="2:16" ht="15">
      <c r="B266" s="5"/>
      <c r="C266" s="82" t="s">
        <v>84</v>
      </c>
      <c r="D266" s="83"/>
      <c r="E266" s="83"/>
      <c r="F266" s="83"/>
      <c r="G266" s="83"/>
      <c r="H266" s="83"/>
      <c r="I266" s="83"/>
      <c r="J266" s="83"/>
      <c r="K266" s="83"/>
      <c r="L266" s="83"/>
      <c r="M266" s="83"/>
      <c r="N266" s="83"/>
      <c r="O266" s="84"/>
      <c r="P266" s="6"/>
    </row>
    <row r="267" spans="2:16" ht="14.25">
      <c r="B267" s="5"/>
      <c r="C267" s="789"/>
      <c r="D267" s="790"/>
      <c r="E267" s="790"/>
      <c r="F267" s="790"/>
      <c r="G267" s="790"/>
      <c r="H267" s="790"/>
      <c r="I267" s="790"/>
      <c r="J267" s="790"/>
      <c r="K267" s="790"/>
      <c r="L267" s="790"/>
      <c r="M267" s="790"/>
      <c r="N267" s="790"/>
      <c r="O267" s="791"/>
      <c r="P267" s="26"/>
    </row>
    <row r="268" spans="2:16" ht="14.25">
      <c r="B268" s="5"/>
      <c r="C268" s="789"/>
      <c r="D268" s="790"/>
      <c r="E268" s="790"/>
      <c r="F268" s="790"/>
      <c r="G268" s="790"/>
      <c r="H268" s="790"/>
      <c r="I268" s="790"/>
      <c r="J268" s="790"/>
      <c r="K268" s="790"/>
      <c r="L268" s="790"/>
      <c r="M268" s="790"/>
      <c r="N268" s="790"/>
      <c r="O268" s="791"/>
      <c r="P268" s="26"/>
    </row>
    <row r="269" spans="2:16" ht="14.25">
      <c r="B269" s="5"/>
      <c r="C269" s="41"/>
      <c r="D269" s="80"/>
      <c r="E269" s="80"/>
      <c r="F269" s="80"/>
      <c r="G269" s="80"/>
      <c r="H269" s="80"/>
      <c r="I269" s="80"/>
      <c r="J269" s="80"/>
      <c r="K269" s="80"/>
      <c r="L269" s="80"/>
      <c r="M269" s="80"/>
      <c r="N269" s="80"/>
      <c r="O269" s="81"/>
      <c r="P269" s="26"/>
    </row>
    <row r="270" spans="2:16" ht="15">
      <c r="B270" s="5"/>
      <c r="C270" s="85" t="s">
        <v>85</v>
      </c>
      <c r="D270" s="80"/>
      <c r="E270" s="80"/>
      <c r="F270" s="80"/>
      <c r="G270" s="80"/>
      <c r="H270" s="80"/>
      <c r="I270" s="80"/>
      <c r="J270" s="80"/>
      <c r="K270" s="80"/>
      <c r="L270" s="80"/>
      <c r="M270" s="80"/>
      <c r="N270" s="80"/>
      <c r="O270" s="81"/>
      <c r="P270" s="26"/>
    </row>
    <row r="271" spans="2:16">
      <c r="B271" s="5"/>
      <c r="C271" s="792" t="s">
        <v>86</v>
      </c>
      <c r="D271" s="793"/>
      <c r="E271" s="793"/>
      <c r="F271" s="793"/>
      <c r="G271" s="793"/>
      <c r="H271" s="793"/>
      <c r="I271" s="793"/>
      <c r="J271" s="793"/>
      <c r="K271" s="793"/>
      <c r="L271" s="793"/>
      <c r="M271" s="793"/>
      <c r="N271" s="793"/>
      <c r="O271" s="794"/>
      <c r="P271" s="27"/>
    </row>
    <row r="272" spans="2:16">
      <c r="B272" s="5"/>
      <c r="C272" s="792"/>
      <c r="D272" s="793"/>
      <c r="E272" s="793"/>
      <c r="F272" s="793"/>
      <c r="G272" s="793"/>
      <c r="H272" s="793"/>
      <c r="I272" s="793"/>
      <c r="J272" s="793"/>
      <c r="K272" s="793"/>
      <c r="L272" s="793"/>
      <c r="M272" s="793"/>
      <c r="N272" s="793"/>
      <c r="O272" s="794"/>
      <c r="P272" s="27"/>
    </row>
    <row r="273" spans="2:16">
      <c r="B273" s="5"/>
      <c r="C273" s="792" t="s">
        <v>87</v>
      </c>
      <c r="D273" s="793"/>
      <c r="E273" s="793"/>
      <c r="F273" s="793"/>
      <c r="G273" s="793"/>
      <c r="H273" s="793"/>
      <c r="I273" s="793"/>
      <c r="J273" s="793"/>
      <c r="K273" s="793"/>
      <c r="L273" s="793"/>
      <c r="M273" s="793"/>
      <c r="N273" s="793"/>
      <c r="O273" s="794"/>
      <c r="P273" s="27"/>
    </row>
    <row r="274" spans="2:16">
      <c r="B274" s="5"/>
      <c r="C274" s="792"/>
      <c r="D274" s="793"/>
      <c r="E274" s="793"/>
      <c r="F274" s="793"/>
      <c r="G274" s="793"/>
      <c r="H274" s="793"/>
      <c r="I274" s="793"/>
      <c r="J274" s="793"/>
      <c r="K274" s="793"/>
      <c r="L274" s="793"/>
      <c r="M274" s="793"/>
      <c r="N274" s="793"/>
      <c r="O274" s="794"/>
      <c r="P274" s="27"/>
    </row>
    <row r="275" spans="2:16" ht="14.25">
      <c r="B275" s="5"/>
      <c r="C275" s="41"/>
      <c r="D275" s="80"/>
      <c r="E275" s="80"/>
      <c r="F275" s="80"/>
      <c r="G275" s="80"/>
      <c r="H275" s="80"/>
      <c r="I275" s="80"/>
      <c r="J275" s="80"/>
      <c r="K275" s="80"/>
      <c r="L275" s="80"/>
      <c r="M275" s="80"/>
      <c r="N275" s="80"/>
      <c r="O275" s="81"/>
      <c r="P275" s="26"/>
    </row>
    <row r="276" spans="2:16" ht="14.25">
      <c r="B276" s="5"/>
      <c r="C276" s="55"/>
      <c r="D276" s="32"/>
      <c r="E276" s="32"/>
      <c r="F276" s="32"/>
      <c r="G276" s="32"/>
      <c r="H276" s="79" t="s">
        <v>79</v>
      </c>
      <c r="I276" s="32"/>
      <c r="J276" s="32"/>
      <c r="K276" s="32"/>
      <c r="L276" s="32"/>
      <c r="M276" s="32"/>
      <c r="N276" s="32"/>
      <c r="O276" s="56"/>
      <c r="P276" s="6"/>
    </row>
    <row r="277" spans="2:16" ht="14.25">
      <c r="B277" s="5"/>
      <c r="C277" s="55"/>
      <c r="D277" s="32"/>
      <c r="E277" s="32"/>
      <c r="F277" s="32"/>
      <c r="G277" s="32"/>
      <c r="H277" s="32" t="s">
        <v>80</v>
      </c>
      <c r="I277" s="62"/>
      <c r="J277" s="62"/>
      <c r="K277" s="62"/>
      <c r="L277" s="32"/>
      <c r="M277" s="32"/>
      <c r="N277" s="32"/>
      <c r="O277" s="56"/>
      <c r="P277" s="6"/>
    </row>
    <row r="278" spans="2:16" ht="14.25">
      <c r="B278" s="5"/>
      <c r="C278" s="55"/>
      <c r="D278" s="32"/>
      <c r="E278" s="32"/>
      <c r="F278" s="32"/>
      <c r="G278" s="32"/>
      <c r="H278" s="32" t="s">
        <v>88</v>
      </c>
      <c r="I278" s="86"/>
      <c r="J278" s="86"/>
      <c r="K278" s="86"/>
      <c r="L278" s="32"/>
      <c r="M278" s="32"/>
      <c r="N278" s="32"/>
      <c r="O278" s="56"/>
      <c r="P278" s="6"/>
    </row>
    <row r="279" spans="2:16" ht="14.25">
      <c r="B279" s="5"/>
      <c r="C279" s="87"/>
      <c r="D279" s="80"/>
      <c r="E279" s="80"/>
      <c r="F279" s="80"/>
      <c r="G279" s="80"/>
      <c r="H279" s="32" t="s">
        <v>89</v>
      </c>
      <c r="I279" s="32"/>
      <c r="J279" s="32"/>
      <c r="K279" s="32"/>
      <c r="L279" s="80"/>
      <c r="M279" s="80"/>
      <c r="N279" s="80"/>
      <c r="O279" s="81"/>
      <c r="P279" s="26"/>
    </row>
    <row r="280" spans="2:16" ht="16.5" thickBot="1">
      <c r="B280" s="5"/>
      <c r="C280" s="773"/>
      <c r="D280" s="774"/>
      <c r="E280" s="774"/>
      <c r="F280" s="69"/>
      <c r="G280" s="69"/>
      <c r="H280" s="69"/>
      <c r="I280" s="69"/>
      <c r="J280" s="69"/>
      <c r="K280" s="775"/>
      <c r="L280" s="775"/>
      <c r="M280" s="775"/>
      <c r="N280" s="775"/>
      <c r="O280" s="776"/>
      <c r="P280" s="28"/>
    </row>
    <row r="281" spans="2:16" ht="13.5" thickBot="1">
      <c r="B281" s="29"/>
      <c r="C281" s="30"/>
      <c r="D281" s="30"/>
      <c r="E281" s="30"/>
      <c r="F281" s="30"/>
      <c r="G281" s="30"/>
      <c r="H281" s="30"/>
      <c r="I281" s="30"/>
      <c r="J281" s="30"/>
      <c r="K281" s="30"/>
      <c r="L281" s="30"/>
      <c r="M281" s="30"/>
      <c r="N281" s="30"/>
      <c r="O281" s="30"/>
      <c r="P281" s="31"/>
    </row>
    <row r="282" spans="2:16" ht="13.5" thickTop="1"/>
    <row r="283" spans="2:16" ht="13.5" thickBot="1"/>
    <row r="284" spans="2:16" ht="13.5" thickTop="1">
      <c r="B284" s="3"/>
      <c r="C284" s="4"/>
      <c r="D284" s="4"/>
      <c r="E284" s="4"/>
      <c r="F284" s="4"/>
      <c r="G284" s="4"/>
      <c r="H284" s="4"/>
      <c r="I284" s="4"/>
      <c r="J284" s="4"/>
      <c r="K284" s="4"/>
      <c r="L284" s="4"/>
      <c r="M284" s="4"/>
      <c r="N284" s="4"/>
      <c r="O284" s="4"/>
      <c r="P284" s="106"/>
    </row>
    <row r="285" spans="2:16" ht="13.5">
      <c r="B285" s="5"/>
      <c r="C285" s="869" t="s">
        <v>38</v>
      </c>
      <c r="D285" s="870"/>
      <c r="E285" s="870"/>
      <c r="F285" s="870"/>
      <c r="P285" s="6"/>
    </row>
    <row r="286" spans="2:16">
      <c r="B286" s="5"/>
      <c r="C286" s="94"/>
      <c r="D286" s="107" t="s">
        <v>39</v>
      </c>
      <c r="E286" s="94"/>
      <c r="F286" s="95"/>
      <c r="P286" s="6"/>
    </row>
    <row r="287" spans="2:16">
      <c r="B287" s="5"/>
      <c r="C287" s="88"/>
      <c r="D287" s="89"/>
      <c r="E287" s="88"/>
      <c r="F287" s="89"/>
      <c r="P287" s="6"/>
    </row>
    <row r="288" spans="2:16" ht="15.75">
      <c r="B288" s="5"/>
      <c r="C288" s="871" t="s">
        <v>40</v>
      </c>
      <c r="D288" s="871"/>
      <c r="E288" s="871"/>
      <c r="F288" s="871"/>
      <c r="G288" s="871"/>
      <c r="H288" s="871"/>
      <c r="I288" s="871"/>
      <c r="J288" s="871"/>
      <c r="K288" s="871"/>
      <c r="L288" s="871"/>
      <c r="M288" s="871"/>
      <c r="N288" s="871"/>
      <c r="O288" s="871"/>
      <c r="P288" s="7"/>
    </row>
    <row r="289" spans="2:16" ht="15" thickBot="1">
      <c r="B289" s="5"/>
      <c r="C289" s="32"/>
      <c r="D289" s="32"/>
      <c r="E289" s="32"/>
      <c r="F289" s="32"/>
      <c r="G289" s="32"/>
      <c r="H289" s="32"/>
      <c r="I289" s="32"/>
      <c r="J289" s="32"/>
      <c r="K289" s="32"/>
      <c r="L289" s="32"/>
      <c r="M289" s="32"/>
      <c r="N289" s="32"/>
      <c r="O289" s="32"/>
      <c r="P289" s="6"/>
    </row>
    <row r="290" spans="2:16" ht="15">
      <c r="B290" s="5"/>
      <c r="C290" s="872"/>
      <c r="D290" s="874"/>
      <c r="E290" s="875"/>
      <c r="F290" s="875"/>
      <c r="G290" s="875"/>
      <c r="H290" s="875"/>
      <c r="I290" s="875"/>
      <c r="J290" s="875"/>
      <c r="K290" s="876"/>
      <c r="L290" s="877"/>
      <c r="M290" s="878"/>
      <c r="N290" s="878"/>
      <c r="O290" s="879"/>
      <c r="P290" s="8"/>
    </row>
    <row r="291" spans="2:16" ht="15">
      <c r="B291" s="5"/>
      <c r="C291" s="873"/>
      <c r="D291" s="856" t="s">
        <v>468</v>
      </c>
      <c r="E291" s="857"/>
      <c r="F291" s="857"/>
      <c r="G291" s="857"/>
      <c r="H291" s="857"/>
      <c r="I291" s="857"/>
      <c r="J291" s="857"/>
      <c r="K291" s="858"/>
      <c r="L291" s="880"/>
      <c r="M291" s="881"/>
      <c r="N291" s="881"/>
      <c r="O291" s="882"/>
      <c r="P291" s="8"/>
    </row>
    <row r="292" spans="2:16" ht="15">
      <c r="B292" s="5"/>
      <c r="C292" s="873"/>
      <c r="D292" s="856"/>
      <c r="E292" s="857"/>
      <c r="F292" s="857"/>
      <c r="G292" s="857"/>
      <c r="H292" s="857"/>
      <c r="I292" s="857"/>
      <c r="J292" s="857"/>
      <c r="K292" s="858"/>
      <c r="L292" s="883" t="s">
        <v>41</v>
      </c>
      <c r="M292" s="885"/>
      <c r="N292" s="886"/>
      <c r="O292" s="887"/>
      <c r="P292" s="8"/>
    </row>
    <row r="293" spans="2:16" ht="13.5">
      <c r="B293" s="5"/>
      <c r="C293" s="873"/>
      <c r="D293" s="866" t="s">
        <v>467</v>
      </c>
      <c r="E293" s="867"/>
      <c r="F293" s="867"/>
      <c r="G293" s="867"/>
      <c r="H293" s="867"/>
      <c r="I293" s="867"/>
      <c r="J293" s="867"/>
      <c r="K293" s="868"/>
      <c r="L293" s="884"/>
      <c r="M293" s="888"/>
      <c r="N293" s="889"/>
      <c r="O293" s="890"/>
      <c r="P293" s="9"/>
    </row>
    <row r="294" spans="2:16" ht="13.9" customHeight="1">
      <c r="B294" s="5"/>
      <c r="C294" s="873"/>
      <c r="D294" s="866"/>
      <c r="E294" s="867"/>
      <c r="F294" s="867"/>
      <c r="G294" s="867"/>
      <c r="H294" s="867"/>
      <c r="I294" s="867"/>
      <c r="J294" s="867"/>
      <c r="K294" s="868"/>
      <c r="L294" s="883" t="s">
        <v>42</v>
      </c>
      <c r="M294" s="883"/>
      <c r="N294" s="883" t="s">
        <v>43</v>
      </c>
      <c r="O294" s="854"/>
      <c r="P294" s="8"/>
    </row>
    <row r="295" spans="2:16" ht="13.9" customHeight="1">
      <c r="B295" s="5"/>
      <c r="C295" s="873"/>
      <c r="D295" s="866"/>
      <c r="E295" s="867"/>
      <c r="F295" s="867"/>
      <c r="G295" s="867"/>
      <c r="H295" s="867"/>
      <c r="I295" s="867"/>
      <c r="J295" s="867"/>
      <c r="K295" s="868"/>
      <c r="L295" s="891"/>
      <c r="M295" s="891"/>
      <c r="N295" s="891"/>
      <c r="O295" s="855"/>
      <c r="P295" s="8"/>
    </row>
    <row r="296" spans="2:16" ht="15">
      <c r="B296" s="5"/>
      <c r="C296" s="873"/>
      <c r="D296" s="856" t="s">
        <v>44</v>
      </c>
      <c r="E296" s="857"/>
      <c r="F296" s="857"/>
      <c r="G296" s="857"/>
      <c r="H296" s="857"/>
      <c r="I296" s="857"/>
      <c r="J296" s="857"/>
      <c r="K296" s="858"/>
      <c r="L296" s="891"/>
      <c r="M296" s="891"/>
      <c r="N296" s="891"/>
      <c r="O296" s="855"/>
      <c r="P296" s="8"/>
    </row>
    <row r="297" spans="2:16" ht="15.75" thickBot="1">
      <c r="B297" s="5"/>
      <c r="C297" s="33"/>
      <c r="D297" s="34"/>
      <c r="E297" s="34"/>
      <c r="F297" s="34"/>
      <c r="G297" s="34"/>
      <c r="H297" s="34"/>
      <c r="I297" s="34"/>
      <c r="J297" s="34"/>
      <c r="K297" s="34"/>
      <c r="L297" s="34"/>
      <c r="M297" s="35"/>
      <c r="N297" s="35"/>
      <c r="O297" s="36"/>
      <c r="P297" s="10"/>
    </row>
    <row r="298" spans="2:16" ht="15">
      <c r="B298" s="5"/>
      <c r="C298" s="37"/>
      <c r="D298" s="100"/>
      <c r="E298" s="100"/>
      <c r="F298" s="100"/>
      <c r="G298" s="100"/>
      <c r="H298" s="100"/>
      <c r="I298" s="100"/>
      <c r="J298" s="100"/>
      <c r="K298" s="100"/>
      <c r="L298" s="38" t="s">
        <v>45</v>
      </c>
      <c r="M298" s="39" t="s">
        <v>46</v>
      </c>
      <c r="N298" s="39" t="s">
        <v>47</v>
      </c>
      <c r="O298" s="40" t="s">
        <v>48</v>
      </c>
      <c r="P298" s="9"/>
    </row>
    <row r="299" spans="2:16" ht="15">
      <c r="B299" s="5"/>
      <c r="C299" s="41"/>
      <c r="D299" s="99"/>
      <c r="E299" s="99"/>
      <c r="F299" s="99"/>
      <c r="G299" s="99"/>
      <c r="H299" s="99"/>
      <c r="I299" s="99"/>
      <c r="J299" s="99"/>
      <c r="K299" s="99"/>
      <c r="L299" s="42"/>
      <c r="M299" s="43">
        <v>1</v>
      </c>
      <c r="N299" s="43">
        <v>9</v>
      </c>
      <c r="O299" s="44">
        <v>2026</v>
      </c>
      <c r="P299" s="11"/>
    </row>
    <row r="300" spans="2:16" ht="14.25">
      <c r="B300" s="5"/>
      <c r="C300" s="46"/>
      <c r="D300" s="47"/>
      <c r="E300" s="47"/>
      <c r="F300" s="47"/>
      <c r="G300" s="47"/>
      <c r="H300" s="47"/>
      <c r="I300" s="47"/>
      <c r="J300" s="47"/>
      <c r="K300" s="47"/>
      <c r="L300" s="47"/>
      <c r="M300" s="47"/>
      <c r="N300" s="47"/>
      <c r="O300" s="48"/>
      <c r="P300" s="11"/>
    </row>
    <row r="301" spans="2:16" ht="15">
      <c r="B301" s="5"/>
      <c r="C301" s="46"/>
      <c r="D301" s="47"/>
      <c r="E301" s="47"/>
      <c r="F301" s="47"/>
      <c r="G301" s="47"/>
      <c r="H301" s="47"/>
      <c r="I301" s="47"/>
      <c r="J301" s="47"/>
      <c r="K301" s="47"/>
      <c r="L301" s="47"/>
      <c r="M301" s="47"/>
      <c r="N301" s="47"/>
      <c r="O301" s="48"/>
      <c r="P301" s="12"/>
    </row>
    <row r="302" spans="2:16" ht="15" thickBot="1">
      <c r="B302" s="5"/>
      <c r="C302" s="49"/>
      <c r="D302" s="50"/>
      <c r="E302" s="50"/>
      <c r="F302" s="50"/>
      <c r="G302" s="50"/>
      <c r="H302" s="50"/>
      <c r="I302" s="50"/>
      <c r="J302" s="50"/>
      <c r="K302" s="50"/>
      <c r="L302" s="50"/>
      <c r="M302" s="50"/>
      <c r="N302" s="50"/>
      <c r="O302" s="51"/>
      <c r="P302" s="6"/>
    </row>
    <row r="303" spans="2:16" ht="15" thickBot="1">
      <c r="B303" s="5"/>
      <c r="C303" s="52"/>
      <c r="D303" s="53"/>
      <c r="E303" s="53"/>
      <c r="F303" s="53"/>
      <c r="G303" s="53"/>
      <c r="H303" s="53"/>
      <c r="I303" s="32"/>
      <c r="J303" s="32"/>
      <c r="K303" s="53"/>
      <c r="L303" s="53"/>
      <c r="M303" s="53"/>
      <c r="N303" s="53"/>
      <c r="O303" s="54"/>
      <c r="P303" s="6"/>
    </row>
    <row r="304" spans="2:16" ht="15">
      <c r="B304" s="5"/>
      <c r="C304" s="859" t="s">
        <v>51</v>
      </c>
      <c r="D304" s="860"/>
      <c r="E304" s="860"/>
      <c r="F304" s="860"/>
      <c r="G304" s="860"/>
      <c r="H304" s="860"/>
      <c r="I304" s="860"/>
      <c r="J304" s="860"/>
      <c r="K304" s="860"/>
      <c r="L304" s="860"/>
      <c r="M304" s="860"/>
      <c r="N304" s="860"/>
      <c r="O304" s="861"/>
      <c r="P304" s="13"/>
    </row>
    <row r="305" spans="1:17" ht="15" thickBot="1">
      <c r="B305" s="5"/>
      <c r="C305" s="55"/>
      <c r="D305" s="32"/>
      <c r="E305" s="32"/>
      <c r="F305" s="32"/>
      <c r="G305" s="32"/>
      <c r="H305" s="32"/>
      <c r="I305" s="32"/>
      <c r="J305" s="32"/>
      <c r="K305" s="32"/>
      <c r="L305" s="32"/>
      <c r="M305" s="32"/>
      <c r="N305" s="32"/>
      <c r="O305" s="56"/>
      <c r="P305" s="6"/>
    </row>
    <row r="306" spans="1:17" ht="15">
      <c r="B306" s="5"/>
      <c r="C306" s="57" t="s">
        <v>52</v>
      </c>
      <c r="D306" s="862" t="s">
        <v>6</v>
      </c>
      <c r="E306" s="863"/>
      <c r="F306" s="863"/>
      <c r="G306" s="863"/>
      <c r="H306" s="863"/>
      <c r="I306" s="863"/>
      <c r="J306" s="863"/>
      <c r="K306" s="863"/>
      <c r="L306" s="864"/>
      <c r="M306" s="827" t="s">
        <v>53</v>
      </c>
      <c r="N306" s="865"/>
      <c r="O306" s="57" t="s">
        <v>8</v>
      </c>
      <c r="P306" s="14"/>
    </row>
    <row r="307" spans="1:17" ht="15.75" thickBot="1">
      <c r="B307" s="5"/>
      <c r="C307" s="181">
        <v>4.04</v>
      </c>
      <c r="D307" s="849" t="s">
        <v>140</v>
      </c>
      <c r="E307" s="904"/>
      <c r="F307" s="904"/>
      <c r="G307" s="904"/>
      <c r="H307" s="904"/>
      <c r="I307" s="904"/>
      <c r="J307" s="904"/>
      <c r="K307" s="904"/>
      <c r="L307" s="850"/>
      <c r="M307" s="849" t="s">
        <v>102</v>
      </c>
      <c r="N307" s="850"/>
      <c r="O307" s="193">
        <f>+O353</f>
        <v>311612</v>
      </c>
      <c r="P307" s="15"/>
    </row>
    <row r="308" spans="1:17">
      <c r="B308" s="5"/>
      <c r="C308" s="801" t="s">
        <v>54</v>
      </c>
      <c r="D308" s="802"/>
      <c r="E308" s="802"/>
      <c r="F308" s="802"/>
      <c r="G308" s="802"/>
      <c r="H308" s="802"/>
      <c r="I308" s="802"/>
      <c r="J308" s="802"/>
      <c r="K308" s="802"/>
      <c r="L308" s="802"/>
      <c r="M308" s="802"/>
      <c r="N308" s="802"/>
      <c r="O308" s="803"/>
      <c r="P308" s="16"/>
    </row>
    <row r="309" spans="1:17">
      <c r="B309" s="5"/>
      <c r="C309" s="804"/>
      <c r="D309" s="805"/>
      <c r="E309" s="805"/>
      <c r="F309" s="805"/>
      <c r="G309" s="805"/>
      <c r="H309" s="805"/>
      <c r="I309" s="805"/>
      <c r="J309" s="805"/>
      <c r="K309" s="805"/>
      <c r="L309" s="805"/>
      <c r="M309" s="805"/>
      <c r="N309" s="805"/>
      <c r="O309" s="806"/>
      <c r="P309" s="16"/>
    </row>
    <row r="310" spans="1:17" ht="13.5" thickBot="1">
      <c r="B310" s="5"/>
      <c r="C310" s="807"/>
      <c r="D310" s="808"/>
      <c r="E310" s="808"/>
      <c r="F310" s="808"/>
      <c r="G310" s="808"/>
      <c r="H310" s="808"/>
      <c r="I310" s="808"/>
      <c r="J310" s="808"/>
      <c r="K310" s="808"/>
      <c r="L310" s="808"/>
      <c r="M310" s="808"/>
      <c r="N310" s="808"/>
      <c r="O310" s="809"/>
      <c r="P310" s="16"/>
    </row>
    <row r="311" spans="1:17" s="240" customFormat="1" ht="15">
      <c r="A311" s="2"/>
      <c r="B311" s="5"/>
      <c r="C311" s="851" t="s">
        <v>6</v>
      </c>
      <c r="D311" s="852"/>
      <c r="E311" s="852"/>
      <c r="F311" s="852"/>
      <c r="G311" s="852"/>
      <c r="H311" s="852"/>
      <c r="I311" s="853"/>
      <c r="J311" s="837" t="s">
        <v>53</v>
      </c>
      <c r="K311" s="838"/>
      <c r="L311" s="58" t="s">
        <v>55</v>
      </c>
      <c r="M311" s="837" t="s">
        <v>56</v>
      </c>
      <c r="N311" s="838"/>
      <c r="O311" s="59" t="s">
        <v>57</v>
      </c>
      <c r="P311" s="17"/>
      <c r="Q311" s="2"/>
    </row>
    <row r="312" spans="1:17" ht="14.25">
      <c r="B312" s="5"/>
      <c r="C312" s="843" t="s">
        <v>92</v>
      </c>
      <c r="D312" s="844"/>
      <c r="E312" s="844"/>
      <c r="F312" s="844"/>
      <c r="G312" s="844"/>
      <c r="H312" s="844"/>
      <c r="I312" s="845"/>
      <c r="J312" s="831" t="s">
        <v>171</v>
      </c>
      <c r="K312" s="832"/>
      <c r="L312" s="182">
        <f>+O341</f>
        <v>39736.791698399997</v>
      </c>
      <c r="M312" s="842">
        <f>+$T$29</f>
        <v>0.1</v>
      </c>
      <c r="N312" s="832"/>
      <c r="O312" s="189">
        <f>+L312*M312</f>
        <v>3973.6791698399998</v>
      </c>
      <c r="P312" s="18"/>
    </row>
    <row r="313" spans="1:17" ht="15" thickBot="1">
      <c r="B313" s="5"/>
      <c r="C313" s="843"/>
      <c r="D313" s="844"/>
      <c r="E313" s="844"/>
      <c r="F313" s="844"/>
      <c r="G313" s="844"/>
      <c r="H313" s="844"/>
      <c r="I313" s="845"/>
      <c r="J313" s="831"/>
      <c r="K313" s="832"/>
      <c r="L313" s="182"/>
      <c r="M313" s="902"/>
      <c r="N313" s="903"/>
      <c r="O313" s="189"/>
      <c r="P313" s="18"/>
    </row>
    <row r="314" spans="1:17" ht="15" thickBot="1">
      <c r="B314" s="5"/>
      <c r="C314" s="839" t="s">
        <v>177</v>
      </c>
      <c r="D314" s="840"/>
      <c r="E314" s="840"/>
      <c r="F314" s="840"/>
      <c r="G314" s="840"/>
      <c r="H314" s="840"/>
      <c r="I314" s="841"/>
      <c r="J314" s="821" t="s">
        <v>94</v>
      </c>
      <c r="K314" s="822"/>
      <c r="L314" s="183">
        <v>70000</v>
      </c>
      <c r="M314" s="831">
        <v>3.5000000000000003E-2</v>
      </c>
      <c r="N314" s="832"/>
      <c r="O314" s="189">
        <f>+M314*L314</f>
        <v>2450.0000000000005</v>
      </c>
      <c r="P314" s="18"/>
    </row>
    <row r="315" spans="1:17" ht="15" thickBot="1">
      <c r="B315" s="5"/>
      <c r="C315" s="843" t="s">
        <v>285</v>
      </c>
      <c r="D315" s="844"/>
      <c r="E315" s="844"/>
      <c r="F315" s="844"/>
      <c r="G315" s="844"/>
      <c r="H315" s="844"/>
      <c r="I315" s="845"/>
      <c r="J315" s="831" t="s">
        <v>94</v>
      </c>
      <c r="K315" s="832"/>
      <c r="L315" s="182">
        <v>195000</v>
      </c>
      <c r="M315" s="831">
        <v>0.65</v>
      </c>
      <c r="N315" s="832"/>
      <c r="O315" s="189">
        <f>+M315*L315</f>
        <v>126750</v>
      </c>
      <c r="P315" s="18"/>
    </row>
    <row r="316" spans="1:17" ht="15.75" thickBot="1">
      <c r="B316" s="5"/>
      <c r="C316" s="779" t="s">
        <v>58</v>
      </c>
      <c r="D316" s="780"/>
      <c r="E316" s="780"/>
      <c r="F316" s="780"/>
      <c r="G316" s="780"/>
      <c r="H316" s="780"/>
      <c r="I316" s="780"/>
      <c r="J316" s="780"/>
      <c r="K316" s="780"/>
      <c r="L316" s="780"/>
      <c r="M316" s="780"/>
      <c r="N316" s="781"/>
      <c r="O316" s="190">
        <f>+SUM(O312:O315)</f>
        <v>133173.67916984</v>
      </c>
      <c r="P316" s="19"/>
    </row>
    <row r="317" spans="1:17">
      <c r="B317" s="5"/>
      <c r="C317" s="801" t="s">
        <v>59</v>
      </c>
      <c r="D317" s="802"/>
      <c r="E317" s="802"/>
      <c r="F317" s="802"/>
      <c r="G317" s="802"/>
      <c r="H317" s="802"/>
      <c r="I317" s="802"/>
      <c r="J317" s="802"/>
      <c r="K317" s="802"/>
      <c r="L317" s="802"/>
      <c r="M317" s="802"/>
      <c r="N317" s="802"/>
      <c r="O317" s="803"/>
      <c r="P317" s="16"/>
    </row>
    <row r="318" spans="1:17">
      <c r="B318" s="5"/>
      <c r="C318" s="804"/>
      <c r="D318" s="805"/>
      <c r="E318" s="805"/>
      <c r="F318" s="805"/>
      <c r="G318" s="805"/>
      <c r="H318" s="805"/>
      <c r="I318" s="805"/>
      <c r="J318" s="805"/>
      <c r="K318" s="805"/>
      <c r="L318" s="805"/>
      <c r="M318" s="805"/>
      <c r="N318" s="805"/>
      <c r="O318" s="806"/>
      <c r="P318" s="16"/>
    </row>
    <row r="319" spans="1:17" ht="13.5" thickBot="1">
      <c r="B319" s="5"/>
      <c r="C319" s="807"/>
      <c r="D319" s="808"/>
      <c r="E319" s="808"/>
      <c r="F319" s="808"/>
      <c r="G319" s="808"/>
      <c r="H319" s="808"/>
      <c r="I319" s="808"/>
      <c r="J319" s="808"/>
      <c r="K319" s="808"/>
      <c r="L319" s="808"/>
      <c r="M319" s="808"/>
      <c r="N319" s="808"/>
      <c r="O319" s="809"/>
      <c r="P319" s="16"/>
    </row>
    <row r="320" spans="1:17" ht="15">
      <c r="B320" s="5"/>
      <c r="C320" s="810" t="s">
        <v>6</v>
      </c>
      <c r="D320" s="811"/>
      <c r="E320" s="811"/>
      <c r="F320" s="811"/>
      <c r="G320" s="811"/>
      <c r="H320" s="811"/>
      <c r="I320" s="838"/>
      <c r="J320" s="226" t="s">
        <v>53</v>
      </c>
      <c r="K320" s="219" t="s">
        <v>8</v>
      </c>
      <c r="L320" s="219" t="s">
        <v>178</v>
      </c>
      <c r="M320" s="837" t="s">
        <v>60</v>
      </c>
      <c r="N320" s="838"/>
      <c r="O320" s="59" t="s">
        <v>57</v>
      </c>
      <c r="P320" s="17"/>
    </row>
    <row r="321" spans="1:17" ht="14.25">
      <c r="B321" s="5"/>
      <c r="C321" s="795" t="s">
        <v>179</v>
      </c>
      <c r="D321" s="796"/>
      <c r="E321" s="796"/>
      <c r="F321" s="796"/>
      <c r="G321" s="796"/>
      <c r="H321" s="796"/>
      <c r="I321" s="954"/>
      <c r="J321" s="232" t="s">
        <v>103</v>
      </c>
      <c r="K321" s="386">
        <v>6.25E-2</v>
      </c>
      <c r="L321" s="244">
        <v>0.05</v>
      </c>
      <c r="M321" s="777">
        <v>882488.13</v>
      </c>
      <c r="N321" s="778"/>
      <c r="O321" s="189">
        <f>+(M321*K321)+(M321*K321*L321)</f>
        <v>57913.283531250003</v>
      </c>
      <c r="P321" s="18"/>
    </row>
    <row r="322" spans="1:17" ht="14.25">
      <c r="B322" s="5"/>
      <c r="C322" s="795"/>
      <c r="D322" s="796"/>
      <c r="E322" s="796"/>
      <c r="F322" s="796"/>
      <c r="G322" s="796"/>
      <c r="H322" s="796"/>
      <c r="I322" s="954"/>
      <c r="J322" s="232"/>
      <c r="K322" s="251"/>
      <c r="L322" s="244"/>
      <c r="M322" s="777"/>
      <c r="N322" s="778"/>
      <c r="O322" s="189">
        <f>+(M322*K322)+(M322*K322*L322)</f>
        <v>0</v>
      </c>
      <c r="P322" s="18"/>
    </row>
    <row r="323" spans="1:17" ht="14.25">
      <c r="B323" s="5"/>
      <c r="C323" s="795"/>
      <c r="D323" s="796"/>
      <c r="E323" s="796"/>
      <c r="F323" s="796"/>
      <c r="G323" s="796"/>
      <c r="H323" s="796"/>
      <c r="I323" s="954"/>
      <c r="J323" s="234"/>
      <c r="K323" s="251"/>
      <c r="L323" s="251"/>
      <c r="M323" s="777"/>
      <c r="N323" s="778"/>
      <c r="O323" s="189">
        <f>+(M323*K323)+(M323*K323*L323)</f>
        <v>0</v>
      </c>
      <c r="P323" s="18"/>
    </row>
    <row r="324" spans="1:17" ht="15" thickBot="1">
      <c r="B324" s="5"/>
      <c r="C324" s="833"/>
      <c r="D324" s="834"/>
      <c r="E324" s="834"/>
      <c r="F324" s="834"/>
      <c r="G324" s="834"/>
      <c r="H324" s="834"/>
      <c r="I324" s="956"/>
      <c r="J324" s="233"/>
      <c r="K324" s="245"/>
      <c r="L324" s="245"/>
      <c r="M324" s="892"/>
      <c r="N324" s="893"/>
      <c r="O324" s="189">
        <f>+(M324*K324)+(M324*K324*L324)</f>
        <v>0</v>
      </c>
      <c r="P324" s="18"/>
    </row>
    <row r="325" spans="1:17" ht="15.75" thickBot="1">
      <c r="B325" s="5"/>
      <c r="C325" s="779" t="s">
        <v>58</v>
      </c>
      <c r="D325" s="780"/>
      <c r="E325" s="780"/>
      <c r="F325" s="780"/>
      <c r="G325" s="780"/>
      <c r="H325" s="780"/>
      <c r="I325" s="780"/>
      <c r="J325" s="780"/>
      <c r="K325" s="780"/>
      <c r="L325" s="780"/>
      <c r="M325" s="780"/>
      <c r="N325" s="781"/>
      <c r="O325" s="190">
        <f>+SUM(O321:O324)</f>
        <v>57913.283531250003</v>
      </c>
      <c r="P325" s="18"/>
    </row>
    <row r="326" spans="1:17">
      <c r="B326" s="5"/>
      <c r="C326" s="801" t="s">
        <v>61</v>
      </c>
      <c r="D326" s="802"/>
      <c r="E326" s="802"/>
      <c r="F326" s="802"/>
      <c r="G326" s="802"/>
      <c r="H326" s="802"/>
      <c r="I326" s="802"/>
      <c r="J326" s="802"/>
      <c r="K326" s="802"/>
      <c r="L326" s="802"/>
      <c r="M326" s="802"/>
      <c r="N326" s="802"/>
      <c r="O326" s="803"/>
      <c r="P326" s="16"/>
    </row>
    <row r="327" spans="1:17" ht="13.15" customHeight="1">
      <c r="B327" s="5"/>
      <c r="C327" s="804"/>
      <c r="D327" s="805"/>
      <c r="E327" s="805"/>
      <c r="F327" s="805"/>
      <c r="G327" s="805"/>
      <c r="H327" s="805"/>
      <c r="I327" s="805"/>
      <c r="J327" s="805"/>
      <c r="K327" s="805"/>
      <c r="L327" s="805"/>
      <c r="M327" s="805"/>
      <c r="N327" s="805"/>
      <c r="O327" s="806"/>
      <c r="P327" s="16"/>
    </row>
    <row r="328" spans="1:17" ht="13.15" customHeight="1" thickBot="1">
      <c r="B328" s="5"/>
      <c r="C328" s="807"/>
      <c r="D328" s="808"/>
      <c r="E328" s="808"/>
      <c r="F328" s="808"/>
      <c r="G328" s="808"/>
      <c r="H328" s="808"/>
      <c r="I328" s="808"/>
      <c r="J328" s="808"/>
      <c r="K328" s="808"/>
      <c r="L328" s="808"/>
      <c r="M328" s="808"/>
      <c r="N328" s="808"/>
      <c r="O328" s="809"/>
      <c r="P328" s="16"/>
    </row>
    <row r="329" spans="1:17" ht="13.5" customHeight="1">
      <c r="A329" s="229"/>
      <c r="B329" s="228"/>
      <c r="C329" s="827" t="s">
        <v>62</v>
      </c>
      <c r="D329" s="828"/>
      <c r="E329" s="828"/>
      <c r="F329" s="828"/>
      <c r="G329" s="828"/>
      <c r="H329" s="828"/>
      <c r="I329" s="828"/>
      <c r="J329" s="219" t="s">
        <v>63</v>
      </c>
      <c r="K329" s="221" t="s">
        <v>64</v>
      </c>
      <c r="L329" s="219" t="s">
        <v>65</v>
      </c>
      <c r="M329" s="782" t="s">
        <v>66</v>
      </c>
      <c r="N329" s="783"/>
      <c r="O329" s="227" t="s">
        <v>57</v>
      </c>
      <c r="P329" s="14"/>
      <c r="Q329" s="229"/>
    </row>
    <row r="330" spans="1:17" ht="14.25">
      <c r="B330" s="5"/>
      <c r="C330" s="955"/>
      <c r="D330" s="796"/>
      <c r="E330" s="796"/>
      <c r="F330" s="796"/>
      <c r="G330" s="796"/>
      <c r="H330" s="796"/>
      <c r="I330" s="796"/>
      <c r="J330" s="66"/>
      <c r="K330" s="67"/>
      <c r="L330" s="66"/>
      <c r="M330" s="777"/>
      <c r="N330" s="778"/>
      <c r="O330" s="60"/>
      <c r="P330" s="18"/>
    </row>
    <row r="331" spans="1:17" ht="15" thickBot="1">
      <c r="B331" s="5"/>
      <c r="C331" s="833"/>
      <c r="D331" s="834"/>
      <c r="E331" s="834"/>
      <c r="F331" s="834"/>
      <c r="G331" s="834"/>
      <c r="H331" s="834"/>
      <c r="I331" s="834"/>
      <c r="J331" s="68"/>
      <c r="K331" s="69"/>
      <c r="L331" s="68"/>
      <c r="M331" s="821"/>
      <c r="N331" s="822"/>
      <c r="O331" s="60">
        <f>+M331*K331*J331</f>
        <v>0</v>
      </c>
      <c r="P331" s="18"/>
    </row>
    <row r="332" spans="1:17" ht="15.75" thickBot="1">
      <c r="B332" s="5"/>
      <c r="C332" s="779" t="s">
        <v>58</v>
      </c>
      <c r="D332" s="780"/>
      <c r="E332" s="780"/>
      <c r="F332" s="780"/>
      <c r="G332" s="780"/>
      <c r="H332" s="780"/>
      <c r="I332" s="780"/>
      <c r="J332" s="780"/>
      <c r="K332" s="780"/>
      <c r="L332" s="780"/>
      <c r="M332" s="780"/>
      <c r="N332" s="781"/>
      <c r="O332" s="190">
        <f>+SUM(O330:O331)</f>
        <v>0</v>
      </c>
      <c r="P332" s="19"/>
    </row>
    <row r="333" spans="1:17">
      <c r="B333" s="5"/>
      <c r="C333" s="801" t="s">
        <v>67</v>
      </c>
      <c r="D333" s="802"/>
      <c r="E333" s="802"/>
      <c r="F333" s="802"/>
      <c r="G333" s="802"/>
      <c r="H333" s="802"/>
      <c r="I333" s="802"/>
      <c r="J333" s="802"/>
      <c r="K333" s="802"/>
      <c r="L333" s="802"/>
      <c r="M333" s="802"/>
      <c r="N333" s="802"/>
      <c r="O333" s="803"/>
      <c r="P333" s="16"/>
    </row>
    <row r="334" spans="1:17" ht="13.15" customHeight="1">
      <c r="B334" s="5"/>
      <c r="C334" s="804"/>
      <c r="D334" s="805"/>
      <c r="E334" s="805"/>
      <c r="F334" s="805"/>
      <c r="G334" s="805"/>
      <c r="H334" s="805"/>
      <c r="I334" s="805"/>
      <c r="J334" s="805"/>
      <c r="K334" s="805"/>
      <c r="L334" s="805"/>
      <c r="M334" s="805"/>
      <c r="N334" s="805"/>
      <c r="O334" s="806"/>
      <c r="P334" s="16"/>
    </row>
    <row r="335" spans="1:17" ht="13.15" customHeight="1" thickBot="1">
      <c r="B335" s="5"/>
      <c r="C335" s="807"/>
      <c r="D335" s="808"/>
      <c r="E335" s="808"/>
      <c r="F335" s="808"/>
      <c r="G335" s="808"/>
      <c r="H335" s="808"/>
      <c r="I335" s="808"/>
      <c r="J335" s="808"/>
      <c r="K335" s="808"/>
      <c r="L335" s="808"/>
      <c r="M335" s="808"/>
      <c r="N335" s="808"/>
      <c r="O335" s="809"/>
      <c r="P335" s="16"/>
    </row>
    <row r="336" spans="1:17" ht="13.5" customHeight="1">
      <c r="A336" s="229"/>
      <c r="B336" s="228"/>
      <c r="C336" s="827" t="s">
        <v>68</v>
      </c>
      <c r="D336" s="828"/>
      <c r="E336" s="828"/>
      <c r="F336" s="828"/>
      <c r="G336" s="828"/>
      <c r="H336" s="828"/>
      <c r="I336" s="828"/>
      <c r="J336" s="782" t="s">
        <v>53</v>
      </c>
      <c r="K336" s="783"/>
      <c r="L336" s="222" t="s">
        <v>69</v>
      </c>
      <c r="M336" s="829" t="s">
        <v>56</v>
      </c>
      <c r="N336" s="830"/>
      <c r="O336" s="223" t="s">
        <v>57</v>
      </c>
      <c r="P336" s="224"/>
      <c r="Q336" s="229"/>
    </row>
    <row r="337" spans="1:17" s="225" customFormat="1" ht="14.25">
      <c r="A337" s="2"/>
      <c r="B337" s="5"/>
      <c r="C337" s="814" t="s">
        <v>308</v>
      </c>
      <c r="D337" s="815"/>
      <c r="E337" s="815"/>
      <c r="F337" s="815"/>
      <c r="G337" s="815"/>
      <c r="H337" s="815"/>
      <c r="I337" s="816"/>
      <c r="J337" s="784" t="s">
        <v>94</v>
      </c>
      <c r="K337" s="785"/>
      <c r="L337" s="184">
        <f>+L243</f>
        <v>311661.11135999998</v>
      </c>
      <c r="M337" s="935">
        <v>0.09</v>
      </c>
      <c r="N337" s="936"/>
      <c r="O337" s="191">
        <f>+M337*L337</f>
        <v>28049.500022399996</v>
      </c>
      <c r="P337" s="21"/>
      <c r="Q337" s="2"/>
    </row>
    <row r="338" spans="1:17" ht="14.25">
      <c r="B338" s="5"/>
      <c r="C338" s="814" t="s">
        <v>313</v>
      </c>
      <c r="D338" s="815"/>
      <c r="E338" s="815"/>
      <c r="F338" s="815"/>
      <c r="G338" s="815"/>
      <c r="H338" s="815"/>
      <c r="I338" s="816"/>
      <c r="J338" s="784" t="s">
        <v>94</v>
      </c>
      <c r="K338" s="785"/>
      <c r="L338" s="184">
        <f>+L244</f>
        <v>129858.79640000001</v>
      </c>
      <c r="M338" s="817">
        <f>+M337</f>
        <v>0.09</v>
      </c>
      <c r="N338" s="818"/>
      <c r="O338" s="191">
        <f t="shared" ref="O338:O340" si="3">+M338*L338</f>
        <v>11687.291676000001</v>
      </c>
      <c r="P338" s="21"/>
    </row>
    <row r="339" spans="1:17" ht="14.25">
      <c r="B339" s="5"/>
      <c r="C339" s="814"/>
      <c r="D339" s="815"/>
      <c r="E339" s="815"/>
      <c r="F339" s="815"/>
      <c r="G339" s="815"/>
      <c r="H339" s="815"/>
      <c r="I339" s="816"/>
      <c r="J339" s="784"/>
      <c r="K339" s="785"/>
      <c r="L339" s="184"/>
      <c r="M339" s="819"/>
      <c r="N339" s="820"/>
      <c r="O339" s="191">
        <f t="shared" si="3"/>
        <v>0</v>
      </c>
      <c r="P339" s="21"/>
    </row>
    <row r="340" spans="1:17" ht="15" thickBot="1">
      <c r="B340" s="5"/>
      <c r="C340" s="814"/>
      <c r="D340" s="815"/>
      <c r="E340" s="815"/>
      <c r="F340" s="815"/>
      <c r="G340" s="815"/>
      <c r="H340" s="815"/>
      <c r="I340" s="816"/>
      <c r="J340" s="784"/>
      <c r="K340" s="785"/>
      <c r="L340" s="183"/>
      <c r="M340" s="821"/>
      <c r="N340" s="822"/>
      <c r="O340" s="191">
        <f t="shared" si="3"/>
        <v>0</v>
      </c>
      <c r="P340" s="18"/>
    </row>
    <row r="341" spans="1:17" ht="15.75" thickBot="1">
      <c r="B341" s="5"/>
      <c r="C341" s="779" t="s">
        <v>58</v>
      </c>
      <c r="D341" s="780"/>
      <c r="E341" s="780"/>
      <c r="F341" s="780"/>
      <c r="G341" s="780"/>
      <c r="H341" s="780"/>
      <c r="I341" s="780"/>
      <c r="J341" s="780"/>
      <c r="K341" s="780"/>
      <c r="L341" s="780"/>
      <c r="M341" s="780"/>
      <c r="N341" s="781"/>
      <c r="O341" s="190">
        <f>+SUM(O337:O340)</f>
        <v>39736.791698399997</v>
      </c>
      <c r="P341" s="18"/>
    </row>
    <row r="342" spans="1:17" ht="15" thickBot="1">
      <c r="B342" s="5"/>
      <c r="C342" s="55"/>
      <c r="D342" s="32"/>
      <c r="E342" s="32"/>
      <c r="F342" s="32"/>
      <c r="G342" s="32"/>
      <c r="H342" s="32"/>
      <c r="I342" s="32"/>
      <c r="J342" s="32"/>
      <c r="K342" s="32"/>
      <c r="L342" s="32"/>
      <c r="M342" s="32"/>
      <c r="N342" s="32"/>
      <c r="O342" s="56"/>
      <c r="P342" s="6"/>
    </row>
    <row r="343" spans="1:17" ht="15.75" thickBot="1">
      <c r="B343" s="5"/>
      <c r="C343" s="786" t="s">
        <v>70</v>
      </c>
      <c r="D343" s="787"/>
      <c r="E343" s="787"/>
      <c r="F343" s="787"/>
      <c r="G343" s="787"/>
      <c r="H343" s="787"/>
      <c r="I343" s="787"/>
      <c r="J343" s="787"/>
      <c r="K343" s="787"/>
      <c r="L343" s="787"/>
      <c r="M343" s="787"/>
      <c r="N343" s="788"/>
      <c r="O343" s="194">
        <f>ROUND(O316+O325+O332+O341,0)</f>
        <v>230824</v>
      </c>
      <c r="P343" s="22"/>
    </row>
    <row r="344" spans="1:17">
      <c r="B344" s="5"/>
      <c r="C344" s="801" t="s">
        <v>71</v>
      </c>
      <c r="D344" s="802"/>
      <c r="E344" s="802"/>
      <c r="F344" s="802"/>
      <c r="G344" s="802"/>
      <c r="H344" s="802"/>
      <c r="I344" s="802"/>
      <c r="J344" s="802"/>
      <c r="K344" s="802"/>
      <c r="L344" s="802"/>
      <c r="M344" s="802"/>
      <c r="N344" s="802"/>
      <c r="O344" s="803"/>
      <c r="P344" s="16"/>
    </row>
    <row r="345" spans="1:17" ht="13.15" customHeight="1">
      <c r="B345" s="5"/>
      <c r="C345" s="804"/>
      <c r="D345" s="805"/>
      <c r="E345" s="805"/>
      <c r="F345" s="805"/>
      <c r="G345" s="805"/>
      <c r="H345" s="805"/>
      <c r="I345" s="805"/>
      <c r="J345" s="805"/>
      <c r="K345" s="805"/>
      <c r="L345" s="805"/>
      <c r="M345" s="805"/>
      <c r="N345" s="805"/>
      <c r="O345" s="806"/>
      <c r="P345" s="16"/>
    </row>
    <row r="346" spans="1:17" ht="13.15" customHeight="1" thickBot="1">
      <c r="B346" s="5"/>
      <c r="C346" s="807"/>
      <c r="D346" s="808"/>
      <c r="E346" s="808"/>
      <c r="F346" s="808"/>
      <c r="G346" s="808"/>
      <c r="H346" s="808"/>
      <c r="I346" s="808"/>
      <c r="J346" s="808"/>
      <c r="K346" s="808"/>
      <c r="L346" s="808"/>
      <c r="M346" s="808"/>
      <c r="N346" s="808"/>
      <c r="O346" s="809"/>
      <c r="P346" s="16"/>
    </row>
    <row r="347" spans="1:17" ht="13.5" customHeight="1">
      <c r="B347" s="5"/>
      <c r="C347" s="810" t="s">
        <v>72</v>
      </c>
      <c r="D347" s="811"/>
      <c r="E347" s="811"/>
      <c r="F347" s="811"/>
      <c r="G347" s="811"/>
      <c r="H347" s="811"/>
      <c r="I347" s="811"/>
      <c r="J347" s="101"/>
      <c r="K347" s="102"/>
      <c r="L347" s="71" t="s">
        <v>73</v>
      </c>
      <c r="M347" s="812" t="s">
        <v>74</v>
      </c>
      <c r="N347" s="813"/>
      <c r="O347" s="72"/>
      <c r="P347" s="20"/>
    </row>
    <row r="348" spans="1:17" ht="14.25">
      <c r="B348" s="5"/>
      <c r="C348" s="795" t="s">
        <v>75</v>
      </c>
      <c r="D348" s="796"/>
      <c r="E348" s="796"/>
      <c r="F348" s="796"/>
      <c r="G348" s="796"/>
      <c r="H348" s="796"/>
      <c r="I348" s="796"/>
      <c r="J348" s="74"/>
      <c r="K348" s="75"/>
      <c r="L348" s="76">
        <v>0.28999999999999998</v>
      </c>
      <c r="M348" s="777">
        <f>+O343</f>
        <v>230824</v>
      </c>
      <c r="N348" s="778"/>
      <c r="O348" s="189">
        <f>+M348*L348</f>
        <v>66938.959999999992</v>
      </c>
      <c r="P348" s="23"/>
    </row>
    <row r="349" spans="1:17" ht="14.25">
      <c r="B349" s="5"/>
      <c r="C349" s="61" t="s">
        <v>76</v>
      </c>
      <c r="D349" s="62"/>
      <c r="E349" s="62"/>
      <c r="F349" s="62"/>
      <c r="G349" s="62"/>
      <c r="H349" s="62"/>
      <c r="I349" s="62"/>
      <c r="J349" s="74"/>
      <c r="K349" s="75"/>
      <c r="L349" s="76">
        <v>0.01</v>
      </c>
      <c r="M349" s="777">
        <f>+O343</f>
        <v>230824</v>
      </c>
      <c r="N349" s="778"/>
      <c r="O349" s="189">
        <f>+M349*L349</f>
        <v>2308.2400000000002</v>
      </c>
      <c r="P349" s="23"/>
    </row>
    <row r="350" spans="1:17" ht="15" thickBot="1">
      <c r="B350" s="5"/>
      <c r="C350" s="49" t="s">
        <v>77</v>
      </c>
      <c r="D350" s="50"/>
      <c r="E350" s="50"/>
      <c r="F350" s="50"/>
      <c r="G350" s="50"/>
      <c r="H350" s="50"/>
      <c r="I350" s="50"/>
      <c r="J350" s="77"/>
      <c r="K350" s="78"/>
      <c r="L350" s="76">
        <v>0.05</v>
      </c>
      <c r="M350" s="892">
        <f>+O343</f>
        <v>230824</v>
      </c>
      <c r="N350" s="893"/>
      <c r="O350" s="189">
        <f>+M350*L350</f>
        <v>11541.2</v>
      </c>
      <c r="P350" s="23"/>
    </row>
    <row r="351" spans="1:17" ht="15.75" thickBot="1">
      <c r="B351" s="5"/>
      <c r="C351" s="779" t="s">
        <v>58</v>
      </c>
      <c r="D351" s="780"/>
      <c r="E351" s="780"/>
      <c r="F351" s="780"/>
      <c r="G351" s="780"/>
      <c r="H351" s="780"/>
      <c r="I351" s="780"/>
      <c r="J351" s="780"/>
      <c r="K351" s="780"/>
      <c r="L351" s="780"/>
      <c r="M351" s="780"/>
      <c r="N351" s="781"/>
      <c r="O351" s="190">
        <f>+SUM(O348:O350)</f>
        <v>80788.399999999994</v>
      </c>
      <c r="P351" s="24"/>
    </row>
    <row r="352" spans="1:17" ht="15" thickBot="1">
      <c r="B352" s="5"/>
      <c r="C352" s="55"/>
      <c r="D352" s="32"/>
      <c r="E352" s="32"/>
      <c r="F352" s="32"/>
      <c r="G352" s="32"/>
      <c r="H352" s="32"/>
      <c r="I352" s="32"/>
      <c r="J352" s="32"/>
      <c r="K352" s="32"/>
      <c r="L352" s="32"/>
      <c r="M352" s="32"/>
      <c r="N352" s="32"/>
      <c r="O352" s="56"/>
      <c r="P352" s="6"/>
    </row>
    <row r="353" spans="2:16" ht="15.75" thickBot="1">
      <c r="B353" s="5"/>
      <c r="C353" s="786" t="s">
        <v>78</v>
      </c>
      <c r="D353" s="787"/>
      <c r="E353" s="787"/>
      <c r="F353" s="787"/>
      <c r="G353" s="787"/>
      <c r="H353" s="787"/>
      <c r="I353" s="787"/>
      <c r="J353" s="787"/>
      <c r="K353" s="787"/>
      <c r="L353" s="787"/>
      <c r="M353" s="787"/>
      <c r="N353" s="788"/>
      <c r="O353" s="194">
        <f>ROUND(+O351+O343,0)</f>
        <v>311612</v>
      </c>
      <c r="P353" s="24"/>
    </row>
    <row r="354" spans="2:16" ht="14.25">
      <c r="B354" s="5"/>
      <c r="C354" s="55"/>
      <c r="D354" s="32"/>
      <c r="E354" s="32"/>
      <c r="F354" s="32"/>
      <c r="G354" s="32"/>
      <c r="H354" s="32"/>
      <c r="I354" s="32"/>
      <c r="J354" s="32"/>
      <c r="K354" s="32"/>
      <c r="L354" s="32"/>
      <c r="M354" s="32"/>
      <c r="N354" s="32"/>
      <c r="O354" s="56"/>
      <c r="P354" s="6"/>
    </row>
    <row r="355" spans="2:16" ht="14.25">
      <c r="B355" s="5"/>
      <c r="C355" s="55"/>
      <c r="D355" s="32"/>
      <c r="E355" s="32"/>
      <c r="F355" s="32"/>
      <c r="G355" s="32"/>
      <c r="H355" s="79" t="s">
        <v>79</v>
      </c>
      <c r="I355" s="79"/>
      <c r="J355" s="79"/>
      <c r="K355" s="79"/>
      <c r="L355" s="32"/>
      <c r="M355" s="32"/>
      <c r="N355" s="32"/>
      <c r="O355" s="56"/>
      <c r="P355" s="6"/>
    </row>
    <row r="356" spans="2:16" ht="15">
      <c r="B356" s="5"/>
      <c r="C356" s="55"/>
      <c r="D356" s="32"/>
      <c r="E356" s="32"/>
      <c r="F356" s="32"/>
      <c r="G356" s="32"/>
      <c r="H356" s="79" t="s">
        <v>80</v>
      </c>
      <c r="I356" s="32"/>
      <c r="J356" s="32"/>
      <c r="K356" s="32"/>
      <c r="L356" s="32"/>
      <c r="M356" s="32"/>
      <c r="N356" s="32"/>
      <c r="O356" s="56"/>
      <c r="P356" s="25"/>
    </row>
    <row r="357" spans="2:16" ht="15">
      <c r="B357" s="5"/>
      <c r="C357" s="55"/>
      <c r="D357" s="32"/>
      <c r="E357" s="32"/>
      <c r="F357" s="32"/>
      <c r="G357" s="32"/>
      <c r="H357" s="79" t="s">
        <v>81</v>
      </c>
      <c r="I357" s="32"/>
      <c r="J357" s="32"/>
      <c r="K357" s="32"/>
      <c r="L357" s="32"/>
      <c r="M357" s="32"/>
      <c r="N357" s="32"/>
      <c r="O357" s="56"/>
      <c r="P357" s="25"/>
    </row>
    <row r="358" spans="2:16" ht="14.25">
      <c r="B358" s="5"/>
      <c r="C358" s="41"/>
      <c r="D358" s="80"/>
      <c r="E358" s="80"/>
      <c r="F358" s="80"/>
      <c r="G358" s="80"/>
      <c r="H358" s="79" t="s">
        <v>82</v>
      </c>
      <c r="I358" s="80"/>
      <c r="J358" s="80"/>
      <c r="K358" s="80"/>
      <c r="L358" s="80"/>
      <c r="M358" s="80"/>
      <c r="N358" s="80"/>
      <c r="O358" s="81"/>
      <c r="P358" s="26"/>
    </row>
    <row r="359" spans="2:16" ht="14.25">
      <c r="B359" s="5"/>
      <c r="C359" s="55"/>
      <c r="D359" s="32"/>
      <c r="E359" s="32"/>
      <c r="F359" s="32"/>
      <c r="G359" s="32"/>
      <c r="H359" s="32" t="s">
        <v>83</v>
      </c>
      <c r="I359" s="32"/>
      <c r="J359" s="32"/>
      <c r="K359" s="32"/>
      <c r="L359" s="32"/>
      <c r="M359" s="32"/>
      <c r="N359" s="32"/>
      <c r="O359" s="56"/>
      <c r="P359" s="6"/>
    </row>
    <row r="360" spans="2:16" ht="15">
      <c r="B360" s="5"/>
      <c r="C360" s="82" t="s">
        <v>84</v>
      </c>
      <c r="D360" s="83"/>
      <c r="E360" s="83"/>
      <c r="F360" s="83"/>
      <c r="G360" s="83"/>
      <c r="H360" s="83"/>
      <c r="I360" s="83"/>
      <c r="J360" s="83"/>
      <c r="K360" s="83"/>
      <c r="L360" s="83"/>
      <c r="M360" s="83"/>
      <c r="N360" s="83"/>
      <c r="O360" s="84"/>
      <c r="P360" s="6"/>
    </row>
    <row r="361" spans="2:16" ht="14.25">
      <c r="B361" s="5"/>
      <c r="C361" s="789"/>
      <c r="D361" s="790"/>
      <c r="E361" s="790"/>
      <c r="F361" s="790"/>
      <c r="G361" s="790"/>
      <c r="H361" s="790"/>
      <c r="I361" s="790"/>
      <c r="J361" s="790"/>
      <c r="K361" s="790"/>
      <c r="L361" s="790"/>
      <c r="M361" s="790"/>
      <c r="N361" s="790"/>
      <c r="O361" s="791"/>
      <c r="P361" s="26"/>
    </row>
    <row r="362" spans="2:16" ht="14.25">
      <c r="B362" s="5"/>
      <c r="C362" s="789"/>
      <c r="D362" s="790"/>
      <c r="E362" s="790"/>
      <c r="F362" s="790"/>
      <c r="G362" s="790"/>
      <c r="H362" s="790"/>
      <c r="I362" s="790"/>
      <c r="J362" s="790"/>
      <c r="K362" s="790"/>
      <c r="L362" s="790"/>
      <c r="M362" s="790"/>
      <c r="N362" s="790"/>
      <c r="O362" s="791"/>
      <c r="P362" s="26"/>
    </row>
    <row r="363" spans="2:16" ht="14.25">
      <c r="B363" s="5"/>
      <c r="C363" s="41"/>
      <c r="D363" s="80"/>
      <c r="E363" s="80"/>
      <c r="F363" s="80"/>
      <c r="G363" s="80"/>
      <c r="H363" s="80"/>
      <c r="I363" s="80"/>
      <c r="J363" s="80"/>
      <c r="K363" s="80"/>
      <c r="L363" s="80"/>
      <c r="M363" s="80"/>
      <c r="N363" s="80"/>
      <c r="O363" s="81"/>
      <c r="P363" s="26"/>
    </row>
    <row r="364" spans="2:16" ht="15">
      <c r="B364" s="5"/>
      <c r="C364" s="85" t="s">
        <v>85</v>
      </c>
      <c r="D364" s="80"/>
      <c r="E364" s="80"/>
      <c r="F364" s="80"/>
      <c r="G364" s="80"/>
      <c r="H364" s="80"/>
      <c r="I364" s="80"/>
      <c r="J364" s="80"/>
      <c r="K364" s="80"/>
      <c r="L364" s="80"/>
      <c r="M364" s="80"/>
      <c r="N364" s="80"/>
      <c r="O364" s="81"/>
      <c r="P364" s="26"/>
    </row>
    <row r="365" spans="2:16">
      <c r="B365" s="5"/>
      <c r="C365" s="792" t="s">
        <v>86</v>
      </c>
      <c r="D365" s="793"/>
      <c r="E365" s="793"/>
      <c r="F365" s="793"/>
      <c r="G365" s="793"/>
      <c r="H365" s="793"/>
      <c r="I365" s="793"/>
      <c r="J365" s="793"/>
      <c r="K365" s="793"/>
      <c r="L365" s="793"/>
      <c r="M365" s="793"/>
      <c r="N365" s="793"/>
      <c r="O365" s="794"/>
      <c r="P365" s="27"/>
    </row>
    <row r="366" spans="2:16" ht="13.15" customHeight="1">
      <c r="B366" s="5"/>
      <c r="C366" s="792"/>
      <c r="D366" s="793"/>
      <c r="E366" s="793"/>
      <c r="F366" s="793"/>
      <c r="G366" s="793"/>
      <c r="H366" s="793"/>
      <c r="I366" s="793"/>
      <c r="J366" s="793"/>
      <c r="K366" s="793"/>
      <c r="L366" s="793"/>
      <c r="M366" s="793"/>
      <c r="N366" s="793"/>
      <c r="O366" s="794"/>
      <c r="P366" s="27"/>
    </row>
    <row r="367" spans="2:16" ht="13.15" customHeight="1">
      <c r="B367" s="5"/>
      <c r="C367" s="792" t="s">
        <v>87</v>
      </c>
      <c r="D367" s="793"/>
      <c r="E367" s="793"/>
      <c r="F367" s="793"/>
      <c r="G367" s="793"/>
      <c r="H367" s="793"/>
      <c r="I367" s="793"/>
      <c r="J367" s="793"/>
      <c r="K367" s="793"/>
      <c r="L367" s="793"/>
      <c r="M367" s="793"/>
      <c r="N367" s="793"/>
      <c r="O367" s="794"/>
      <c r="P367" s="27"/>
    </row>
    <row r="368" spans="2:16" ht="13.15" customHeight="1">
      <c r="B368" s="5"/>
      <c r="C368" s="792"/>
      <c r="D368" s="793"/>
      <c r="E368" s="793"/>
      <c r="F368" s="793"/>
      <c r="G368" s="793"/>
      <c r="H368" s="793"/>
      <c r="I368" s="793"/>
      <c r="J368" s="793"/>
      <c r="K368" s="793"/>
      <c r="L368" s="793"/>
      <c r="M368" s="793"/>
      <c r="N368" s="793"/>
      <c r="O368" s="794"/>
      <c r="P368" s="27"/>
    </row>
    <row r="369" spans="2:16" ht="13.15" customHeight="1">
      <c r="B369" s="5"/>
      <c r="C369" s="41"/>
      <c r="D369" s="80"/>
      <c r="E369" s="80"/>
      <c r="F369" s="80"/>
      <c r="G369" s="80"/>
      <c r="H369" s="80"/>
      <c r="I369" s="80"/>
      <c r="J369" s="80"/>
      <c r="K369" s="80"/>
      <c r="L369" s="80"/>
      <c r="M369" s="80"/>
      <c r="N369" s="80"/>
      <c r="O369" s="81"/>
      <c r="P369" s="26"/>
    </row>
    <row r="370" spans="2:16" ht="14.25">
      <c r="B370" s="5"/>
      <c r="C370" s="55"/>
      <c r="D370" s="32"/>
      <c r="E370" s="32"/>
      <c r="F370" s="32"/>
      <c r="G370" s="32"/>
      <c r="H370" s="79" t="s">
        <v>79</v>
      </c>
      <c r="I370" s="32"/>
      <c r="J370" s="32"/>
      <c r="K370" s="32"/>
      <c r="L370" s="32"/>
      <c r="M370" s="32"/>
      <c r="N370" s="32"/>
      <c r="O370" s="56"/>
      <c r="P370" s="6"/>
    </row>
    <row r="371" spans="2:16" ht="14.25">
      <c r="B371" s="5"/>
      <c r="C371" s="55"/>
      <c r="D371" s="32"/>
      <c r="E371" s="32"/>
      <c r="F371" s="32"/>
      <c r="G371" s="32"/>
      <c r="H371" s="32" t="s">
        <v>80</v>
      </c>
      <c r="I371" s="62"/>
      <c r="J371" s="62"/>
      <c r="K371" s="62"/>
      <c r="L371" s="32"/>
      <c r="M371" s="32"/>
      <c r="N371" s="32"/>
      <c r="O371" s="56"/>
      <c r="P371" s="6"/>
    </row>
    <row r="372" spans="2:16" ht="14.25">
      <c r="B372" s="5"/>
      <c r="C372" s="55"/>
      <c r="D372" s="32"/>
      <c r="E372" s="32"/>
      <c r="F372" s="32"/>
      <c r="G372" s="32"/>
      <c r="H372" s="32" t="s">
        <v>88</v>
      </c>
      <c r="I372" s="86"/>
      <c r="J372" s="86"/>
      <c r="K372" s="86"/>
      <c r="L372" s="32"/>
      <c r="M372" s="32"/>
      <c r="N372" s="32"/>
      <c r="O372" s="56"/>
      <c r="P372" s="6"/>
    </row>
    <row r="373" spans="2:16" ht="14.25">
      <c r="B373" s="5"/>
      <c r="C373" s="87"/>
      <c r="D373" s="80"/>
      <c r="E373" s="80"/>
      <c r="F373" s="80"/>
      <c r="G373" s="80"/>
      <c r="H373" s="32" t="s">
        <v>89</v>
      </c>
      <c r="I373" s="32"/>
      <c r="J373" s="32"/>
      <c r="K373" s="32"/>
      <c r="L373" s="80"/>
      <c r="M373" s="80"/>
      <c r="N373" s="80"/>
      <c r="O373" s="81"/>
      <c r="P373" s="26"/>
    </row>
    <row r="374" spans="2:16" ht="16.5" thickBot="1">
      <c r="B374" s="5"/>
      <c r="C374" s="773"/>
      <c r="D374" s="774"/>
      <c r="E374" s="774"/>
      <c r="F374" s="69"/>
      <c r="G374" s="69"/>
      <c r="H374" s="69"/>
      <c r="I374" s="69"/>
      <c r="J374" s="69"/>
      <c r="K374" s="775"/>
      <c r="L374" s="775"/>
      <c r="M374" s="775"/>
      <c r="N374" s="775"/>
      <c r="O374" s="776"/>
      <c r="P374" s="28"/>
    </row>
    <row r="375" spans="2:16" ht="13.5" thickBot="1">
      <c r="B375" s="29"/>
      <c r="C375" s="30"/>
      <c r="D375" s="30"/>
      <c r="E375" s="30"/>
      <c r="F375" s="30"/>
      <c r="G375" s="30"/>
      <c r="H375" s="30"/>
      <c r="I375" s="30"/>
      <c r="J375" s="30"/>
      <c r="K375" s="30"/>
      <c r="L375" s="30"/>
      <c r="M375" s="30"/>
      <c r="N375" s="30"/>
      <c r="O375" s="30"/>
      <c r="P375" s="31"/>
    </row>
    <row r="376" spans="2:16" ht="13.5" thickTop="1"/>
    <row r="377" spans="2:16" ht="13.5" thickBot="1"/>
    <row r="378" spans="2:16" ht="13.5" thickTop="1">
      <c r="B378" s="3"/>
      <c r="C378" s="4"/>
      <c r="D378" s="4"/>
      <c r="E378" s="4"/>
      <c r="F378" s="4"/>
      <c r="G378" s="4"/>
      <c r="H378" s="4"/>
      <c r="I378" s="4"/>
      <c r="J378" s="4"/>
      <c r="K378" s="4"/>
      <c r="L378" s="4"/>
      <c r="M378" s="4"/>
      <c r="N378" s="4"/>
      <c r="O378" s="4"/>
      <c r="P378" s="106"/>
    </row>
    <row r="379" spans="2:16" ht="13.5">
      <c r="B379" s="5"/>
      <c r="C379" s="869" t="s">
        <v>38</v>
      </c>
      <c r="D379" s="870"/>
      <c r="E379" s="870"/>
      <c r="F379" s="870"/>
      <c r="P379" s="6"/>
    </row>
    <row r="380" spans="2:16">
      <c r="B380" s="5"/>
      <c r="C380" s="94"/>
      <c r="D380" s="107" t="s">
        <v>39</v>
      </c>
      <c r="E380" s="94"/>
      <c r="F380" s="95"/>
      <c r="P380" s="6"/>
    </row>
    <row r="381" spans="2:16">
      <c r="B381" s="5"/>
      <c r="C381" s="88"/>
      <c r="D381" s="89"/>
      <c r="E381" s="88"/>
      <c r="F381" s="89"/>
      <c r="P381" s="6"/>
    </row>
    <row r="382" spans="2:16" ht="15.75">
      <c r="B382" s="5"/>
      <c r="C382" s="871" t="s">
        <v>40</v>
      </c>
      <c r="D382" s="871"/>
      <c r="E382" s="871"/>
      <c r="F382" s="871"/>
      <c r="G382" s="871"/>
      <c r="H382" s="871"/>
      <c r="I382" s="871"/>
      <c r="J382" s="871"/>
      <c r="K382" s="871"/>
      <c r="L382" s="871"/>
      <c r="M382" s="871"/>
      <c r="N382" s="871"/>
      <c r="O382" s="871"/>
      <c r="P382" s="7"/>
    </row>
    <row r="383" spans="2:16" ht="15" thickBot="1">
      <c r="B383" s="5"/>
      <c r="C383" s="32"/>
      <c r="D383" s="32"/>
      <c r="E383" s="32"/>
      <c r="F383" s="32"/>
      <c r="G383" s="32"/>
      <c r="H383" s="32"/>
      <c r="I383" s="32"/>
      <c r="J383" s="32"/>
      <c r="K383" s="32"/>
      <c r="L383" s="32"/>
      <c r="M383" s="32"/>
      <c r="N383" s="32"/>
      <c r="O383" s="32"/>
      <c r="P383" s="6"/>
    </row>
    <row r="384" spans="2:16" ht="15">
      <c r="B384" s="5"/>
      <c r="C384" s="872"/>
      <c r="D384" s="874"/>
      <c r="E384" s="875"/>
      <c r="F384" s="875"/>
      <c r="G384" s="875"/>
      <c r="H384" s="875"/>
      <c r="I384" s="875"/>
      <c r="J384" s="875"/>
      <c r="K384" s="876"/>
      <c r="L384" s="877"/>
      <c r="M384" s="878"/>
      <c r="N384" s="878"/>
      <c r="O384" s="879"/>
      <c r="P384" s="8"/>
    </row>
    <row r="385" spans="2:16" ht="15">
      <c r="B385" s="5"/>
      <c r="C385" s="873"/>
      <c r="D385" s="856" t="s">
        <v>468</v>
      </c>
      <c r="E385" s="857"/>
      <c r="F385" s="857"/>
      <c r="G385" s="857"/>
      <c r="H385" s="857"/>
      <c r="I385" s="857"/>
      <c r="J385" s="857"/>
      <c r="K385" s="858"/>
      <c r="L385" s="880"/>
      <c r="M385" s="881"/>
      <c r="N385" s="881"/>
      <c r="O385" s="882"/>
      <c r="P385" s="8"/>
    </row>
    <row r="386" spans="2:16" ht="15">
      <c r="B386" s="5"/>
      <c r="C386" s="873"/>
      <c r="D386" s="856"/>
      <c r="E386" s="857"/>
      <c r="F386" s="857"/>
      <c r="G386" s="857"/>
      <c r="H386" s="857"/>
      <c r="I386" s="857"/>
      <c r="J386" s="857"/>
      <c r="K386" s="858"/>
      <c r="L386" s="883" t="s">
        <v>41</v>
      </c>
      <c r="M386" s="885"/>
      <c r="N386" s="886"/>
      <c r="O386" s="887"/>
      <c r="P386" s="8"/>
    </row>
    <row r="387" spans="2:16" ht="13.5">
      <c r="B387" s="5"/>
      <c r="C387" s="873"/>
      <c r="D387" s="866" t="s">
        <v>467</v>
      </c>
      <c r="E387" s="867"/>
      <c r="F387" s="867"/>
      <c r="G387" s="867"/>
      <c r="H387" s="867"/>
      <c r="I387" s="867"/>
      <c r="J387" s="867"/>
      <c r="K387" s="868"/>
      <c r="L387" s="884"/>
      <c r="M387" s="888"/>
      <c r="N387" s="889"/>
      <c r="O387" s="890"/>
      <c r="P387" s="9"/>
    </row>
    <row r="388" spans="2:16" ht="13.9" customHeight="1">
      <c r="B388" s="5"/>
      <c r="C388" s="873"/>
      <c r="D388" s="866"/>
      <c r="E388" s="867"/>
      <c r="F388" s="867"/>
      <c r="G388" s="867"/>
      <c r="H388" s="867"/>
      <c r="I388" s="867"/>
      <c r="J388" s="867"/>
      <c r="K388" s="868"/>
      <c r="L388" s="883" t="s">
        <v>42</v>
      </c>
      <c r="M388" s="883"/>
      <c r="N388" s="883" t="s">
        <v>43</v>
      </c>
      <c r="O388" s="854"/>
      <c r="P388" s="8"/>
    </row>
    <row r="389" spans="2:16" ht="13.9" customHeight="1">
      <c r="B389" s="5"/>
      <c r="C389" s="873"/>
      <c r="D389" s="866"/>
      <c r="E389" s="867"/>
      <c r="F389" s="867"/>
      <c r="G389" s="867"/>
      <c r="H389" s="867"/>
      <c r="I389" s="867"/>
      <c r="J389" s="867"/>
      <c r="K389" s="868"/>
      <c r="L389" s="891"/>
      <c r="M389" s="891"/>
      <c r="N389" s="891"/>
      <c r="O389" s="855"/>
      <c r="P389" s="8"/>
    </row>
    <row r="390" spans="2:16" ht="15">
      <c r="B390" s="5"/>
      <c r="C390" s="873"/>
      <c r="D390" s="856" t="s">
        <v>44</v>
      </c>
      <c r="E390" s="857"/>
      <c r="F390" s="857"/>
      <c r="G390" s="857"/>
      <c r="H390" s="857"/>
      <c r="I390" s="857"/>
      <c r="J390" s="857"/>
      <c r="K390" s="858"/>
      <c r="L390" s="891"/>
      <c r="M390" s="891"/>
      <c r="N390" s="891"/>
      <c r="O390" s="855"/>
      <c r="P390" s="8"/>
    </row>
    <row r="391" spans="2:16" ht="15.75" thickBot="1">
      <c r="B391" s="5"/>
      <c r="C391" s="33"/>
      <c r="D391" s="34"/>
      <c r="E391" s="34"/>
      <c r="F391" s="34"/>
      <c r="G391" s="34"/>
      <c r="H391" s="34"/>
      <c r="I391" s="34"/>
      <c r="J391" s="34"/>
      <c r="K391" s="34"/>
      <c r="L391" s="34"/>
      <c r="M391" s="35"/>
      <c r="N391" s="35"/>
      <c r="O391" s="36"/>
      <c r="P391" s="10"/>
    </row>
    <row r="392" spans="2:16" ht="15">
      <c r="B392" s="5"/>
      <c r="C392" s="37"/>
      <c r="D392" s="100"/>
      <c r="E392" s="100"/>
      <c r="F392" s="100"/>
      <c r="G392" s="100"/>
      <c r="H392" s="100"/>
      <c r="I392" s="100"/>
      <c r="J392" s="100"/>
      <c r="K392" s="100"/>
      <c r="L392" s="38" t="s">
        <v>45</v>
      </c>
      <c r="M392" s="39" t="s">
        <v>46</v>
      </c>
      <c r="N392" s="39" t="s">
        <v>47</v>
      </c>
      <c r="O392" s="40" t="s">
        <v>48</v>
      </c>
      <c r="P392" s="9"/>
    </row>
    <row r="393" spans="2:16" ht="15">
      <c r="B393" s="5"/>
      <c r="C393" s="41"/>
      <c r="D393" s="99"/>
      <c r="E393" s="99"/>
      <c r="F393" s="99"/>
      <c r="G393" s="99"/>
      <c r="H393" s="99"/>
      <c r="I393" s="99"/>
      <c r="J393" s="99"/>
      <c r="K393" s="99"/>
      <c r="L393" s="42"/>
      <c r="M393" s="43">
        <v>1</v>
      </c>
      <c r="N393" s="43">
        <v>9</v>
      </c>
      <c r="O393" s="44">
        <v>2026</v>
      </c>
      <c r="P393" s="11"/>
    </row>
    <row r="394" spans="2:16" ht="14.25">
      <c r="B394" s="5"/>
      <c r="C394" s="46"/>
      <c r="D394" s="47"/>
      <c r="E394" s="47"/>
      <c r="F394" s="47"/>
      <c r="G394" s="47"/>
      <c r="H394" s="47"/>
      <c r="I394" s="47"/>
      <c r="J394" s="47"/>
      <c r="K394" s="47"/>
      <c r="L394" s="47"/>
      <c r="M394" s="47"/>
      <c r="N394" s="47"/>
      <c r="O394" s="48"/>
      <c r="P394" s="11"/>
    </row>
    <row r="395" spans="2:16" ht="15">
      <c r="B395" s="5"/>
      <c r="C395" s="46"/>
      <c r="D395" s="47"/>
      <c r="E395" s="47"/>
      <c r="F395" s="47"/>
      <c r="G395" s="47"/>
      <c r="H395" s="47"/>
      <c r="I395" s="47"/>
      <c r="J395" s="47"/>
      <c r="K395" s="47"/>
      <c r="L395" s="47"/>
      <c r="M395" s="47"/>
      <c r="N395" s="47"/>
      <c r="O395" s="48"/>
      <c r="P395" s="12"/>
    </row>
    <row r="396" spans="2:16" ht="15" thickBot="1">
      <c r="B396" s="5"/>
      <c r="C396" s="49"/>
      <c r="D396" s="50"/>
      <c r="E396" s="50"/>
      <c r="F396" s="50"/>
      <c r="G396" s="50"/>
      <c r="H396" s="50"/>
      <c r="I396" s="50"/>
      <c r="J396" s="50"/>
      <c r="K396" s="50"/>
      <c r="L396" s="50"/>
      <c r="M396" s="50"/>
      <c r="N396" s="50"/>
      <c r="O396" s="51"/>
      <c r="P396" s="6"/>
    </row>
    <row r="397" spans="2:16" ht="15" thickBot="1">
      <c r="B397" s="5"/>
      <c r="C397" s="52"/>
      <c r="D397" s="53"/>
      <c r="E397" s="53"/>
      <c r="F397" s="53"/>
      <c r="G397" s="53"/>
      <c r="H397" s="53"/>
      <c r="I397" s="32"/>
      <c r="J397" s="32"/>
      <c r="K397" s="53"/>
      <c r="L397" s="53"/>
      <c r="M397" s="53"/>
      <c r="N397" s="53"/>
      <c r="O397" s="54"/>
      <c r="P397" s="6"/>
    </row>
    <row r="398" spans="2:16" ht="15">
      <c r="B398" s="5"/>
      <c r="C398" s="859" t="s">
        <v>51</v>
      </c>
      <c r="D398" s="860"/>
      <c r="E398" s="860"/>
      <c r="F398" s="860"/>
      <c r="G398" s="860"/>
      <c r="H398" s="860"/>
      <c r="I398" s="860"/>
      <c r="J398" s="860"/>
      <c r="K398" s="860"/>
      <c r="L398" s="860"/>
      <c r="M398" s="860"/>
      <c r="N398" s="860"/>
      <c r="O398" s="861"/>
      <c r="P398" s="13"/>
    </row>
    <row r="399" spans="2:16" ht="15" thickBot="1">
      <c r="B399" s="5"/>
      <c r="C399" s="55"/>
      <c r="D399" s="32"/>
      <c r="E399" s="32"/>
      <c r="F399" s="32"/>
      <c r="G399" s="32"/>
      <c r="H399" s="32"/>
      <c r="I399" s="32"/>
      <c r="J399" s="32"/>
      <c r="K399" s="32"/>
      <c r="L399" s="32"/>
      <c r="M399" s="32"/>
      <c r="N399" s="32"/>
      <c r="O399" s="56"/>
      <c r="P399" s="6"/>
    </row>
    <row r="400" spans="2:16" ht="15">
      <c r="B400" s="5"/>
      <c r="C400" s="57" t="s">
        <v>52</v>
      </c>
      <c r="D400" s="862" t="s">
        <v>6</v>
      </c>
      <c r="E400" s="863"/>
      <c r="F400" s="863"/>
      <c r="G400" s="863"/>
      <c r="H400" s="863"/>
      <c r="I400" s="863"/>
      <c r="J400" s="863"/>
      <c r="K400" s="863"/>
      <c r="L400" s="864"/>
      <c r="M400" s="827" t="s">
        <v>53</v>
      </c>
      <c r="N400" s="865"/>
      <c r="O400" s="57" t="s">
        <v>8</v>
      </c>
      <c r="P400" s="14"/>
    </row>
    <row r="401" spans="2:16" ht="15.75" thickBot="1">
      <c r="B401" s="5"/>
      <c r="C401" s="181">
        <v>4.05</v>
      </c>
      <c r="D401" s="849" t="s">
        <v>141</v>
      </c>
      <c r="E401" s="904"/>
      <c r="F401" s="904"/>
      <c r="G401" s="904"/>
      <c r="H401" s="904"/>
      <c r="I401" s="904"/>
      <c r="J401" s="904"/>
      <c r="K401" s="904"/>
      <c r="L401" s="850"/>
      <c r="M401" s="849" t="s">
        <v>102</v>
      </c>
      <c r="N401" s="850"/>
      <c r="O401" s="193">
        <f>+O447</f>
        <v>284648</v>
      </c>
      <c r="P401" s="15"/>
    </row>
    <row r="402" spans="2:16" ht="47.65" customHeight="1">
      <c r="B402" s="5"/>
      <c r="C402" s="801" t="s">
        <v>54</v>
      </c>
      <c r="D402" s="802"/>
      <c r="E402" s="802"/>
      <c r="F402" s="802"/>
      <c r="G402" s="802"/>
      <c r="H402" s="802"/>
      <c r="I402" s="802"/>
      <c r="J402" s="802"/>
      <c r="K402" s="802"/>
      <c r="L402" s="802"/>
      <c r="M402" s="802"/>
      <c r="N402" s="802"/>
      <c r="O402" s="803"/>
      <c r="P402" s="16"/>
    </row>
    <row r="403" spans="2:16">
      <c r="B403" s="5"/>
      <c r="C403" s="804"/>
      <c r="D403" s="805"/>
      <c r="E403" s="805"/>
      <c r="F403" s="805"/>
      <c r="G403" s="805"/>
      <c r="H403" s="805"/>
      <c r="I403" s="805"/>
      <c r="J403" s="805"/>
      <c r="K403" s="805"/>
      <c r="L403" s="805"/>
      <c r="M403" s="805"/>
      <c r="N403" s="805"/>
      <c r="O403" s="806"/>
      <c r="P403" s="16"/>
    </row>
    <row r="404" spans="2:16" ht="13.5" thickBot="1">
      <c r="B404" s="5"/>
      <c r="C404" s="807"/>
      <c r="D404" s="808"/>
      <c r="E404" s="808"/>
      <c r="F404" s="808"/>
      <c r="G404" s="808"/>
      <c r="H404" s="808"/>
      <c r="I404" s="808"/>
      <c r="J404" s="808"/>
      <c r="K404" s="808"/>
      <c r="L404" s="808"/>
      <c r="M404" s="808"/>
      <c r="N404" s="808"/>
      <c r="O404" s="809"/>
      <c r="P404" s="16"/>
    </row>
    <row r="405" spans="2:16" ht="15">
      <c r="B405" s="5"/>
      <c r="C405" s="851" t="s">
        <v>6</v>
      </c>
      <c r="D405" s="852"/>
      <c r="E405" s="852"/>
      <c r="F405" s="852"/>
      <c r="G405" s="852"/>
      <c r="H405" s="852"/>
      <c r="I405" s="853"/>
      <c r="J405" s="837" t="s">
        <v>53</v>
      </c>
      <c r="K405" s="838"/>
      <c r="L405" s="58" t="s">
        <v>55</v>
      </c>
      <c r="M405" s="837" t="s">
        <v>56</v>
      </c>
      <c r="N405" s="838"/>
      <c r="O405" s="59" t="s">
        <v>57</v>
      </c>
      <c r="P405" s="17"/>
    </row>
    <row r="406" spans="2:16" ht="14.25">
      <c r="B406" s="5"/>
      <c r="C406" s="843" t="s">
        <v>92</v>
      </c>
      <c r="D406" s="844"/>
      <c r="E406" s="844"/>
      <c r="F406" s="844"/>
      <c r="G406" s="844"/>
      <c r="H406" s="844"/>
      <c r="I406" s="845"/>
      <c r="J406" s="831" t="s">
        <v>171</v>
      </c>
      <c r="K406" s="832"/>
      <c r="L406" s="182">
        <f>+O435</f>
        <v>132455.972328</v>
      </c>
      <c r="M406" s="842">
        <f>+$T$29</f>
        <v>0.1</v>
      </c>
      <c r="N406" s="832"/>
      <c r="O406" s="189">
        <f>+L406*M406</f>
        <v>13245.597232800001</v>
      </c>
      <c r="P406" s="18"/>
    </row>
    <row r="407" spans="2:16" ht="15" thickBot="1">
      <c r="B407" s="5"/>
      <c r="C407" s="843"/>
      <c r="D407" s="844"/>
      <c r="E407" s="844"/>
      <c r="F407" s="844"/>
      <c r="G407" s="844"/>
      <c r="H407" s="844"/>
      <c r="I407" s="845"/>
      <c r="J407" s="831"/>
      <c r="K407" s="832"/>
      <c r="L407" s="182"/>
      <c r="M407" s="902"/>
      <c r="N407" s="903"/>
      <c r="O407" s="189"/>
      <c r="P407" s="18"/>
    </row>
    <row r="408" spans="2:16" ht="15" thickBot="1">
      <c r="B408" s="5"/>
      <c r="C408" s="839" t="s">
        <v>177</v>
      </c>
      <c r="D408" s="840"/>
      <c r="E408" s="840"/>
      <c r="F408" s="840"/>
      <c r="G408" s="840"/>
      <c r="H408" s="840"/>
      <c r="I408" s="841"/>
      <c r="J408" s="821" t="s">
        <v>94</v>
      </c>
      <c r="K408" s="822"/>
      <c r="L408" s="183">
        <v>70000</v>
      </c>
      <c r="M408" s="831">
        <v>0.06</v>
      </c>
      <c r="N408" s="832"/>
      <c r="O408" s="189">
        <f>+M408*L408</f>
        <v>4200</v>
      </c>
      <c r="P408" s="18"/>
    </row>
    <row r="409" spans="2:16" ht="15" thickBot="1">
      <c r="B409" s="5"/>
      <c r="C409" s="843" t="s">
        <v>286</v>
      </c>
      <c r="D409" s="844"/>
      <c r="E409" s="844"/>
      <c r="F409" s="844"/>
      <c r="G409" s="844"/>
      <c r="H409" s="844"/>
      <c r="I409" s="845"/>
      <c r="J409" s="831" t="s">
        <v>94</v>
      </c>
      <c r="K409" s="832"/>
      <c r="L409" s="182">
        <v>51000</v>
      </c>
      <c r="M409" s="831">
        <v>0.65</v>
      </c>
      <c r="N409" s="832"/>
      <c r="O409" s="189">
        <f>+M409*L409</f>
        <v>33150</v>
      </c>
      <c r="P409" s="18"/>
    </row>
    <row r="410" spans="2:16" ht="15.75" thickBot="1">
      <c r="B410" s="5"/>
      <c r="C410" s="779" t="s">
        <v>58</v>
      </c>
      <c r="D410" s="780"/>
      <c r="E410" s="780"/>
      <c r="F410" s="780"/>
      <c r="G410" s="780"/>
      <c r="H410" s="780"/>
      <c r="I410" s="780"/>
      <c r="J410" s="780"/>
      <c r="K410" s="780"/>
      <c r="L410" s="780"/>
      <c r="M410" s="780"/>
      <c r="N410" s="781"/>
      <c r="O410" s="190">
        <f>+SUM(O406:O409)</f>
        <v>50595.597232799999</v>
      </c>
      <c r="P410" s="19"/>
    </row>
    <row r="411" spans="2:16">
      <c r="B411" s="5"/>
      <c r="C411" s="801" t="s">
        <v>59</v>
      </c>
      <c r="D411" s="802"/>
      <c r="E411" s="802"/>
      <c r="F411" s="802"/>
      <c r="G411" s="802"/>
      <c r="H411" s="802"/>
      <c r="I411" s="802"/>
      <c r="J411" s="802"/>
      <c r="K411" s="802"/>
      <c r="L411" s="802"/>
      <c r="M411" s="802"/>
      <c r="N411" s="802"/>
      <c r="O411" s="803"/>
      <c r="P411" s="16"/>
    </row>
    <row r="412" spans="2:16">
      <c r="B412" s="5"/>
      <c r="C412" s="804"/>
      <c r="D412" s="805"/>
      <c r="E412" s="805"/>
      <c r="F412" s="805"/>
      <c r="G412" s="805"/>
      <c r="H412" s="805"/>
      <c r="I412" s="805"/>
      <c r="J412" s="805"/>
      <c r="K412" s="805"/>
      <c r="L412" s="805"/>
      <c r="M412" s="805"/>
      <c r="N412" s="805"/>
      <c r="O412" s="806"/>
      <c r="P412" s="16"/>
    </row>
    <row r="413" spans="2:16" ht="13.5" thickBot="1">
      <c r="B413" s="5"/>
      <c r="C413" s="807"/>
      <c r="D413" s="808"/>
      <c r="E413" s="808"/>
      <c r="F413" s="808"/>
      <c r="G413" s="808"/>
      <c r="H413" s="808"/>
      <c r="I413" s="808"/>
      <c r="J413" s="808"/>
      <c r="K413" s="808"/>
      <c r="L413" s="808"/>
      <c r="M413" s="808"/>
      <c r="N413" s="808"/>
      <c r="O413" s="809"/>
      <c r="P413" s="16"/>
    </row>
    <row r="414" spans="2:16" ht="15">
      <c r="B414" s="5"/>
      <c r="C414" s="810" t="s">
        <v>6</v>
      </c>
      <c r="D414" s="811"/>
      <c r="E414" s="811"/>
      <c r="F414" s="811"/>
      <c r="G414" s="811"/>
      <c r="H414" s="811"/>
      <c r="I414" s="838"/>
      <c r="J414" s="226" t="s">
        <v>53</v>
      </c>
      <c r="K414" s="219" t="s">
        <v>8</v>
      </c>
      <c r="L414" s="219" t="s">
        <v>178</v>
      </c>
      <c r="M414" s="837" t="s">
        <v>60</v>
      </c>
      <c r="N414" s="838"/>
      <c r="O414" s="59" t="s">
        <v>57</v>
      </c>
      <c r="P414" s="17"/>
    </row>
    <row r="415" spans="2:16" ht="14.25">
      <c r="B415" s="5"/>
      <c r="C415" s="795" t="s">
        <v>179</v>
      </c>
      <c r="D415" s="796"/>
      <c r="E415" s="796"/>
      <c r="F415" s="796"/>
      <c r="G415" s="796"/>
      <c r="H415" s="796"/>
      <c r="I415" s="954"/>
      <c r="J415" s="232" t="s">
        <v>103</v>
      </c>
      <c r="K415" s="244">
        <v>0.03</v>
      </c>
      <c r="L415" s="244">
        <v>0.05</v>
      </c>
      <c r="M415" s="777">
        <v>882488.13</v>
      </c>
      <c r="N415" s="778"/>
      <c r="O415" s="189">
        <f>+(M415*K415)+(M415*K415*L415)</f>
        <v>27798.376095</v>
      </c>
      <c r="P415" s="18"/>
    </row>
    <row r="416" spans="2:16" ht="14.25">
      <c r="B416" s="5"/>
      <c r="C416" s="795"/>
      <c r="D416" s="796"/>
      <c r="E416" s="796"/>
      <c r="F416" s="796"/>
      <c r="G416" s="796"/>
      <c r="H416" s="796"/>
      <c r="I416" s="954"/>
      <c r="J416" s="232"/>
      <c r="K416" s="251"/>
      <c r="L416" s="244"/>
      <c r="M416" s="777"/>
      <c r="N416" s="778"/>
      <c r="O416" s="189">
        <f>+(M416*K416)+(M416*K416*L416)</f>
        <v>0</v>
      </c>
      <c r="P416" s="18"/>
    </row>
    <row r="417" spans="1:17" ht="14.25">
      <c r="B417" s="5"/>
      <c r="C417" s="795"/>
      <c r="D417" s="796"/>
      <c r="E417" s="796"/>
      <c r="F417" s="796"/>
      <c r="G417" s="796"/>
      <c r="H417" s="796"/>
      <c r="I417" s="954"/>
      <c r="J417" s="234"/>
      <c r="K417" s="251"/>
      <c r="L417" s="251"/>
      <c r="M417" s="777"/>
      <c r="N417" s="778"/>
      <c r="O417" s="189">
        <f>+(M417*K417)+(M417*K417*L417)</f>
        <v>0</v>
      </c>
      <c r="P417" s="18"/>
    </row>
    <row r="418" spans="1:17" ht="15" thickBot="1">
      <c r="B418" s="5"/>
      <c r="C418" s="833"/>
      <c r="D418" s="834"/>
      <c r="E418" s="834"/>
      <c r="F418" s="834"/>
      <c r="G418" s="834"/>
      <c r="H418" s="834"/>
      <c r="I418" s="956"/>
      <c r="J418" s="233"/>
      <c r="K418" s="245"/>
      <c r="L418" s="245"/>
      <c r="M418" s="892"/>
      <c r="N418" s="893"/>
      <c r="O418" s="189">
        <f>+(M418*K418)+(M418*K418*L418)</f>
        <v>0</v>
      </c>
      <c r="P418" s="18"/>
    </row>
    <row r="419" spans="1:17" ht="15.75" thickBot="1">
      <c r="B419" s="5"/>
      <c r="C419" s="779" t="s">
        <v>58</v>
      </c>
      <c r="D419" s="780"/>
      <c r="E419" s="780"/>
      <c r="F419" s="780"/>
      <c r="G419" s="780"/>
      <c r="H419" s="780"/>
      <c r="I419" s="780"/>
      <c r="J419" s="780"/>
      <c r="K419" s="780"/>
      <c r="L419" s="780"/>
      <c r="M419" s="780"/>
      <c r="N419" s="781"/>
      <c r="O419" s="190">
        <f>+SUM(O415:O418)</f>
        <v>27798.376095</v>
      </c>
      <c r="P419" s="18"/>
    </row>
    <row r="420" spans="1:17">
      <c r="B420" s="5"/>
      <c r="C420" s="801" t="s">
        <v>61</v>
      </c>
      <c r="D420" s="802"/>
      <c r="E420" s="802"/>
      <c r="F420" s="802"/>
      <c r="G420" s="802"/>
      <c r="H420" s="802"/>
      <c r="I420" s="802"/>
      <c r="J420" s="802"/>
      <c r="K420" s="802"/>
      <c r="L420" s="802"/>
      <c r="M420" s="802"/>
      <c r="N420" s="802"/>
      <c r="O420" s="803"/>
      <c r="P420" s="16"/>
    </row>
    <row r="421" spans="1:17">
      <c r="B421" s="5"/>
      <c r="C421" s="804"/>
      <c r="D421" s="805"/>
      <c r="E421" s="805"/>
      <c r="F421" s="805"/>
      <c r="G421" s="805"/>
      <c r="H421" s="805"/>
      <c r="I421" s="805"/>
      <c r="J421" s="805"/>
      <c r="K421" s="805"/>
      <c r="L421" s="805"/>
      <c r="M421" s="805"/>
      <c r="N421" s="805"/>
      <c r="O421" s="806"/>
      <c r="P421" s="16"/>
    </row>
    <row r="422" spans="1:17" ht="13.5" thickBot="1">
      <c r="B422" s="5"/>
      <c r="C422" s="807"/>
      <c r="D422" s="808"/>
      <c r="E422" s="808"/>
      <c r="F422" s="808"/>
      <c r="G422" s="808"/>
      <c r="H422" s="808"/>
      <c r="I422" s="808"/>
      <c r="J422" s="808"/>
      <c r="K422" s="808"/>
      <c r="L422" s="808"/>
      <c r="M422" s="808"/>
      <c r="N422" s="808"/>
      <c r="O422" s="809"/>
      <c r="P422" s="16"/>
    </row>
    <row r="423" spans="1:17" ht="17.25">
      <c r="A423" s="229"/>
      <c r="B423" s="228"/>
      <c r="C423" s="827" t="s">
        <v>62</v>
      </c>
      <c r="D423" s="828"/>
      <c r="E423" s="828"/>
      <c r="F423" s="828"/>
      <c r="G423" s="828"/>
      <c r="H423" s="828"/>
      <c r="I423" s="828"/>
      <c r="J423" s="219" t="s">
        <v>63</v>
      </c>
      <c r="K423" s="221" t="s">
        <v>64</v>
      </c>
      <c r="L423" s="219" t="s">
        <v>65</v>
      </c>
      <c r="M423" s="782" t="s">
        <v>66</v>
      </c>
      <c r="N423" s="783"/>
      <c r="O423" s="227" t="s">
        <v>57</v>
      </c>
      <c r="P423" s="14"/>
      <c r="Q423" s="229"/>
    </row>
    <row r="424" spans="1:17" ht="14.25">
      <c r="B424" s="5"/>
      <c r="C424" s="955"/>
      <c r="D424" s="796"/>
      <c r="E424" s="796"/>
      <c r="F424" s="796"/>
      <c r="G424" s="796"/>
      <c r="H424" s="796"/>
      <c r="I424" s="796"/>
      <c r="J424" s="66"/>
      <c r="K424" s="67"/>
      <c r="L424" s="66"/>
      <c r="M424" s="777"/>
      <c r="N424" s="778"/>
      <c r="O424" s="60"/>
      <c r="P424" s="18"/>
    </row>
    <row r="425" spans="1:17" ht="15" thickBot="1">
      <c r="B425" s="5"/>
      <c r="C425" s="833"/>
      <c r="D425" s="834"/>
      <c r="E425" s="834"/>
      <c r="F425" s="834"/>
      <c r="G425" s="834"/>
      <c r="H425" s="834"/>
      <c r="I425" s="834"/>
      <c r="J425" s="68"/>
      <c r="K425" s="69"/>
      <c r="L425" s="68"/>
      <c r="M425" s="821"/>
      <c r="N425" s="822"/>
      <c r="O425" s="60">
        <f>+M425*K425*J425</f>
        <v>0</v>
      </c>
      <c r="P425" s="18"/>
    </row>
    <row r="426" spans="1:17" ht="15.75" thickBot="1">
      <c r="B426" s="5"/>
      <c r="C426" s="779" t="s">
        <v>58</v>
      </c>
      <c r="D426" s="780"/>
      <c r="E426" s="780"/>
      <c r="F426" s="780"/>
      <c r="G426" s="780"/>
      <c r="H426" s="780"/>
      <c r="I426" s="780"/>
      <c r="J426" s="780"/>
      <c r="K426" s="780"/>
      <c r="L426" s="780"/>
      <c r="M426" s="780"/>
      <c r="N426" s="781"/>
      <c r="O426" s="190">
        <f>+SUM(O424:O425)</f>
        <v>0</v>
      </c>
      <c r="P426" s="19"/>
    </row>
    <row r="427" spans="1:17">
      <c r="B427" s="5"/>
      <c r="C427" s="801" t="s">
        <v>67</v>
      </c>
      <c r="D427" s="802"/>
      <c r="E427" s="802"/>
      <c r="F427" s="802"/>
      <c r="G427" s="802"/>
      <c r="H427" s="802"/>
      <c r="I427" s="802"/>
      <c r="J427" s="802"/>
      <c r="K427" s="802"/>
      <c r="L427" s="802"/>
      <c r="M427" s="802"/>
      <c r="N427" s="802"/>
      <c r="O427" s="803"/>
      <c r="P427" s="16"/>
    </row>
    <row r="428" spans="1:17">
      <c r="B428" s="5"/>
      <c r="C428" s="804"/>
      <c r="D428" s="805"/>
      <c r="E428" s="805"/>
      <c r="F428" s="805"/>
      <c r="G428" s="805"/>
      <c r="H428" s="805"/>
      <c r="I428" s="805"/>
      <c r="J428" s="805"/>
      <c r="K428" s="805"/>
      <c r="L428" s="805"/>
      <c r="M428" s="805"/>
      <c r="N428" s="805"/>
      <c r="O428" s="806"/>
      <c r="P428" s="16"/>
    </row>
    <row r="429" spans="1:17" ht="13.5" thickBot="1">
      <c r="B429" s="5"/>
      <c r="C429" s="807"/>
      <c r="D429" s="808"/>
      <c r="E429" s="808"/>
      <c r="F429" s="808"/>
      <c r="G429" s="808"/>
      <c r="H429" s="808"/>
      <c r="I429" s="808"/>
      <c r="J429" s="808"/>
      <c r="K429" s="808"/>
      <c r="L429" s="808"/>
      <c r="M429" s="808"/>
      <c r="N429" s="808"/>
      <c r="O429" s="809"/>
      <c r="P429" s="16"/>
    </row>
    <row r="430" spans="1:17" ht="30">
      <c r="A430" s="229"/>
      <c r="B430" s="228"/>
      <c r="C430" s="827" t="s">
        <v>68</v>
      </c>
      <c r="D430" s="828"/>
      <c r="E430" s="828"/>
      <c r="F430" s="828"/>
      <c r="G430" s="828"/>
      <c r="H430" s="828"/>
      <c r="I430" s="828"/>
      <c r="J430" s="782" t="s">
        <v>53</v>
      </c>
      <c r="K430" s="783"/>
      <c r="L430" s="222" t="s">
        <v>69</v>
      </c>
      <c r="M430" s="829" t="s">
        <v>56</v>
      </c>
      <c r="N430" s="830"/>
      <c r="O430" s="223" t="s">
        <v>57</v>
      </c>
      <c r="P430" s="224"/>
      <c r="Q430" s="229"/>
    </row>
    <row r="431" spans="1:17" ht="14.25">
      <c r="B431" s="5"/>
      <c r="C431" s="814" t="s">
        <v>308</v>
      </c>
      <c r="D431" s="815"/>
      <c r="E431" s="815"/>
      <c r="F431" s="815"/>
      <c r="G431" s="815"/>
      <c r="H431" s="815"/>
      <c r="I431" s="816"/>
      <c r="J431" s="784" t="s">
        <v>94</v>
      </c>
      <c r="K431" s="785"/>
      <c r="L431" s="184">
        <f>+L337</f>
        <v>311661.11135999998</v>
      </c>
      <c r="M431" s="935">
        <v>0.3</v>
      </c>
      <c r="N431" s="936"/>
      <c r="O431" s="191">
        <f>+M431*L431</f>
        <v>93498.333407999991</v>
      </c>
      <c r="P431" s="21"/>
    </row>
    <row r="432" spans="1:17" ht="14.25">
      <c r="B432" s="5"/>
      <c r="C432" s="814" t="s">
        <v>313</v>
      </c>
      <c r="D432" s="815"/>
      <c r="E432" s="815"/>
      <c r="F432" s="815"/>
      <c r="G432" s="815"/>
      <c r="H432" s="815"/>
      <c r="I432" s="816"/>
      <c r="J432" s="784" t="s">
        <v>94</v>
      </c>
      <c r="K432" s="785"/>
      <c r="L432" s="184">
        <f>+L338</f>
        <v>129858.79640000001</v>
      </c>
      <c r="M432" s="817">
        <f>+M431</f>
        <v>0.3</v>
      </c>
      <c r="N432" s="818"/>
      <c r="O432" s="191">
        <f t="shared" ref="O432:O434" si="4">+M432*L432</f>
        <v>38957.638919999998</v>
      </c>
      <c r="P432" s="21"/>
    </row>
    <row r="433" spans="2:16" ht="14.25">
      <c r="B433" s="5"/>
      <c r="C433" s="814"/>
      <c r="D433" s="815"/>
      <c r="E433" s="815"/>
      <c r="F433" s="815"/>
      <c r="G433" s="815"/>
      <c r="H433" s="815"/>
      <c r="I433" s="816"/>
      <c r="J433" s="784"/>
      <c r="K433" s="785"/>
      <c r="L433" s="184"/>
      <c r="M433" s="819"/>
      <c r="N433" s="820"/>
      <c r="O433" s="191">
        <f t="shared" si="4"/>
        <v>0</v>
      </c>
      <c r="P433" s="21"/>
    </row>
    <row r="434" spans="2:16" ht="15" thickBot="1">
      <c r="B434" s="5"/>
      <c r="C434" s="814"/>
      <c r="D434" s="815"/>
      <c r="E434" s="815"/>
      <c r="F434" s="815"/>
      <c r="G434" s="815"/>
      <c r="H434" s="815"/>
      <c r="I434" s="816"/>
      <c r="J434" s="784"/>
      <c r="K434" s="785"/>
      <c r="L434" s="183"/>
      <c r="M434" s="821"/>
      <c r="N434" s="822"/>
      <c r="O434" s="191">
        <f t="shared" si="4"/>
        <v>0</v>
      </c>
      <c r="P434" s="18"/>
    </row>
    <row r="435" spans="2:16" ht="15.75" thickBot="1">
      <c r="B435" s="5"/>
      <c r="C435" s="779" t="s">
        <v>58</v>
      </c>
      <c r="D435" s="780"/>
      <c r="E435" s="780"/>
      <c r="F435" s="780"/>
      <c r="G435" s="780"/>
      <c r="H435" s="780"/>
      <c r="I435" s="780"/>
      <c r="J435" s="780"/>
      <c r="K435" s="780"/>
      <c r="L435" s="780"/>
      <c r="M435" s="780"/>
      <c r="N435" s="781"/>
      <c r="O435" s="190">
        <f>+SUM(O431:O434)</f>
        <v>132455.972328</v>
      </c>
      <c r="P435" s="18"/>
    </row>
    <row r="436" spans="2:16" ht="15" thickBot="1">
      <c r="B436" s="5"/>
      <c r="C436" s="55"/>
      <c r="D436" s="32"/>
      <c r="E436" s="32"/>
      <c r="F436" s="32"/>
      <c r="G436" s="32"/>
      <c r="H436" s="32"/>
      <c r="I436" s="32"/>
      <c r="J436" s="32"/>
      <c r="K436" s="32"/>
      <c r="L436" s="32"/>
      <c r="M436" s="32"/>
      <c r="N436" s="32"/>
      <c r="O436" s="56"/>
      <c r="P436" s="6"/>
    </row>
    <row r="437" spans="2:16" ht="15.75" thickBot="1">
      <c r="B437" s="5"/>
      <c r="C437" s="786" t="s">
        <v>70</v>
      </c>
      <c r="D437" s="787"/>
      <c r="E437" s="787"/>
      <c r="F437" s="787"/>
      <c r="G437" s="787"/>
      <c r="H437" s="787"/>
      <c r="I437" s="787"/>
      <c r="J437" s="787"/>
      <c r="K437" s="787"/>
      <c r="L437" s="787"/>
      <c r="M437" s="787"/>
      <c r="N437" s="788"/>
      <c r="O437" s="194">
        <f>ROUNDUP(O410+O419+O426+O435,0)</f>
        <v>210850</v>
      </c>
      <c r="P437" s="22"/>
    </row>
    <row r="438" spans="2:16">
      <c r="B438" s="5"/>
      <c r="C438" s="801" t="s">
        <v>71</v>
      </c>
      <c r="D438" s="802"/>
      <c r="E438" s="802"/>
      <c r="F438" s="802"/>
      <c r="G438" s="802"/>
      <c r="H438" s="802"/>
      <c r="I438" s="802"/>
      <c r="J438" s="802"/>
      <c r="K438" s="802"/>
      <c r="L438" s="802"/>
      <c r="M438" s="802"/>
      <c r="N438" s="802"/>
      <c r="O438" s="803"/>
      <c r="P438" s="16"/>
    </row>
    <row r="439" spans="2:16">
      <c r="B439" s="5"/>
      <c r="C439" s="804"/>
      <c r="D439" s="805"/>
      <c r="E439" s="805"/>
      <c r="F439" s="805"/>
      <c r="G439" s="805"/>
      <c r="H439" s="805"/>
      <c r="I439" s="805"/>
      <c r="J439" s="805"/>
      <c r="K439" s="805"/>
      <c r="L439" s="805"/>
      <c r="M439" s="805"/>
      <c r="N439" s="805"/>
      <c r="O439" s="806"/>
      <c r="P439" s="16"/>
    </row>
    <row r="440" spans="2:16" ht="13.5" thickBot="1">
      <c r="B440" s="5"/>
      <c r="C440" s="807"/>
      <c r="D440" s="808"/>
      <c r="E440" s="808"/>
      <c r="F440" s="808"/>
      <c r="G440" s="808"/>
      <c r="H440" s="808"/>
      <c r="I440" s="808"/>
      <c r="J440" s="808"/>
      <c r="K440" s="808"/>
      <c r="L440" s="808"/>
      <c r="M440" s="808"/>
      <c r="N440" s="808"/>
      <c r="O440" s="809"/>
      <c r="P440" s="16"/>
    </row>
    <row r="441" spans="2:16" ht="15">
      <c r="B441" s="5"/>
      <c r="C441" s="810" t="s">
        <v>72</v>
      </c>
      <c r="D441" s="811"/>
      <c r="E441" s="811"/>
      <c r="F441" s="811"/>
      <c r="G441" s="811"/>
      <c r="H441" s="811"/>
      <c r="I441" s="811"/>
      <c r="J441" s="101"/>
      <c r="K441" s="102"/>
      <c r="L441" s="71" t="s">
        <v>73</v>
      </c>
      <c r="M441" s="812" t="s">
        <v>74</v>
      </c>
      <c r="N441" s="813"/>
      <c r="O441" s="72"/>
      <c r="P441" s="20"/>
    </row>
    <row r="442" spans="2:16" ht="14.25">
      <c r="B442" s="5"/>
      <c r="C442" s="795" t="s">
        <v>75</v>
      </c>
      <c r="D442" s="796"/>
      <c r="E442" s="796"/>
      <c r="F442" s="796"/>
      <c r="G442" s="796"/>
      <c r="H442" s="796"/>
      <c r="I442" s="796"/>
      <c r="J442" s="74"/>
      <c r="K442" s="75"/>
      <c r="L442" s="76">
        <v>0.28999999999999998</v>
      </c>
      <c r="M442" s="777">
        <f>+O437</f>
        <v>210850</v>
      </c>
      <c r="N442" s="778"/>
      <c r="O442" s="189">
        <f>+M442*L442</f>
        <v>61146.499999999993</v>
      </c>
      <c r="P442" s="23"/>
    </row>
    <row r="443" spans="2:16" ht="14.25">
      <c r="B443" s="5"/>
      <c r="C443" s="61" t="s">
        <v>76</v>
      </c>
      <c r="D443" s="62"/>
      <c r="E443" s="62"/>
      <c r="F443" s="62"/>
      <c r="G443" s="62"/>
      <c r="H443" s="62"/>
      <c r="I443" s="62"/>
      <c r="J443" s="74"/>
      <c r="K443" s="75"/>
      <c r="L443" s="76">
        <v>0.01</v>
      </c>
      <c r="M443" s="777">
        <f>+O437</f>
        <v>210850</v>
      </c>
      <c r="N443" s="778"/>
      <c r="O443" s="189">
        <f>+M443*L443</f>
        <v>2108.5</v>
      </c>
      <c r="P443" s="23"/>
    </row>
    <row r="444" spans="2:16" ht="15" thickBot="1">
      <c r="B444" s="5"/>
      <c r="C444" s="49" t="s">
        <v>77</v>
      </c>
      <c r="D444" s="50"/>
      <c r="E444" s="50"/>
      <c r="F444" s="50"/>
      <c r="G444" s="50"/>
      <c r="H444" s="50"/>
      <c r="I444" s="50"/>
      <c r="J444" s="77"/>
      <c r="K444" s="78"/>
      <c r="L444" s="76">
        <v>0.05</v>
      </c>
      <c r="M444" s="892">
        <f>+O437</f>
        <v>210850</v>
      </c>
      <c r="N444" s="893"/>
      <c r="O444" s="189">
        <f>+M444*L444</f>
        <v>10542.5</v>
      </c>
      <c r="P444" s="23"/>
    </row>
    <row r="445" spans="2:16" ht="15.75" thickBot="1">
      <c r="B445" s="5"/>
      <c r="C445" s="779" t="s">
        <v>58</v>
      </c>
      <c r="D445" s="780"/>
      <c r="E445" s="780"/>
      <c r="F445" s="780"/>
      <c r="G445" s="780"/>
      <c r="H445" s="780"/>
      <c r="I445" s="780"/>
      <c r="J445" s="780"/>
      <c r="K445" s="780"/>
      <c r="L445" s="780"/>
      <c r="M445" s="780"/>
      <c r="N445" s="781"/>
      <c r="O445" s="190">
        <f>+SUM(O442:O444)</f>
        <v>73797.5</v>
      </c>
      <c r="P445" s="24"/>
    </row>
    <row r="446" spans="2:16" ht="15" thickBot="1">
      <c r="B446" s="5"/>
      <c r="C446" s="55"/>
      <c r="D446" s="32"/>
      <c r="E446" s="32"/>
      <c r="F446" s="32"/>
      <c r="G446" s="32"/>
      <c r="H446" s="32"/>
      <c r="I446" s="32"/>
      <c r="J446" s="32"/>
      <c r="K446" s="32"/>
      <c r="L446" s="32"/>
      <c r="M446" s="32"/>
      <c r="N446" s="32"/>
      <c r="O446" s="56"/>
      <c r="P446" s="6"/>
    </row>
    <row r="447" spans="2:16" ht="15.75" thickBot="1">
      <c r="B447" s="5"/>
      <c r="C447" s="786" t="s">
        <v>78</v>
      </c>
      <c r="D447" s="787"/>
      <c r="E447" s="787"/>
      <c r="F447" s="787"/>
      <c r="G447" s="787"/>
      <c r="H447" s="787"/>
      <c r="I447" s="787"/>
      <c r="J447" s="787"/>
      <c r="K447" s="787"/>
      <c r="L447" s="787"/>
      <c r="M447" s="787"/>
      <c r="N447" s="788"/>
      <c r="O447" s="194">
        <f>ROUND(+O445+O437,0)</f>
        <v>284648</v>
      </c>
      <c r="P447" s="24"/>
    </row>
    <row r="448" spans="2:16" ht="14.25">
      <c r="B448" s="5"/>
      <c r="C448" s="55"/>
      <c r="D448" s="32"/>
      <c r="E448" s="32"/>
      <c r="F448" s="32"/>
      <c r="G448" s="32"/>
      <c r="H448" s="32"/>
      <c r="I448" s="32"/>
      <c r="J448" s="32"/>
      <c r="K448" s="32"/>
      <c r="L448" s="32"/>
      <c r="M448" s="32"/>
      <c r="N448" s="32"/>
      <c r="O448" s="56"/>
      <c r="P448" s="6"/>
    </row>
    <row r="449" spans="2:16" ht="14.25">
      <c r="B449" s="5"/>
      <c r="C449" s="55"/>
      <c r="D449" s="32"/>
      <c r="E449" s="32"/>
      <c r="F449" s="32"/>
      <c r="G449" s="32"/>
      <c r="H449" s="79" t="s">
        <v>79</v>
      </c>
      <c r="I449" s="79"/>
      <c r="J449" s="79"/>
      <c r="K449" s="79"/>
      <c r="L449" s="32"/>
      <c r="M449" s="32"/>
      <c r="N449" s="32"/>
      <c r="O449" s="56"/>
      <c r="P449" s="6"/>
    </row>
    <row r="450" spans="2:16" ht="15">
      <c r="B450" s="5"/>
      <c r="C450" s="55"/>
      <c r="D450" s="32"/>
      <c r="E450" s="32"/>
      <c r="F450" s="32"/>
      <c r="G450" s="32"/>
      <c r="H450" s="79" t="s">
        <v>80</v>
      </c>
      <c r="I450" s="32"/>
      <c r="J450" s="32"/>
      <c r="K450" s="32"/>
      <c r="L450" s="32"/>
      <c r="M450" s="32"/>
      <c r="N450" s="32"/>
      <c r="O450" s="56"/>
      <c r="P450" s="25"/>
    </row>
    <row r="451" spans="2:16" ht="15">
      <c r="B451" s="5"/>
      <c r="C451" s="55"/>
      <c r="D451" s="32"/>
      <c r="E451" s="32"/>
      <c r="F451" s="32"/>
      <c r="G451" s="32"/>
      <c r="H451" s="79" t="s">
        <v>81</v>
      </c>
      <c r="I451" s="32"/>
      <c r="J451" s="32"/>
      <c r="K451" s="32"/>
      <c r="L451" s="32"/>
      <c r="M451" s="32"/>
      <c r="N451" s="32"/>
      <c r="O451" s="56"/>
      <c r="P451" s="25"/>
    </row>
    <row r="452" spans="2:16" ht="14.25">
      <c r="B452" s="5"/>
      <c r="C452" s="41"/>
      <c r="D452" s="80"/>
      <c r="E452" s="80"/>
      <c r="F452" s="80"/>
      <c r="G452" s="80"/>
      <c r="H452" s="79" t="s">
        <v>82</v>
      </c>
      <c r="I452" s="80"/>
      <c r="J452" s="80"/>
      <c r="K452" s="80"/>
      <c r="L452" s="80"/>
      <c r="M452" s="80"/>
      <c r="N452" s="80"/>
      <c r="O452" s="81"/>
      <c r="P452" s="26"/>
    </row>
    <row r="453" spans="2:16" ht="14.25">
      <c r="B453" s="5"/>
      <c r="C453" s="55"/>
      <c r="D453" s="32"/>
      <c r="E453" s="32"/>
      <c r="F453" s="32"/>
      <c r="G453" s="32"/>
      <c r="H453" s="32" t="s">
        <v>83</v>
      </c>
      <c r="I453" s="32"/>
      <c r="J453" s="32"/>
      <c r="K453" s="32"/>
      <c r="L453" s="32"/>
      <c r="M453" s="32"/>
      <c r="N453" s="32"/>
      <c r="O453" s="56"/>
      <c r="P453" s="6"/>
    </row>
    <row r="454" spans="2:16" ht="15">
      <c r="B454" s="5"/>
      <c r="C454" s="82" t="s">
        <v>84</v>
      </c>
      <c r="D454" s="83"/>
      <c r="E454" s="83"/>
      <c r="F454" s="83"/>
      <c r="G454" s="83"/>
      <c r="H454" s="83"/>
      <c r="I454" s="83"/>
      <c r="J454" s="83"/>
      <c r="K454" s="83"/>
      <c r="L454" s="83"/>
      <c r="M454" s="83"/>
      <c r="N454" s="83"/>
      <c r="O454" s="84"/>
      <c r="P454" s="6"/>
    </row>
    <row r="455" spans="2:16" ht="14.25">
      <c r="B455" s="5"/>
      <c r="C455" s="789"/>
      <c r="D455" s="790"/>
      <c r="E455" s="790"/>
      <c r="F455" s="790"/>
      <c r="G455" s="790"/>
      <c r="H455" s="790"/>
      <c r="I455" s="790"/>
      <c r="J455" s="790"/>
      <c r="K455" s="790"/>
      <c r="L455" s="790"/>
      <c r="M455" s="790"/>
      <c r="N455" s="790"/>
      <c r="O455" s="791"/>
      <c r="P455" s="26"/>
    </row>
    <row r="456" spans="2:16" ht="14.25">
      <c r="B456" s="5"/>
      <c r="C456" s="789"/>
      <c r="D456" s="790"/>
      <c r="E456" s="790"/>
      <c r="F456" s="790"/>
      <c r="G456" s="790"/>
      <c r="H456" s="790"/>
      <c r="I456" s="790"/>
      <c r="J456" s="790"/>
      <c r="K456" s="790"/>
      <c r="L456" s="790"/>
      <c r="M456" s="790"/>
      <c r="N456" s="790"/>
      <c r="O456" s="791"/>
      <c r="P456" s="26"/>
    </row>
    <row r="457" spans="2:16" ht="14.25">
      <c r="B457" s="5"/>
      <c r="C457" s="41"/>
      <c r="D457" s="80"/>
      <c r="E457" s="80"/>
      <c r="F457" s="80"/>
      <c r="G457" s="80"/>
      <c r="H457" s="80"/>
      <c r="I457" s="80"/>
      <c r="J457" s="80"/>
      <c r="K457" s="80"/>
      <c r="L457" s="80"/>
      <c r="M457" s="80"/>
      <c r="N457" s="80"/>
      <c r="O457" s="81"/>
      <c r="P457" s="26"/>
    </row>
    <row r="458" spans="2:16" ht="15">
      <c r="B458" s="5"/>
      <c r="C458" s="85" t="s">
        <v>85</v>
      </c>
      <c r="D458" s="80"/>
      <c r="E458" s="80"/>
      <c r="F458" s="80"/>
      <c r="G458" s="80"/>
      <c r="H458" s="80"/>
      <c r="I458" s="80"/>
      <c r="J458" s="80"/>
      <c r="K458" s="80"/>
      <c r="L458" s="80"/>
      <c r="M458" s="80"/>
      <c r="N458" s="80"/>
      <c r="O458" s="81"/>
      <c r="P458" s="26"/>
    </row>
    <row r="459" spans="2:16">
      <c r="B459" s="5"/>
      <c r="C459" s="792" t="s">
        <v>86</v>
      </c>
      <c r="D459" s="793"/>
      <c r="E459" s="793"/>
      <c r="F459" s="793"/>
      <c r="G459" s="793"/>
      <c r="H459" s="793"/>
      <c r="I459" s="793"/>
      <c r="J459" s="793"/>
      <c r="K459" s="793"/>
      <c r="L459" s="793"/>
      <c r="M459" s="793"/>
      <c r="N459" s="793"/>
      <c r="O459" s="794"/>
      <c r="P459" s="27"/>
    </row>
    <row r="460" spans="2:16">
      <c r="B460" s="5"/>
      <c r="C460" s="792"/>
      <c r="D460" s="793"/>
      <c r="E460" s="793"/>
      <c r="F460" s="793"/>
      <c r="G460" s="793"/>
      <c r="H460" s="793"/>
      <c r="I460" s="793"/>
      <c r="J460" s="793"/>
      <c r="K460" s="793"/>
      <c r="L460" s="793"/>
      <c r="M460" s="793"/>
      <c r="N460" s="793"/>
      <c r="O460" s="794"/>
      <c r="P460" s="27"/>
    </row>
    <row r="461" spans="2:16">
      <c r="B461" s="5"/>
      <c r="C461" s="792" t="s">
        <v>87</v>
      </c>
      <c r="D461" s="793"/>
      <c r="E461" s="793"/>
      <c r="F461" s="793"/>
      <c r="G461" s="793"/>
      <c r="H461" s="793"/>
      <c r="I461" s="793"/>
      <c r="J461" s="793"/>
      <c r="K461" s="793"/>
      <c r="L461" s="793"/>
      <c r="M461" s="793"/>
      <c r="N461" s="793"/>
      <c r="O461" s="794"/>
      <c r="P461" s="27"/>
    </row>
    <row r="462" spans="2:16">
      <c r="B462" s="5"/>
      <c r="C462" s="792"/>
      <c r="D462" s="793"/>
      <c r="E462" s="793"/>
      <c r="F462" s="793"/>
      <c r="G462" s="793"/>
      <c r="H462" s="793"/>
      <c r="I462" s="793"/>
      <c r="J462" s="793"/>
      <c r="K462" s="793"/>
      <c r="L462" s="793"/>
      <c r="M462" s="793"/>
      <c r="N462" s="793"/>
      <c r="O462" s="794"/>
      <c r="P462" s="27"/>
    </row>
    <row r="463" spans="2:16" ht="14.25">
      <c r="B463" s="5"/>
      <c r="C463" s="41"/>
      <c r="D463" s="80"/>
      <c r="E463" s="80"/>
      <c r="F463" s="80"/>
      <c r="G463" s="80"/>
      <c r="H463" s="80"/>
      <c r="I463" s="80"/>
      <c r="J463" s="80"/>
      <c r="K463" s="80"/>
      <c r="L463" s="80"/>
      <c r="M463" s="80"/>
      <c r="N463" s="80"/>
      <c r="O463" s="81"/>
      <c r="P463" s="26"/>
    </row>
    <row r="464" spans="2:16" ht="14.25">
      <c r="B464" s="5"/>
      <c r="C464" s="55"/>
      <c r="D464" s="32"/>
      <c r="E464" s="32"/>
      <c r="F464" s="32"/>
      <c r="G464" s="32"/>
      <c r="H464" s="79" t="s">
        <v>79</v>
      </c>
      <c r="I464" s="32"/>
      <c r="J464" s="32"/>
      <c r="K464" s="32"/>
      <c r="L464" s="32"/>
      <c r="M464" s="32"/>
      <c r="N464" s="32"/>
      <c r="O464" s="56"/>
      <c r="P464" s="6"/>
    </row>
    <row r="465" spans="2:16" ht="14.25">
      <c r="B465" s="5"/>
      <c r="C465" s="55"/>
      <c r="D465" s="32"/>
      <c r="E465" s="32"/>
      <c r="F465" s="32"/>
      <c r="G465" s="32"/>
      <c r="H465" s="32" t="s">
        <v>80</v>
      </c>
      <c r="I465" s="62"/>
      <c r="J465" s="62"/>
      <c r="K465" s="62"/>
      <c r="L465" s="32"/>
      <c r="M465" s="32"/>
      <c r="N465" s="32"/>
      <c r="O465" s="56"/>
      <c r="P465" s="6"/>
    </row>
    <row r="466" spans="2:16" ht="14.25">
      <c r="B466" s="5"/>
      <c r="C466" s="55"/>
      <c r="D466" s="32"/>
      <c r="E466" s="32"/>
      <c r="F466" s="32"/>
      <c r="G466" s="32"/>
      <c r="H466" s="32" t="s">
        <v>88</v>
      </c>
      <c r="I466" s="86"/>
      <c r="J466" s="86"/>
      <c r="K466" s="86"/>
      <c r="L466" s="32"/>
      <c r="M466" s="32"/>
      <c r="N466" s="32"/>
      <c r="O466" s="56"/>
      <c r="P466" s="6"/>
    </row>
    <row r="467" spans="2:16" ht="14.25">
      <c r="B467" s="5"/>
      <c r="C467" s="87"/>
      <c r="D467" s="80"/>
      <c r="E467" s="80"/>
      <c r="F467" s="80"/>
      <c r="G467" s="80"/>
      <c r="H467" s="32" t="s">
        <v>89</v>
      </c>
      <c r="I467" s="32"/>
      <c r="J467" s="32"/>
      <c r="K467" s="32"/>
      <c r="L467" s="80"/>
      <c r="M467" s="80"/>
      <c r="N467" s="80"/>
      <c r="O467" s="81"/>
      <c r="P467" s="26"/>
    </row>
    <row r="468" spans="2:16" ht="16.5" thickBot="1">
      <c r="B468" s="5"/>
      <c r="C468" s="773"/>
      <c r="D468" s="774"/>
      <c r="E468" s="774"/>
      <c r="F468" s="69"/>
      <c r="G468" s="69"/>
      <c r="H468" s="69"/>
      <c r="I468" s="69"/>
      <c r="J468" s="69"/>
      <c r="K468" s="775"/>
      <c r="L468" s="775"/>
      <c r="M468" s="775"/>
      <c r="N468" s="775"/>
      <c r="O468" s="776"/>
      <c r="P468" s="28"/>
    </row>
    <row r="469" spans="2:16" ht="13.5" thickBot="1">
      <c r="B469" s="29"/>
      <c r="C469" s="30"/>
      <c r="D469" s="30"/>
      <c r="E469" s="30"/>
      <c r="F469" s="30"/>
      <c r="G469" s="30"/>
      <c r="H469" s="30"/>
      <c r="I469" s="30"/>
      <c r="J469" s="30"/>
      <c r="K469" s="30"/>
      <c r="L469" s="30"/>
      <c r="M469" s="30"/>
      <c r="N469" s="30"/>
      <c r="O469" s="30"/>
      <c r="P469" s="31"/>
    </row>
    <row r="470" spans="2:16" ht="13.5" thickTop="1"/>
    <row r="471" spans="2:16" ht="13.5" thickBot="1"/>
    <row r="472" spans="2:16" ht="13.5" thickTop="1">
      <c r="B472" s="3"/>
      <c r="C472" s="4"/>
      <c r="D472" s="4"/>
      <c r="E472" s="4"/>
      <c r="F472" s="4"/>
      <c r="G472" s="4"/>
      <c r="H472" s="4"/>
      <c r="I472" s="4"/>
      <c r="J472" s="4"/>
      <c r="K472" s="4"/>
      <c r="L472" s="4"/>
      <c r="M472" s="4"/>
      <c r="N472" s="4"/>
      <c r="O472" s="4"/>
      <c r="P472" s="106"/>
    </row>
    <row r="473" spans="2:16" ht="13.5">
      <c r="B473" s="5"/>
      <c r="C473" s="869" t="s">
        <v>38</v>
      </c>
      <c r="D473" s="870"/>
      <c r="E473" s="870"/>
      <c r="F473" s="870"/>
      <c r="P473" s="6"/>
    </row>
    <row r="474" spans="2:16">
      <c r="B474" s="5"/>
      <c r="C474" s="94"/>
      <c r="D474" s="107" t="s">
        <v>39</v>
      </c>
      <c r="E474" s="94"/>
      <c r="F474" s="95"/>
      <c r="P474" s="6"/>
    </row>
    <row r="475" spans="2:16">
      <c r="B475" s="5"/>
      <c r="C475" s="88"/>
      <c r="D475" s="89"/>
      <c r="E475" s="88"/>
      <c r="F475" s="89"/>
      <c r="P475" s="6"/>
    </row>
    <row r="476" spans="2:16" ht="15.75">
      <c r="B476" s="5"/>
      <c r="C476" s="871" t="s">
        <v>40</v>
      </c>
      <c r="D476" s="871"/>
      <c r="E476" s="871"/>
      <c r="F476" s="871"/>
      <c r="G476" s="871"/>
      <c r="H476" s="871"/>
      <c r="I476" s="871"/>
      <c r="J476" s="871"/>
      <c r="K476" s="871"/>
      <c r="L476" s="871"/>
      <c r="M476" s="871"/>
      <c r="N476" s="871"/>
      <c r="O476" s="871"/>
      <c r="P476" s="7"/>
    </row>
    <row r="477" spans="2:16" ht="15" thickBot="1">
      <c r="B477" s="5"/>
      <c r="C477" s="32"/>
      <c r="D477" s="32"/>
      <c r="E477" s="32"/>
      <c r="F477" s="32"/>
      <c r="G477" s="32"/>
      <c r="H477" s="32"/>
      <c r="I477" s="32"/>
      <c r="J477" s="32"/>
      <c r="K477" s="32"/>
      <c r="L477" s="32"/>
      <c r="M477" s="32"/>
      <c r="N477" s="32"/>
      <c r="O477" s="32"/>
      <c r="P477" s="6"/>
    </row>
    <row r="478" spans="2:16" ht="15">
      <c r="B478" s="5"/>
      <c r="C478" s="872"/>
      <c r="D478" s="874"/>
      <c r="E478" s="875"/>
      <c r="F478" s="875"/>
      <c r="G478" s="875"/>
      <c r="H478" s="875"/>
      <c r="I478" s="875"/>
      <c r="J478" s="875"/>
      <c r="K478" s="876"/>
      <c r="L478" s="877"/>
      <c r="M478" s="878"/>
      <c r="N478" s="878"/>
      <c r="O478" s="879"/>
      <c r="P478" s="8"/>
    </row>
    <row r="479" spans="2:16" ht="15">
      <c r="B479" s="5"/>
      <c r="C479" s="873"/>
      <c r="D479" s="856" t="s">
        <v>468</v>
      </c>
      <c r="E479" s="857"/>
      <c r="F479" s="857"/>
      <c r="G479" s="857"/>
      <c r="H479" s="857"/>
      <c r="I479" s="857"/>
      <c r="J479" s="857"/>
      <c r="K479" s="858"/>
      <c r="L479" s="880"/>
      <c r="M479" s="881"/>
      <c r="N479" s="881"/>
      <c r="O479" s="882"/>
      <c r="P479" s="8"/>
    </row>
    <row r="480" spans="2:16" ht="15">
      <c r="B480" s="5"/>
      <c r="C480" s="873"/>
      <c r="D480" s="856"/>
      <c r="E480" s="857"/>
      <c r="F480" s="857"/>
      <c r="G480" s="857"/>
      <c r="H480" s="857"/>
      <c r="I480" s="857"/>
      <c r="J480" s="857"/>
      <c r="K480" s="858"/>
      <c r="L480" s="883" t="s">
        <v>41</v>
      </c>
      <c r="M480" s="885"/>
      <c r="N480" s="886"/>
      <c r="O480" s="887"/>
      <c r="P480" s="8"/>
    </row>
    <row r="481" spans="2:16" ht="13.5">
      <c r="B481" s="5"/>
      <c r="C481" s="873"/>
      <c r="D481" s="866" t="s">
        <v>467</v>
      </c>
      <c r="E481" s="867"/>
      <c r="F481" s="867"/>
      <c r="G481" s="867"/>
      <c r="H481" s="867"/>
      <c r="I481" s="867"/>
      <c r="J481" s="867"/>
      <c r="K481" s="868"/>
      <c r="L481" s="884"/>
      <c r="M481" s="888"/>
      <c r="N481" s="889"/>
      <c r="O481" s="890"/>
      <c r="P481" s="9"/>
    </row>
    <row r="482" spans="2:16" ht="13.9" customHeight="1">
      <c r="B482" s="5"/>
      <c r="C482" s="873"/>
      <c r="D482" s="866"/>
      <c r="E482" s="867"/>
      <c r="F482" s="867"/>
      <c r="G482" s="867"/>
      <c r="H482" s="867"/>
      <c r="I482" s="867"/>
      <c r="J482" s="867"/>
      <c r="K482" s="868"/>
      <c r="L482" s="883" t="s">
        <v>42</v>
      </c>
      <c r="M482" s="883"/>
      <c r="N482" s="883" t="s">
        <v>43</v>
      </c>
      <c r="O482" s="854"/>
      <c r="P482" s="8"/>
    </row>
    <row r="483" spans="2:16" ht="13.9" customHeight="1">
      <c r="B483" s="5"/>
      <c r="C483" s="873"/>
      <c r="D483" s="866"/>
      <c r="E483" s="867"/>
      <c r="F483" s="867"/>
      <c r="G483" s="867"/>
      <c r="H483" s="867"/>
      <c r="I483" s="867"/>
      <c r="J483" s="867"/>
      <c r="K483" s="868"/>
      <c r="L483" s="891"/>
      <c r="M483" s="891"/>
      <c r="N483" s="891"/>
      <c r="O483" s="855"/>
      <c r="P483" s="8"/>
    </row>
    <row r="484" spans="2:16" ht="15">
      <c r="B484" s="5"/>
      <c r="C484" s="873"/>
      <c r="D484" s="856" t="s">
        <v>44</v>
      </c>
      <c r="E484" s="857"/>
      <c r="F484" s="857"/>
      <c r="G484" s="857"/>
      <c r="H484" s="857"/>
      <c r="I484" s="857"/>
      <c r="J484" s="857"/>
      <c r="K484" s="858"/>
      <c r="L484" s="891"/>
      <c r="M484" s="891"/>
      <c r="N484" s="891"/>
      <c r="O484" s="855"/>
      <c r="P484" s="8"/>
    </row>
    <row r="485" spans="2:16" ht="15.75" thickBot="1">
      <c r="B485" s="5"/>
      <c r="C485" s="33"/>
      <c r="D485" s="34"/>
      <c r="E485" s="34"/>
      <c r="F485" s="34"/>
      <c r="G485" s="34"/>
      <c r="H485" s="34"/>
      <c r="I485" s="34"/>
      <c r="J485" s="34"/>
      <c r="K485" s="34"/>
      <c r="L485" s="34"/>
      <c r="M485" s="35"/>
      <c r="N485" s="35"/>
      <c r="O485" s="36"/>
      <c r="P485" s="10"/>
    </row>
    <row r="486" spans="2:16" ht="15">
      <c r="B486" s="5"/>
      <c r="C486" s="37"/>
      <c r="D486" s="100"/>
      <c r="E486" s="100"/>
      <c r="F486" s="100"/>
      <c r="G486" s="100"/>
      <c r="H486" s="100"/>
      <c r="I486" s="100"/>
      <c r="J486" s="100"/>
      <c r="K486" s="100"/>
      <c r="L486" s="38" t="s">
        <v>45</v>
      </c>
      <c r="M486" s="39" t="s">
        <v>46</v>
      </c>
      <c r="N486" s="39" t="s">
        <v>47</v>
      </c>
      <c r="O486" s="40" t="s">
        <v>48</v>
      </c>
      <c r="P486" s="9"/>
    </row>
    <row r="487" spans="2:16" ht="15">
      <c r="B487" s="5"/>
      <c r="C487" s="41"/>
      <c r="D487" s="99"/>
      <c r="E487" s="99"/>
      <c r="F487" s="99"/>
      <c r="G487" s="99"/>
      <c r="H487" s="99"/>
      <c r="I487" s="99"/>
      <c r="J487" s="99"/>
      <c r="K487" s="99"/>
      <c r="L487" s="42"/>
      <c r="M487" s="43">
        <v>1</v>
      </c>
      <c r="N487" s="43">
        <v>9</v>
      </c>
      <c r="O487" s="44">
        <v>2026</v>
      </c>
      <c r="P487" s="11"/>
    </row>
    <row r="488" spans="2:16" ht="14.25">
      <c r="B488" s="5"/>
      <c r="C488" s="46"/>
      <c r="D488" s="47"/>
      <c r="E488" s="47"/>
      <c r="F488" s="47"/>
      <c r="G488" s="47"/>
      <c r="H488" s="47"/>
      <c r="I488" s="47"/>
      <c r="J488" s="47"/>
      <c r="K488" s="47"/>
      <c r="L488" s="47"/>
      <c r="M488" s="47"/>
      <c r="N488" s="47"/>
      <c r="O488" s="48"/>
      <c r="P488" s="11"/>
    </row>
    <row r="489" spans="2:16" ht="15">
      <c r="B489" s="5"/>
      <c r="C489" s="46"/>
      <c r="D489" s="47"/>
      <c r="E489" s="47"/>
      <c r="F489" s="47"/>
      <c r="G489" s="47"/>
      <c r="H489" s="47"/>
      <c r="I489" s="47"/>
      <c r="J489" s="47"/>
      <c r="K489" s="47"/>
      <c r="L489" s="47"/>
      <c r="M489" s="47"/>
      <c r="N489" s="47"/>
      <c r="O489" s="48"/>
      <c r="P489" s="12"/>
    </row>
    <row r="490" spans="2:16" ht="15" thickBot="1">
      <c r="B490" s="5"/>
      <c r="C490" s="49"/>
      <c r="D490" s="50"/>
      <c r="E490" s="50"/>
      <c r="F490" s="50"/>
      <c r="G490" s="50"/>
      <c r="H490" s="50"/>
      <c r="I490" s="50"/>
      <c r="J490" s="50"/>
      <c r="K490" s="50"/>
      <c r="L490" s="50"/>
      <c r="M490" s="50"/>
      <c r="N490" s="50"/>
      <c r="O490" s="51"/>
      <c r="P490" s="6"/>
    </row>
    <row r="491" spans="2:16" ht="15" thickBot="1">
      <c r="B491" s="5"/>
      <c r="C491" s="52"/>
      <c r="D491" s="53"/>
      <c r="E491" s="53"/>
      <c r="F491" s="53"/>
      <c r="G491" s="53"/>
      <c r="H491" s="53"/>
      <c r="I491" s="32"/>
      <c r="J491" s="32"/>
      <c r="K491" s="53"/>
      <c r="L491" s="53"/>
      <c r="M491" s="53"/>
      <c r="N491" s="53"/>
      <c r="O491" s="54"/>
      <c r="P491" s="6"/>
    </row>
    <row r="492" spans="2:16" ht="15">
      <c r="B492" s="5"/>
      <c r="C492" s="859" t="s">
        <v>51</v>
      </c>
      <c r="D492" s="860"/>
      <c r="E492" s="860"/>
      <c r="F492" s="860"/>
      <c r="G492" s="860"/>
      <c r="H492" s="860"/>
      <c r="I492" s="860"/>
      <c r="J492" s="860"/>
      <c r="K492" s="860"/>
      <c r="L492" s="860"/>
      <c r="M492" s="860"/>
      <c r="N492" s="860"/>
      <c r="O492" s="861"/>
      <c r="P492" s="13"/>
    </row>
    <row r="493" spans="2:16" ht="15" thickBot="1">
      <c r="B493" s="5"/>
      <c r="C493" s="55"/>
      <c r="D493" s="32"/>
      <c r="E493" s="32"/>
      <c r="F493" s="32"/>
      <c r="G493" s="32"/>
      <c r="H493" s="32"/>
      <c r="I493" s="32"/>
      <c r="J493" s="32"/>
      <c r="K493" s="32"/>
      <c r="L493" s="32"/>
      <c r="M493" s="32"/>
      <c r="N493" s="32"/>
      <c r="O493" s="56"/>
      <c r="P493" s="6"/>
    </row>
    <row r="494" spans="2:16" ht="15">
      <c r="B494" s="5"/>
      <c r="C494" s="57" t="s">
        <v>52</v>
      </c>
      <c r="D494" s="862" t="s">
        <v>6</v>
      </c>
      <c r="E494" s="863"/>
      <c r="F494" s="863"/>
      <c r="G494" s="863"/>
      <c r="H494" s="863"/>
      <c r="I494" s="863"/>
      <c r="J494" s="863"/>
      <c r="K494" s="863"/>
      <c r="L494" s="864"/>
      <c r="M494" s="827" t="s">
        <v>53</v>
      </c>
      <c r="N494" s="865"/>
      <c r="O494" s="57" t="s">
        <v>8</v>
      </c>
      <c r="P494" s="14"/>
    </row>
    <row r="495" spans="2:16" ht="15.75" thickBot="1">
      <c r="B495" s="5"/>
      <c r="C495" s="181">
        <v>4.0599999999999996</v>
      </c>
      <c r="D495" s="849" t="s">
        <v>287</v>
      </c>
      <c r="E495" s="904"/>
      <c r="F495" s="904"/>
      <c r="G495" s="904"/>
      <c r="H495" s="904"/>
      <c r="I495" s="904"/>
      <c r="J495" s="904"/>
      <c r="K495" s="904"/>
      <c r="L495" s="850"/>
      <c r="M495" s="849" t="s">
        <v>102</v>
      </c>
      <c r="N495" s="850"/>
      <c r="O495" s="193">
        <f>+O541</f>
        <v>189456</v>
      </c>
      <c r="P495" s="15"/>
    </row>
    <row r="496" spans="2:16" ht="30.4" customHeight="1">
      <c r="B496" s="5"/>
      <c r="C496" s="801" t="s">
        <v>54</v>
      </c>
      <c r="D496" s="802"/>
      <c r="E496" s="802"/>
      <c r="F496" s="802"/>
      <c r="G496" s="802"/>
      <c r="H496" s="802"/>
      <c r="I496" s="802"/>
      <c r="J496" s="802"/>
      <c r="K496" s="802"/>
      <c r="L496" s="802"/>
      <c r="M496" s="802"/>
      <c r="N496" s="802"/>
      <c r="O496" s="803"/>
      <c r="P496" s="16"/>
    </row>
    <row r="497" spans="2:16">
      <c r="B497" s="5"/>
      <c r="C497" s="804"/>
      <c r="D497" s="805"/>
      <c r="E497" s="805"/>
      <c r="F497" s="805"/>
      <c r="G497" s="805"/>
      <c r="H497" s="805"/>
      <c r="I497" s="805"/>
      <c r="J497" s="805"/>
      <c r="K497" s="805"/>
      <c r="L497" s="805"/>
      <c r="M497" s="805"/>
      <c r="N497" s="805"/>
      <c r="O497" s="806"/>
      <c r="P497" s="16"/>
    </row>
    <row r="498" spans="2:16" ht="13.5" thickBot="1">
      <c r="B498" s="5"/>
      <c r="C498" s="807"/>
      <c r="D498" s="808"/>
      <c r="E498" s="808"/>
      <c r="F498" s="808"/>
      <c r="G498" s="808"/>
      <c r="H498" s="808"/>
      <c r="I498" s="808"/>
      <c r="J498" s="808"/>
      <c r="K498" s="808"/>
      <c r="L498" s="808"/>
      <c r="M498" s="808"/>
      <c r="N498" s="808"/>
      <c r="O498" s="809"/>
      <c r="P498" s="16"/>
    </row>
    <row r="499" spans="2:16" ht="15">
      <c r="B499" s="5"/>
      <c r="C499" s="851" t="s">
        <v>6</v>
      </c>
      <c r="D499" s="852"/>
      <c r="E499" s="852"/>
      <c r="F499" s="852"/>
      <c r="G499" s="852"/>
      <c r="H499" s="852"/>
      <c r="I499" s="853"/>
      <c r="J499" s="837" t="s">
        <v>53</v>
      </c>
      <c r="K499" s="838"/>
      <c r="L499" s="58" t="s">
        <v>55</v>
      </c>
      <c r="M499" s="837" t="s">
        <v>56</v>
      </c>
      <c r="N499" s="838"/>
      <c r="O499" s="59" t="s">
        <v>57</v>
      </c>
      <c r="P499" s="17"/>
    </row>
    <row r="500" spans="2:16" ht="14.25">
      <c r="B500" s="5"/>
      <c r="C500" s="843" t="s">
        <v>92</v>
      </c>
      <c r="D500" s="844"/>
      <c r="E500" s="844"/>
      <c r="F500" s="844"/>
      <c r="G500" s="844"/>
      <c r="H500" s="844"/>
      <c r="I500" s="845"/>
      <c r="J500" s="831" t="s">
        <v>171</v>
      </c>
      <c r="K500" s="832"/>
      <c r="L500" s="182">
        <v>22758.799999999999</v>
      </c>
      <c r="M500" s="842">
        <f>+$T$29</f>
        <v>0.1</v>
      </c>
      <c r="N500" s="832"/>
      <c r="O500" s="189">
        <f>+L500*M500</f>
        <v>2275.88</v>
      </c>
      <c r="P500" s="18"/>
    </row>
    <row r="501" spans="2:16" ht="15" thickBot="1">
      <c r="B501" s="5"/>
      <c r="C501" s="843" t="s">
        <v>288</v>
      </c>
      <c r="D501" s="844"/>
      <c r="E501" s="844"/>
      <c r="F501" s="844"/>
      <c r="G501" s="844"/>
      <c r="H501" s="844"/>
      <c r="I501" s="845"/>
      <c r="J501" s="831" t="s">
        <v>94</v>
      </c>
      <c r="K501" s="832"/>
      <c r="L501" s="182">
        <v>82000</v>
      </c>
      <c r="M501" s="902">
        <v>0.2</v>
      </c>
      <c r="N501" s="903"/>
      <c r="O501" s="189">
        <f>+L501*M501</f>
        <v>16400</v>
      </c>
      <c r="P501" s="18"/>
    </row>
    <row r="502" spans="2:16" ht="15" thickBot="1">
      <c r="B502" s="5"/>
      <c r="C502" s="839" t="s">
        <v>289</v>
      </c>
      <c r="D502" s="840"/>
      <c r="E502" s="840"/>
      <c r="F502" s="840"/>
      <c r="G502" s="840"/>
      <c r="H502" s="840"/>
      <c r="I502" s="841"/>
      <c r="J502" s="821" t="s">
        <v>94</v>
      </c>
      <c r="K502" s="822"/>
      <c r="L502" s="183">
        <v>25600</v>
      </c>
      <c r="M502" s="831">
        <v>0.05</v>
      </c>
      <c r="N502" s="832"/>
      <c r="O502" s="189">
        <f t="shared" ref="O502" si="5">+L502*M502</f>
        <v>1280</v>
      </c>
      <c r="P502" s="18"/>
    </row>
    <row r="503" spans="2:16" ht="15" thickBot="1">
      <c r="B503" s="5"/>
      <c r="C503" s="843"/>
      <c r="D503" s="844"/>
      <c r="E503" s="844"/>
      <c r="F503" s="844"/>
      <c r="G503" s="844"/>
      <c r="H503" s="844"/>
      <c r="I503" s="845"/>
      <c r="J503" s="831"/>
      <c r="K503" s="832"/>
      <c r="L503" s="182"/>
      <c r="M503" s="831"/>
      <c r="N503" s="832"/>
      <c r="O503" s="189"/>
      <c r="P503" s="18"/>
    </row>
    <row r="504" spans="2:16" ht="15.75" thickBot="1">
      <c r="B504" s="5"/>
      <c r="C504" s="779" t="s">
        <v>58</v>
      </c>
      <c r="D504" s="780"/>
      <c r="E504" s="780"/>
      <c r="F504" s="780"/>
      <c r="G504" s="780"/>
      <c r="H504" s="780"/>
      <c r="I504" s="780"/>
      <c r="J504" s="780"/>
      <c r="K504" s="780"/>
      <c r="L504" s="780"/>
      <c r="M504" s="780"/>
      <c r="N504" s="781"/>
      <c r="O504" s="190">
        <f>+SUM(O500:O503)</f>
        <v>19955.88</v>
      </c>
      <c r="P504" s="19"/>
    </row>
    <row r="505" spans="2:16">
      <c r="B505" s="5"/>
      <c r="C505" s="801" t="s">
        <v>59</v>
      </c>
      <c r="D505" s="802"/>
      <c r="E505" s="802"/>
      <c r="F505" s="802"/>
      <c r="G505" s="802"/>
      <c r="H505" s="802"/>
      <c r="I505" s="802"/>
      <c r="J505" s="802"/>
      <c r="K505" s="802"/>
      <c r="L505" s="802"/>
      <c r="M505" s="802"/>
      <c r="N505" s="802"/>
      <c r="O505" s="803"/>
      <c r="P505" s="16"/>
    </row>
    <row r="506" spans="2:16">
      <c r="B506" s="5"/>
      <c r="C506" s="804"/>
      <c r="D506" s="805"/>
      <c r="E506" s="805"/>
      <c r="F506" s="805"/>
      <c r="G506" s="805"/>
      <c r="H506" s="805"/>
      <c r="I506" s="805"/>
      <c r="J506" s="805"/>
      <c r="K506" s="805"/>
      <c r="L506" s="805"/>
      <c r="M506" s="805"/>
      <c r="N506" s="805"/>
      <c r="O506" s="806"/>
      <c r="P506" s="16"/>
    </row>
    <row r="507" spans="2:16" ht="13.5" thickBot="1">
      <c r="B507" s="5"/>
      <c r="C507" s="807"/>
      <c r="D507" s="808"/>
      <c r="E507" s="808"/>
      <c r="F507" s="808"/>
      <c r="G507" s="808"/>
      <c r="H507" s="808"/>
      <c r="I507" s="808"/>
      <c r="J507" s="808"/>
      <c r="K507" s="808"/>
      <c r="L507" s="808"/>
      <c r="M507" s="808"/>
      <c r="N507" s="808"/>
      <c r="O507" s="809"/>
      <c r="P507" s="16"/>
    </row>
    <row r="508" spans="2:16" ht="15">
      <c r="B508" s="5"/>
      <c r="C508" s="810" t="s">
        <v>6</v>
      </c>
      <c r="D508" s="811"/>
      <c r="E508" s="811"/>
      <c r="F508" s="811"/>
      <c r="G508" s="811"/>
      <c r="H508" s="811"/>
      <c r="I508" s="838"/>
      <c r="J508" s="226" t="s">
        <v>53</v>
      </c>
      <c r="K508" s="219" t="s">
        <v>8</v>
      </c>
      <c r="L508" s="219" t="s">
        <v>178</v>
      </c>
      <c r="M508" s="837" t="s">
        <v>60</v>
      </c>
      <c r="N508" s="838"/>
      <c r="O508" s="59" t="s">
        <v>57</v>
      </c>
      <c r="P508" s="17"/>
    </row>
    <row r="509" spans="2:16" ht="14.25">
      <c r="B509" s="5"/>
      <c r="C509" s="795" t="s">
        <v>290</v>
      </c>
      <c r="D509" s="796"/>
      <c r="E509" s="796"/>
      <c r="F509" s="796"/>
      <c r="G509" s="796"/>
      <c r="H509" s="796"/>
      <c r="I509" s="954"/>
      <c r="J509" s="232" t="s">
        <v>102</v>
      </c>
      <c r="K509" s="244">
        <v>1</v>
      </c>
      <c r="L509" s="244">
        <v>0.05</v>
      </c>
      <c r="M509" s="777">
        <v>39000</v>
      </c>
      <c r="N509" s="778"/>
      <c r="O509" s="189">
        <f>+(M509*K509)+(M509*K509*L509)</f>
        <v>40950</v>
      </c>
      <c r="P509" s="18"/>
    </row>
    <row r="510" spans="2:16" ht="14.25">
      <c r="B510" s="5"/>
      <c r="C510" s="795" t="s">
        <v>291</v>
      </c>
      <c r="D510" s="796"/>
      <c r="E510" s="796"/>
      <c r="F510" s="796"/>
      <c r="G510" s="796"/>
      <c r="H510" s="796"/>
      <c r="I510" s="954"/>
      <c r="J510" s="232" t="s">
        <v>149</v>
      </c>
      <c r="K510" s="251">
        <v>0.5</v>
      </c>
      <c r="L510" s="244"/>
      <c r="M510" s="777">
        <v>27000</v>
      </c>
      <c r="N510" s="778"/>
      <c r="O510" s="189">
        <f>+(M510*K510)+(M510*K510*L510)</f>
        <v>13500</v>
      </c>
      <c r="P510" s="18"/>
    </row>
    <row r="511" spans="2:16" ht="14.25">
      <c r="B511" s="5"/>
      <c r="C511" s="795" t="s">
        <v>315</v>
      </c>
      <c r="D511" s="796"/>
      <c r="E511" s="796"/>
      <c r="F511" s="796"/>
      <c r="G511" s="796"/>
      <c r="H511" s="796"/>
      <c r="I511" s="954"/>
      <c r="J511" s="234" t="s">
        <v>206</v>
      </c>
      <c r="K511" s="383">
        <v>3.5000000000000003E-2</v>
      </c>
      <c r="L511" s="251"/>
      <c r="M511" s="777">
        <v>89479.9</v>
      </c>
      <c r="N511" s="778"/>
      <c r="O511" s="189">
        <f>+(M511*K511)+(M511*K511*L511)</f>
        <v>3131.7964999999999</v>
      </c>
      <c r="P511" s="18"/>
    </row>
    <row r="512" spans="2:16" ht="15" thickBot="1">
      <c r="B512" s="5"/>
      <c r="C512" s="833"/>
      <c r="D512" s="834"/>
      <c r="E512" s="834"/>
      <c r="F512" s="834"/>
      <c r="G512" s="834"/>
      <c r="H512" s="834"/>
      <c r="I512" s="956"/>
      <c r="J512" s="233"/>
      <c r="K512" s="245"/>
      <c r="L512" s="245"/>
      <c r="M512" s="892"/>
      <c r="N512" s="893"/>
      <c r="O512" s="189">
        <f>+(M512*K512)+(M512*K512*L512)</f>
        <v>0</v>
      </c>
      <c r="P512" s="18"/>
    </row>
    <row r="513" spans="1:17" ht="15.75" thickBot="1">
      <c r="B513" s="5"/>
      <c r="C513" s="779" t="s">
        <v>58</v>
      </c>
      <c r="D513" s="780"/>
      <c r="E513" s="780"/>
      <c r="F513" s="780"/>
      <c r="G513" s="780"/>
      <c r="H513" s="780"/>
      <c r="I513" s="780"/>
      <c r="J513" s="780"/>
      <c r="K513" s="780"/>
      <c r="L513" s="780"/>
      <c r="M513" s="780"/>
      <c r="N513" s="781"/>
      <c r="O513" s="190">
        <f>+SUM(O509:O512)</f>
        <v>57581.796499999997</v>
      </c>
      <c r="P513" s="18"/>
    </row>
    <row r="514" spans="1:17">
      <c r="B514" s="5"/>
      <c r="C514" s="801" t="s">
        <v>61</v>
      </c>
      <c r="D514" s="802"/>
      <c r="E514" s="802"/>
      <c r="F514" s="802"/>
      <c r="G514" s="802"/>
      <c r="H514" s="802"/>
      <c r="I514" s="802"/>
      <c r="J514" s="802"/>
      <c r="K514" s="802"/>
      <c r="L514" s="802"/>
      <c r="M514" s="802"/>
      <c r="N514" s="802"/>
      <c r="O514" s="803"/>
      <c r="P514" s="16"/>
    </row>
    <row r="515" spans="1:17">
      <c r="B515" s="5"/>
      <c r="C515" s="804"/>
      <c r="D515" s="805"/>
      <c r="E515" s="805"/>
      <c r="F515" s="805"/>
      <c r="G515" s="805"/>
      <c r="H515" s="805"/>
      <c r="I515" s="805"/>
      <c r="J515" s="805"/>
      <c r="K515" s="805"/>
      <c r="L515" s="805"/>
      <c r="M515" s="805"/>
      <c r="N515" s="805"/>
      <c r="O515" s="806"/>
      <c r="P515" s="16"/>
    </row>
    <row r="516" spans="1:17" ht="13.5" thickBot="1">
      <c r="B516" s="5"/>
      <c r="C516" s="807"/>
      <c r="D516" s="808"/>
      <c r="E516" s="808"/>
      <c r="F516" s="808"/>
      <c r="G516" s="808"/>
      <c r="H516" s="808"/>
      <c r="I516" s="808"/>
      <c r="J516" s="808"/>
      <c r="K516" s="808"/>
      <c r="L516" s="808"/>
      <c r="M516" s="808"/>
      <c r="N516" s="808"/>
      <c r="O516" s="809"/>
      <c r="P516" s="16"/>
    </row>
    <row r="517" spans="1:17" ht="17.25">
      <c r="A517" s="229"/>
      <c r="B517" s="228"/>
      <c r="C517" s="827" t="s">
        <v>62</v>
      </c>
      <c r="D517" s="828"/>
      <c r="E517" s="828"/>
      <c r="F517" s="828"/>
      <c r="G517" s="828"/>
      <c r="H517" s="828"/>
      <c r="I517" s="828"/>
      <c r="J517" s="219" t="s">
        <v>63</v>
      </c>
      <c r="K517" s="221" t="s">
        <v>64</v>
      </c>
      <c r="L517" s="219" t="s">
        <v>65</v>
      </c>
      <c r="M517" s="782" t="s">
        <v>66</v>
      </c>
      <c r="N517" s="783"/>
      <c r="O517" s="227" t="s">
        <v>57</v>
      </c>
      <c r="P517" s="14"/>
      <c r="Q517" s="229"/>
    </row>
    <row r="518" spans="1:17" ht="14.25">
      <c r="B518" s="5"/>
      <c r="C518" s="955" t="s">
        <v>190</v>
      </c>
      <c r="D518" s="796"/>
      <c r="E518" s="796"/>
      <c r="F518" s="796"/>
      <c r="G518" s="796"/>
      <c r="H518" s="796"/>
      <c r="I518" s="796"/>
      <c r="J518" s="66">
        <v>0.1</v>
      </c>
      <c r="K518" s="67">
        <v>1</v>
      </c>
      <c r="L518" s="66"/>
      <c r="M518" s="777">
        <v>50395.06</v>
      </c>
      <c r="N518" s="778"/>
      <c r="O518" s="60">
        <f>+M518*K518*J518</f>
        <v>5039.5060000000003</v>
      </c>
      <c r="P518" s="18"/>
    </row>
    <row r="519" spans="1:17" ht="15" thickBot="1">
      <c r="B519" s="5"/>
      <c r="C519" s="833"/>
      <c r="D519" s="834"/>
      <c r="E519" s="834"/>
      <c r="F519" s="834"/>
      <c r="G519" s="834"/>
      <c r="H519" s="834"/>
      <c r="I519" s="834"/>
      <c r="J519" s="68"/>
      <c r="K519" s="69"/>
      <c r="L519" s="68"/>
      <c r="M519" s="821"/>
      <c r="N519" s="822"/>
      <c r="O519" s="60">
        <f>+M519*K519*J519</f>
        <v>0</v>
      </c>
      <c r="P519" s="18"/>
    </row>
    <row r="520" spans="1:17" ht="15.75" thickBot="1">
      <c r="B520" s="5"/>
      <c r="C520" s="779" t="s">
        <v>58</v>
      </c>
      <c r="D520" s="780"/>
      <c r="E520" s="780"/>
      <c r="F520" s="780"/>
      <c r="G520" s="780"/>
      <c r="H520" s="780"/>
      <c r="I520" s="780"/>
      <c r="J520" s="780"/>
      <c r="K520" s="780"/>
      <c r="L520" s="780"/>
      <c r="M520" s="780"/>
      <c r="N520" s="781"/>
      <c r="O520" s="190">
        <f>+SUM(O518:O519)</f>
        <v>5039.5060000000003</v>
      </c>
      <c r="P520" s="19"/>
    </row>
    <row r="521" spans="1:17">
      <c r="B521" s="5"/>
      <c r="C521" s="801" t="s">
        <v>67</v>
      </c>
      <c r="D521" s="802"/>
      <c r="E521" s="802"/>
      <c r="F521" s="802"/>
      <c r="G521" s="802"/>
      <c r="H521" s="802"/>
      <c r="I521" s="802"/>
      <c r="J521" s="802"/>
      <c r="K521" s="802"/>
      <c r="L521" s="802"/>
      <c r="M521" s="802"/>
      <c r="N521" s="802"/>
      <c r="O521" s="803"/>
      <c r="P521" s="16"/>
    </row>
    <row r="522" spans="1:17">
      <c r="B522" s="5"/>
      <c r="C522" s="804"/>
      <c r="D522" s="805"/>
      <c r="E522" s="805"/>
      <c r="F522" s="805"/>
      <c r="G522" s="805"/>
      <c r="H522" s="805"/>
      <c r="I522" s="805"/>
      <c r="J522" s="805"/>
      <c r="K522" s="805"/>
      <c r="L522" s="805"/>
      <c r="M522" s="805"/>
      <c r="N522" s="805"/>
      <c r="O522" s="806"/>
      <c r="P522" s="16"/>
    </row>
    <row r="523" spans="1:17" ht="13.5" thickBot="1">
      <c r="B523" s="5"/>
      <c r="C523" s="807"/>
      <c r="D523" s="808"/>
      <c r="E523" s="808"/>
      <c r="F523" s="808"/>
      <c r="G523" s="808"/>
      <c r="H523" s="808"/>
      <c r="I523" s="808"/>
      <c r="J523" s="808"/>
      <c r="K523" s="808"/>
      <c r="L523" s="808"/>
      <c r="M523" s="808"/>
      <c r="N523" s="808"/>
      <c r="O523" s="809"/>
      <c r="P523" s="16"/>
    </row>
    <row r="524" spans="1:17" ht="30">
      <c r="A524" s="229"/>
      <c r="B524" s="228"/>
      <c r="C524" s="827" t="s">
        <v>68</v>
      </c>
      <c r="D524" s="828"/>
      <c r="E524" s="828"/>
      <c r="F524" s="828"/>
      <c r="G524" s="828"/>
      <c r="H524" s="828"/>
      <c r="I524" s="828"/>
      <c r="J524" s="782" t="s">
        <v>53</v>
      </c>
      <c r="K524" s="783"/>
      <c r="L524" s="222" t="s">
        <v>69</v>
      </c>
      <c r="M524" s="829" t="s">
        <v>56</v>
      </c>
      <c r="N524" s="830"/>
      <c r="O524" s="223" t="s">
        <v>57</v>
      </c>
      <c r="P524" s="224"/>
      <c r="Q524" s="229"/>
    </row>
    <row r="525" spans="1:17" ht="14.25">
      <c r="B525" s="5"/>
      <c r="C525" s="814" t="s">
        <v>314</v>
      </c>
      <c r="D525" s="815"/>
      <c r="E525" s="815"/>
      <c r="F525" s="815"/>
      <c r="G525" s="815"/>
      <c r="H525" s="815"/>
      <c r="I525" s="816"/>
      <c r="J525" s="784" t="s">
        <v>94</v>
      </c>
      <c r="K525" s="785"/>
      <c r="L525" s="184">
        <f>+'DESGLOSE CUADRILLAS'!J41</f>
        <v>231148.657592</v>
      </c>
      <c r="M525" s="935">
        <v>0.16</v>
      </c>
      <c r="N525" s="936"/>
      <c r="O525" s="191">
        <f>+M525*L525</f>
        <v>36983.785214720003</v>
      </c>
      <c r="P525" s="21"/>
    </row>
    <row r="526" spans="1:17" ht="14.25">
      <c r="B526" s="5"/>
      <c r="C526" s="814" t="s">
        <v>313</v>
      </c>
      <c r="D526" s="815"/>
      <c r="E526" s="815"/>
      <c r="F526" s="815"/>
      <c r="G526" s="815"/>
      <c r="H526" s="815"/>
      <c r="I526" s="816"/>
      <c r="J526" s="784" t="s">
        <v>94</v>
      </c>
      <c r="K526" s="785"/>
      <c r="L526" s="184">
        <f>+'DESGLOSE CUADRILLAS'!J20</f>
        <v>129858.79640000001</v>
      </c>
      <c r="M526" s="817">
        <f>+M525</f>
        <v>0.16</v>
      </c>
      <c r="N526" s="818"/>
      <c r="O526" s="191">
        <f t="shared" ref="O526:O528" si="6">+M526*L526</f>
        <v>20777.407424000001</v>
      </c>
      <c r="P526" s="21"/>
    </row>
    <row r="527" spans="1:17" ht="14.25">
      <c r="B527" s="5"/>
      <c r="C527" s="814"/>
      <c r="D527" s="815"/>
      <c r="E527" s="815"/>
      <c r="F527" s="815"/>
      <c r="G527" s="815"/>
      <c r="H527" s="815"/>
      <c r="I527" s="816"/>
      <c r="J527" s="784"/>
      <c r="K527" s="785"/>
      <c r="L527" s="184"/>
      <c r="M527" s="819"/>
      <c r="N527" s="820"/>
      <c r="O527" s="191">
        <f t="shared" si="6"/>
        <v>0</v>
      </c>
      <c r="P527" s="21"/>
    </row>
    <row r="528" spans="1:17" ht="15" thickBot="1">
      <c r="B528" s="5"/>
      <c r="C528" s="814"/>
      <c r="D528" s="815"/>
      <c r="E528" s="815"/>
      <c r="F528" s="815"/>
      <c r="G528" s="815"/>
      <c r="H528" s="815"/>
      <c r="I528" s="816"/>
      <c r="J528" s="784"/>
      <c r="K528" s="785"/>
      <c r="L528" s="183"/>
      <c r="M528" s="821"/>
      <c r="N528" s="822"/>
      <c r="O528" s="191">
        <f t="shared" si="6"/>
        <v>0</v>
      </c>
      <c r="P528" s="18"/>
    </row>
    <row r="529" spans="2:16" ht="15.75" thickBot="1">
      <c r="B529" s="5"/>
      <c r="C529" s="779" t="s">
        <v>58</v>
      </c>
      <c r="D529" s="780"/>
      <c r="E529" s="780"/>
      <c r="F529" s="780"/>
      <c r="G529" s="780"/>
      <c r="H529" s="780"/>
      <c r="I529" s="780"/>
      <c r="J529" s="780"/>
      <c r="K529" s="780"/>
      <c r="L529" s="780"/>
      <c r="M529" s="780"/>
      <c r="N529" s="781"/>
      <c r="O529" s="190">
        <f>+SUM(O525:O528)</f>
        <v>57761.192638720007</v>
      </c>
      <c r="P529" s="18"/>
    </row>
    <row r="530" spans="2:16" ht="15" thickBot="1">
      <c r="B530" s="5"/>
      <c r="C530" s="55"/>
      <c r="D530" s="32"/>
      <c r="E530" s="32"/>
      <c r="F530" s="32"/>
      <c r="G530" s="32"/>
      <c r="H530" s="32"/>
      <c r="I530" s="32"/>
      <c r="J530" s="32"/>
      <c r="K530" s="32"/>
      <c r="L530" s="32"/>
      <c r="M530" s="32"/>
      <c r="N530" s="32"/>
      <c r="O530" s="56"/>
      <c r="P530" s="6"/>
    </row>
    <row r="531" spans="2:16" ht="15.75" thickBot="1">
      <c r="B531" s="5"/>
      <c r="C531" s="786" t="s">
        <v>70</v>
      </c>
      <c r="D531" s="787"/>
      <c r="E531" s="787"/>
      <c r="F531" s="787"/>
      <c r="G531" s="787"/>
      <c r="H531" s="787"/>
      <c r="I531" s="787"/>
      <c r="J531" s="787"/>
      <c r="K531" s="787"/>
      <c r="L531" s="787"/>
      <c r="M531" s="787"/>
      <c r="N531" s="788"/>
      <c r="O531" s="194">
        <f>ROUND(O504+O513+O520+O529,0)</f>
        <v>140338</v>
      </c>
      <c r="P531" s="22"/>
    </row>
    <row r="532" spans="2:16">
      <c r="B532" s="5"/>
      <c r="C532" s="801" t="s">
        <v>71</v>
      </c>
      <c r="D532" s="802"/>
      <c r="E532" s="802"/>
      <c r="F532" s="802"/>
      <c r="G532" s="802"/>
      <c r="H532" s="802"/>
      <c r="I532" s="802"/>
      <c r="J532" s="802"/>
      <c r="K532" s="802"/>
      <c r="L532" s="802"/>
      <c r="M532" s="802"/>
      <c r="N532" s="802"/>
      <c r="O532" s="803"/>
      <c r="P532" s="16"/>
    </row>
    <row r="533" spans="2:16">
      <c r="B533" s="5"/>
      <c r="C533" s="804"/>
      <c r="D533" s="805"/>
      <c r="E533" s="805"/>
      <c r="F533" s="805"/>
      <c r="G533" s="805"/>
      <c r="H533" s="805"/>
      <c r="I533" s="805"/>
      <c r="J533" s="805"/>
      <c r="K533" s="805"/>
      <c r="L533" s="805"/>
      <c r="M533" s="805"/>
      <c r="N533" s="805"/>
      <c r="O533" s="806"/>
      <c r="P533" s="16"/>
    </row>
    <row r="534" spans="2:16" ht="13.5" thickBot="1">
      <c r="B534" s="5"/>
      <c r="C534" s="807"/>
      <c r="D534" s="808"/>
      <c r="E534" s="808"/>
      <c r="F534" s="808"/>
      <c r="G534" s="808"/>
      <c r="H534" s="808"/>
      <c r="I534" s="808"/>
      <c r="J534" s="808"/>
      <c r="K534" s="808"/>
      <c r="L534" s="808"/>
      <c r="M534" s="808"/>
      <c r="N534" s="808"/>
      <c r="O534" s="809"/>
      <c r="P534" s="16"/>
    </row>
    <row r="535" spans="2:16" ht="15">
      <c r="B535" s="5"/>
      <c r="C535" s="810" t="s">
        <v>72</v>
      </c>
      <c r="D535" s="811"/>
      <c r="E535" s="811"/>
      <c r="F535" s="811"/>
      <c r="G535" s="811"/>
      <c r="H535" s="811"/>
      <c r="I535" s="811"/>
      <c r="J535" s="101"/>
      <c r="K535" s="102"/>
      <c r="L535" s="71" t="s">
        <v>73</v>
      </c>
      <c r="M535" s="812" t="s">
        <v>74</v>
      </c>
      <c r="N535" s="813"/>
      <c r="O535" s="72"/>
      <c r="P535" s="20"/>
    </row>
    <row r="536" spans="2:16" ht="14.25">
      <c r="B536" s="5"/>
      <c r="C536" s="795" t="s">
        <v>75</v>
      </c>
      <c r="D536" s="796"/>
      <c r="E536" s="796"/>
      <c r="F536" s="796"/>
      <c r="G536" s="796"/>
      <c r="H536" s="796"/>
      <c r="I536" s="796"/>
      <c r="J536" s="74"/>
      <c r="K536" s="75"/>
      <c r="L536" s="76">
        <v>0.28999999999999998</v>
      </c>
      <c r="M536" s="777">
        <f>+O531</f>
        <v>140338</v>
      </c>
      <c r="N536" s="778"/>
      <c r="O536" s="189">
        <f>+M536*L536</f>
        <v>40698.019999999997</v>
      </c>
      <c r="P536" s="23"/>
    </row>
    <row r="537" spans="2:16" ht="14.25">
      <c r="B537" s="5"/>
      <c r="C537" s="61" t="s">
        <v>76</v>
      </c>
      <c r="D537" s="62"/>
      <c r="E537" s="62"/>
      <c r="F537" s="62"/>
      <c r="G537" s="62"/>
      <c r="H537" s="62"/>
      <c r="I537" s="62"/>
      <c r="J537" s="74"/>
      <c r="K537" s="75"/>
      <c r="L537" s="76">
        <v>0.01</v>
      </c>
      <c r="M537" s="777">
        <f>+O531</f>
        <v>140338</v>
      </c>
      <c r="N537" s="778"/>
      <c r="O537" s="189">
        <f>+M537*L537</f>
        <v>1403.38</v>
      </c>
      <c r="P537" s="23"/>
    </row>
    <row r="538" spans="2:16" ht="15" thickBot="1">
      <c r="B538" s="5"/>
      <c r="C538" s="49" t="s">
        <v>77</v>
      </c>
      <c r="D538" s="50"/>
      <c r="E538" s="50"/>
      <c r="F538" s="50"/>
      <c r="G538" s="50"/>
      <c r="H538" s="50"/>
      <c r="I538" s="50"/>
      <c r="J538" s="77"/>
      <c r="K538" s="78"/>
      <c r="L538" s="76">
        <v>0.05</v>
      </c>
      <c r="M538" s="892">
        <f>+O531</f>
        <v>140338</v>
      </c>
      <c r="N538" s="893"/>
      <c r="O538" s="189">
        <f>+M538*L538</f>
        <v>7016.9000000000005</v>
      </c>
      <c r="P538" s="23"/>
    </row>
    <row r="539" spans="2:16" ht="15.75" thickBot="1">
      <c r="B539" s="5"/>
      <c r="C539" s="779" t="s">
        <v>58</v>
      </c>
      <c r="D539" s="780"/>
      <c r="E539" s="780"/>
      <c r="F539" s="780"/>
      <c r="G539" s="780"/>
      <c r="H539" s="780"/>
      <c r="I539" s="780"/>
      <c r="J539" s="780"/>
      <c r="K539" s="780"/>
      <c r="L539" s="780"/>
      <c r="M539" s="780"/>
      <c r="N539" s="781"/>
      <c r="O539" s="190">
        <f>+SUM(O536:O538)</f>
        <v>49118.299999999996</v>
      </c>
      <c r="P539" s="24"/>
    </row>
    <row r="540" spans="2:16" ht="15" thickBot="1">
      <c r="B540" s="5"/>
      <c r="C540" s="55"/>
      <c r="D540" s="32"/>
      <c r="E540" s="32"/>
      <c r="F540" s="32"/>
      <c r="G540" s="32"/>
      <c r="H540" s="32"/>
      <c r="I540" s="32"/>
      <c r="J540" s="32"/>
      <c r="K540" s="32"/>
      <c r="L540" s="32"/>
      <c r="M540" s="32"/>
      <c r="N540" s="32"/>
      <c r="O540" s="56"/>
      <c r="P540" s="6"/>
    </row>
    <row r="541" spans="2:16" ht="15.75" thickBot="1">
      <c r="B541" s="5"/>
      <c r="C541" s="786" t="s">
        <v>78</v>
      </c>
      <c r="D541" s="787"/>
      <c r="E541" s="787"/>
      <c r="F541" s="787"/>
      <c r="G541" s="787"/>
      <c r="H541" s="787"/>
      <c r="I541" s="787"/>
      <c r="J541" s="787"/>
      <c r="K541" s="787"/>
      <c r="L541" s="787"/>
      <c r="M541" s="787"/>
      <c r="N541" s="788"/>
      <c r="O541" s="194">
        <f>ROUNDDOWN(+O539+O531,0)</f>
        <v>189456</v>
      </c>
      <c r="P541" s="24"/>
    </row>
    <row r="542" spans="2:16" ht="14.25">
      <c r="B542" s="5"/>
      <c r="C542" s="55"/>
      <c r="D542" s="32"/>
      <c r="E542" s="32"/>
      <c r="F542" s="32"/>
      <c r="G542" s="32"/>
      <c r="H542" s="32"/>
      <c r="I542" s="32"/>
      <c r="J542" s="32"/>
      <c r="K542" s="32"/>
      <c r="L542" s="32"/>
      <c r="M542" s="32"/>
      <c r="N542" s="32"/>
      <c r="O542" s="56"/>
      <c r="P542" s="6"/>
    </row>
    <row r="543" spans="2:16" ht="14.25">
      <c r="B543" s="5"/>
      <c r="C543" s="55"/>
      <c r="D543" s="32"/>
      <c r="E543" s="32"/>
      <c r="F543" s="32"/>
      <c r="G543" s="32"/>
      <c r="H543" s="79" t="s">
        <v>79</v>
      </c>
      <c r="I543" s="79"/>
      <c r="J543" s="79"/>
      <c r="K543" s="79"/>
      <c r="L543" s="32"/>
      <c r="M543" s="32"/>
      <c r="N543" s="32"/>
      <c r="O543" s="56"/>
      <c r="P543" s="6"/>
    </row>
    <row r="544" spans="2:16" ht="15">
      <c r="B544" s="5"/>
      <c r="C544" s="55"/>
      <c r="D544" s="32"/>
      <c r="E544" s="32"/>
      <c r="F544" s="32"/>
      <c r="G544" s="32"/>
      <c r="H544" s="79" t="s">
        <v>80</v>
      </c>
      <c r="I544" s="32"/>
      <c r="J544" s="32"/>
      <c r="K544" s="32"/>
      <c r="L544" s="32"/>
      <c r="M544" s="32"/>
      <c r="N544" s="32"/>
      <c r="O544" s="56"/>
      <c r="P544" s="25"/>
    </row>
    <row r="545" spans="2:16" ht="15">
      <c r="B545" s="5"/>
      <c r="C545" s="55"/>
      <c r="D545" s="32"/>
      <c r="E545" s="32"/>
      <c r="F545" s="32"/>
      <c r="G545" s="32"/>
      <c r="H545" s="79" t="s">
        <v>81</v>
      </c>
      <c r="I545" s="32"/>
      <c r="J545" s="32"/>
      <c r="K545" s="32"/>
      <c r="L545" s="32"/>
      <c r="M545" s="32"/>
      <c r="N545" s="32"/>
      <c r="O545" s="56"/>
      <c r="P545" s="25"/>
    </row>
    <row r="546" spans="2:16" ht="14.25">
      <c r="B546" s="5"/>
      <c r="C546" s="41"/>
      <c r="D546" s="80"/>
      <c r="E546" s="80"/>
      <c r="F546" s="80"/>
      <c r="G546" s="80"/>
      <c r="H546" s="79" t="s">
        <v>82</v>
      </c>
      <c r="I546" s="80"/>
      <c r="J546" s="80"/>
      <c r="K546" s="80"/>
      <c r="L546" s="80"/>
      <c r="M546" s="80"/>
      <c r="N546" s="80"/>
      <c r="O546" s="81"/>
      <c r="P546" s="26"/>
    </row>
    <row r="547" spans="2:16" ht="14.25">
      <c r="B547" s="5"/>
      <c r="C547" s="55"/>
      <c r="D547" s="32"/>
      <c r="E547" s="32"/>
      <c r="F547" s="32"/>
      <c r="G547" s="32"/>
      <c r="H547" s="32" t="s">
        <v>83</v>
      </c>
      <c r="I547" s="32"/>
      <c r="J547" s="32"/>
      <c r="K547" s="32"/>
      <c r="L547" s="32"/>
      <c r="M547" s="32"/>
      <c r="N547" s="32"/>
      <c r="O547" s="56"/>
      <c r="P547" s="6"/>
    </row>
    <row r="548" spans="2:16" ht="15">
      <c r="B548" s="5"/>
      <c r="C548" s="82" t="s">
        <v>84</v>
      </c>
      <c r="D548" s="83"/>
      <c r="E548" s="83"/>
      <c r="F548" s="83"/>
      <c r="G548" s="83"/>
      <c r="H548" s="83"/>
      <c r="I548" s="83"/>
      <c r="J548" s="83"/>
      <c r="K548" s="83"/>
      <c r="L548" s="83"/>
      <c r="M548" s="83"/>
      <c r="N548" s="83"/>
      <c r="O548" s="84"/>
      <c r="P548" s="6"/>
    </row>
    <row r="549" spans="2:16" ht="14.25">
      <c r="B549" s="5"/>
      <c r="C549" s="789"/>
      <c r="D549" s="790"/>
      <c r="E549" s="790"/>
      <c r="F549" s="790"/>
      <c r="G549" s="790"/>
      <c r="H549" s="790"/>
      <c r="I549" s="790"/>
      <c r="J549" s="790"/>
      <c r="K549" s="790"/>
      <c r="L549" s="790"/>
      <c r="M549" s="790"/>
      <c r="N549" s="790"/>
      <c r="O549" s="791"/>
      <c r="P549" s="26"/>
    </row>
    <row r="550" spans="2:16" ht="14.25">
      <c r="B550" s="5"/>
      <c r="C550" s="789"/>
      <c r="D550" s="790"/>
      <c r="E550" s="790"/>
      <c r="F550" s="790"/>
      <c r="G550" s="790"/>
      <c r="H550" s="790"/>
      <c r="I550" s="790"/>
      <c r="J550" s="790"/>
      <c r="K550" s="790"/>
      <c r="L550" s="790"/>
      <c r="M550" s="790"/>
      <c r="N550" s="790"/>
      <c r="O550" s="791"/>
      <c r="P550" s="26"/>
    </row>
    <row r="551" spans="2:16" ht="14.25">
      <c r="B551" s="5"/>
      <c r="C551" s="41"/>
      <c r="D551" s="80"/>
      <c r="E551" s="80"/>
      <c r="F551" s="80"/>
      <c r="G551" s="80"/>
      <c r="H551" s="80"/>
      <c r="I551" s="80"/>
      <c r="J551" s="80"/>
      <c r="K551" s="80"/>
      <c r="L551" s="80"/>
      <c r="M551" s="80"/>
      <c r="N551" s="80"/>
      <c r="O551" s="81"/>
      <c r="P551" s="26"/>
    </row>
    <row r="552" spans="2:16" ht="15">
      <c r="B552" s="5"/>
      <c r="C552" s="85" t="s">
        <v>85</v>
      </c>
      <c r="D552" s="80"/>
      <c r="E552" s="80"/>
      <c r="F552" s="80"/>
      <c r="G552" s="80"/>
      <c r="H552" s="80"/>
      <c r="I552" s="80"/>
      <c r="J552" s="80"/>
      <c r="K552" s="80"/>
      <c r="L552" s="80"/>
      <c r="M552" s="80"/>
      <c r="N552" s="80"/>
      <c r="O552" s="81"/>
      <c r="P552" s="26"/>
    </row>
    <row r="553" spans="2:16">
      <c r="B553" s="5"/>
      <c r="C553" s="792" t="s">
        <v>86</v>
      </c>
      <c r="D553" s="793"/>
      <c r="E553" s="793"/>
      <c r="F553" s="793"/>
      <c r="G553" s="793"/>
      <c r="H553" s="793"/>
      <c r="I553" s="793"/>
      <c r="J553" s="793"/>
      <c r="K553" s="793"/>
      <c r="L553" s="793"/>
      <c r="M553" s="793"/>
      <c r="N553" s="793"/>
      <c r="O553" s="794"/>
      <c r="P553" s="27"/>
    </row>
    <row r="554" spans="2:16">
      <c r="B554" s="5"/>
      <c r="C554" s="792"/>
      <c r="D554" s="793"/>
      <c r="E554" s="793"/>
      <c r="F554" s="793"/>
      <c r="G554" s="793"/>
      <c r="H554" s="793"/>
      <c r="I554" s="793"/>
      <c r="J554" s="793"/>
      <c r="K554" s="793"/>
      <c r="L554" s="793"/>
      <c r="M554" s="793"/>
      <c r="N554" s="793"/>
      <c r="O554" s="794"/>
      <c r="P554" s="27"/>
    </row>
    <row r="555" spans="2:16">
      <c r="B555" s="5"/>
      <c r="C555" s="792" t="s">
        <v>87</v>
      </c>
      <c r="D555" s="793"/>
      <c r="E555" s="793"/>
      <c r="F555" s="793"/>
      <c r="G555" s="793"/>
      <c r="H555" s="793"/>
      <c r="I555" s="793"/>
      <c r="J555" s="793"/>
      <c r="K555" s="793"/>
      <c r="L555" s="793"/>
      <c r="M555" s="793"/>
      <c r="N555" s="793"/>
      <c r="O555" s="794"/>
      <c r="P555" s="27"/>
    </row>
    <row r="556" spans="2:16">
      <c r="B556" s="5"/>
      <c r="C556" s="792"/>
      <c r="D556" s="793"/>
      <c r="E556" s="793"/>
      <c r="F556" s="793"/>
      <c r="G556" s="793"/>
      <c r="H556" s="793"/>
      <c r="I556" s="793"/>
      <c r="J556" s="793"/>
      <c r="K556" s="793"/>
      <c r="L556" s="793"/>
      <c r="M556" s="793"/>
      <c r="N556" s="793"/>
      <c r="O556" s="794"/>
      <c r="P556" s="27"/>
    </row>
    <row r="557" spans="2:16" ht="14.25">
      <c r="B557" s="5"/>
      <c r="C557" s="41"/>
      <c r="D557" s="80"/>
      <c r="E557" s="80"/>
      <c r="F557" s="80"/>
      <c r="G557" s="80"/>
      <c r="H557" s="80"/>
      <c r="I557" s="80"/>
      <c r="J557" s="80"/>
      <c r="K557" s="80"/>
      <c r="L557" s="80"/>
      <c r="M557" s="80"/>
      <c r="N557" s="80"/>
      <c r="O557" s="81"/>
      <c r="P557" s="26"/>
    </row>
    <row r="558" spans="2:16" ht="14.25">
      <c r="B558" s="5"/>
      <c r="C558" s="55"/>
      <c r="D558" s="32"/>
      <c r="E558" s="32"/>
      <c r="F558" s="32"/>
      <c r="G558" s="32"/>
      <c r="H558" s="79" t="s">
        <v>79</v>
      </c>
      <c r="I558" s="32"/>
      <c r="J558" s="32"/>
      <c r="K558" s="32"/>
      <c r="L558" s="32"/>
      <c r="M558" s="32"/>
      <c r="N558" s="32"/>
      <c r="O558" s="56"/>
      <c r="P558" s="6"/>
    </row>
    <row r="559" spans="2:16" ht="14.25">
      <c r="B559" s="5"/>
      <c r="C559" s="55"/>
      <c r="D559" s="32"/>
      <c r="E559" s="32"/>
      <c r="F559" s="32"/>
      <c r="G559" s="32"/>
      <c r="H559" s="32" t="s">
        <v>80</v>
      </c>
      <c r="I559" s="62"/>
      <c r="J559" s="62"/>
      <c r="K559" s="62"/>
      <c r="L559" s="32"/>
      <c r="M559" s="32"/>
      <c r="N559" s="32"/>
      <c r="O559" s="56"/>
      <c r="P559" s="6"/>
    </row>
    <row r="560" spans="2:16" ht="14.25">
      <c r="B560" s="5"/>
      <c r="C560" s="55"/>
      <c r="D560" s="32"/>
      <c r="E560" s="32"/>
      <c r="F560" s="32"/>
      <c r="G560" s="32"/>
      <c r="H560" s="32" t="s">
        <v>88</v>
      </c>
      <c r="I560" s="86"/>
      <c r="J560" s="86"/>
      <c r="K560" s="86"/>
      <c r="L560" s="32"/>
      <c r="M560" s="32"/>
      <c r="N560" s="32"/>
      <c r="O560" s="56"/>
      <c r="P560" s="6"/>
    </row>
    <row r="561" spans="2:16" ht="14.25">
      <c r="B561" s="5"/>
      <c r="C561" s="87"/>
      <c r="D561" s="80"/>
      <c r="E561" s="80"/>
      <c r="F561" s="80"/>
      <c r="G561" s="80"/>
      <c r="H561" s="32" t="s">
        <v>89</v>
      </c>
      <c r="I561" s="32"/>
      <c r="J561" s="32"/>
      <c r="K561" s="32"/>
      <c r="L561" s="80"/>
      <c r="M561" s="80"/>
      <c r="N561" s="80"/>
      <c r="O561" s="81"/>
      <c r="P561" s="26"/>
    </row>
    <row r="562" spans="2:16" ht="16.5" thickBot="1">
      <c r="B562" s="5"/>
      <c r="C562" s="773"/>
      <c r="D562" s="774"/>
      <c r="E562" s="774"/>
      <c r="F562" s="69"/>
      <c r="G562" s="69"/>
      <c r="H562" s="69"/>
      <c r="I562" s="69"/>
      <c r="J562" s="69"/>
      <c r="K562" s="775"/>
      <c r="L562" s="775"/>
      <c r="M562" s="775"/>
      <c r="N562" s="775"/>
      <c r="O562" s="776"/>
      <c r="P562" s="28"/>
    </row>
    <row r="563" spans="2:16" ht="13.5" thickBot="1">
      <c r="B563" s="29"/>
      <c r="C563" s="30"/>
      <c r="D563" s="30"/>
      <c r="E563" s="30"/>
      <c r="F563" s="30"/>
      <c r="G563" s="30"/>
      <c r="H563" s="30"/>
      <c r="I563" s="30"/>
      <c r="J563" s="30"/>
      <c r="K563" s="30"/>
      <c r="L563" s="30"/>
      <c r="M563" s="30"/>
      <c r="N563" s="30"/>
      <c r="O563" s="30"/>
      <c r="P563" s="31"/>
    </row>
    <row r="564" spans="2:16" ht="13.5" thickTop="1"/>
    <row r="565" spans="2:16" ht="13.5" thickBot="1"/>
    <row r="566" spans="2:16" ht="13.5" thickTop="1">
      <c r="B566" s="3"/>
      <c r="C566" s="4"/>
      <c r="D566" s="4"/>
      <c r="E566" s="4"/>
      <c r="F566" s="4"/>
      <c r="G566" s="4"/>
      <c r="H566" s="4"/>
      <c r="I566" s="4"/>
      <c r="J566" s="4"/>
      <c r="K566" s="4"/>
      <c r="L566" s="4"/>
      <c r="M566" s="4"/>
      <c r="N566" s="4"/>
      <c r="O566" s="4"/>
      <c r="P566" s="106"/>
    </row>
    <row r="567" spans="2:16" ht="13.5">
      <c r="B567" s="5"/>
      <c r="C567" s="869" t="s">
        <v>38</v>
      </c>
      <c r="D567" s="870"/>
      <c r="E567" s="870"/>
      <c r="F567" s="870"/>
      <c r="P567" s="6"/>
    </row>
    <row r="568" spans="2:16">
      <c r="B568" s="5"/>
      <c r="C568" s="94"/>
      <c r="D568" s="107" t="s">
        <v>39</v>
      </c>
      <c r="E568" s="94"/>
      <c r="F568" s="95"/>
      <c r="P568" s="6"/>
    </row>
    <row r="569" spans="2:16">
      <c r="B569" s="5"/>
      <c r="C569" s="88"/>
      <c r="D569" s="89"/>
      <c r="E569" s="88"/>
      <c r="F569" s="89"/>
      <c r="P569" s="6"/>
    </row>
    <row r="570" spans="2:16" ht="15.75">
      <c r="B570" s="5"/>
      <c r="C570" s="871" t="s">
        <v>40</v>
      </c>
      <c r="D570" s="871"/>
      <c r="E570" s="871"/>
      <c r="F570" s="871"/>
      <c r="G570" s="871"/>
      <c r="H570" s="871"/>
      <c r="I570" s="871"/>
      <c r="J570" s="871"/>
      <c r="K570" s="871"/>
      <c r="L570" s="871"/>
      <c r="M570" s="871"/>
      <c r="N570" s="871"/>
      <c r="O570" s="871"/>
      <c r="P570" s="7"/>
    </row>
    <row r="571" spans="2:16" ht="15" thickBot="1">
      <c r="B571" s="5"/>
      <c r="C571" s="32"/>
      <c r="D571" s="32"/>
      <c r="E571" s="32"/>
      <c r="F571" s="32"/>
      <c r="G571" s="32"/>
      <c r="H571" s="32"/>
      <c r="I571" s="32"/>
      <c r="J571" s="32"/>
      <c r="K571" s="32"/>
      <c r="L571" s="32"/>
      <c r="M571" s="32"/>
      <c r="N571" s="32"/>
      <c r="O571" s="32"/>
      <c r="P571" s="6"/>
    </row>
    <row r="572" spans="2:16" ht="15">
      <c r="B572" s="5"/>
      <c r="C572" s="872"/>
      <c r="D572" s="874"/>
      <c r="E572" s="875"/>
      <c r="F572" s="875"/>
      <c r="G572" s="875"/>
      <c r="H572" s="875"/>
      <c r="I572" s="875"/>
      <c r="J572" s="875"/>
      <c r="K572" s="876"/>
      <c r="L572" s="877"/>
      <c r="M572" s="878"/>
      <c r="N572" s="878"/>
      <c r="O572" s="879"/>
      <c r="P572" s="8"/>
    </row>
    <row r="573" spans="2:16" ht="15">
      <c r="B573" s="5"/>
      <c r="C573" s="873"/>
      <c r="D573" s="856" t="s">
        <v>468</v>
      </c>
      <c r="E573" s="857"/>
      <c r="F573" s="857"/>
      <c r="G573" s="857"/>
      <c r="H573" s="857"/>
      <c r="I573" s="857"/>
      <c r="J573" s="857"/>
      <c r="K573" s="858"/>
      <c r="L573" s="880"/>
      <c r="M573" s="881"/>
      <c r="N573" s="881"/>
      <c r="O573" s="882"/>
      <c r="P573" s="8"/>
    </row>
    <row r="574" spans="2:16" ht="15">
      <c r="B574" s="5"/>
      <c r="C574" s="873"/>
      <c r="D574" s="856"/>
      <c r="E574" s="857"/>
      <c r="F574" s="857"/>
      <c r="G574" s="857"/>
      <c r="H574" s="857"/>
      <c r="I574" s="857"/>
      <c r="J574" s="857"/>
      <c r="K574" s="858"/>
      <c r="L574" s="883" t="s">
        <v>41</v>
      </c>
      <c r="M574" s="885"/>
      <c r="N574" s="886"/>
      <c r="O574" s="887"/>
      <c r="P574" s="8"/>
    </row>
    <row r="575" spans="2:16" ht="13.5">
      <c r="B575" s="5"/>
      <c r="C575" s="873"/>
      <c r="D575" s="866" t="s">
        <v>467</v>
      </c>
      <c r="E575" s="867"/>
      <c r="F575" s="867"/>
      <c r="G575" s="867"/>
      <c r="H575" s="867"/>
      <c r="I575" s="867"/>
      <c r="J575" s="867"/>
      <c r="K575" s="868"/>
      <c r="L575" s="884"/>
      <c r="M575" s="888"/>
      <c r="N575" s="889"/>
      <c r="O575" s="890"/>
      <c r="P575" s="9"/>
    </row>
    <row r="576" spans="2:16" ht="13.9" customHeight="1">
      <c r="B576" s="5"/>
      <c r="C576" s="873"/>
      <c r="D576" s="866"/>
      <c r="E576" s="867"/>
      <c r="F576" s="867"/>
      <c r="G576" s="867"/>
      <c r="H576" s="867"/>
      <c r="I576" s="867"/>
      <c r="J576" s="867"/>
      <c r="K576" s="868"/>
      <c r="L576" s="883" t="s">
        <v>42</v>
      </c>
      <c r="M576" s="883"/>
      <c r="N576" s="883" t="s">
        <v>43</v>
      </c>
      <c r="O576" s="854"/>
      <c r="P576" s="8"/>
    </row>
    <row r="577" spans="2:16" ht="13.9" customHeight="1">
      <c r="B577" s="5"/>
      <c r="C577" s="873"/>
      <c r="D577" s="866"/>
      <c r="E577" s="867"/>
      <c r="F577" s="867"/>
      <c r="G577" s="867"/>
      <c r="H577" s="867"/>
      <c r="I577" s="867"/>
      <c r="J577" s="867"/>
      <c r="K577" s="868"/>
      <c r="L577" s="891"/>
      <c r="M577" s="891"/>
      <c r="N577" s="891"/>
      <c r="O577" s="855"/>
      <c r="P577" s="8"/>
    </row>
    <row r="578" spans="2:16" ht="15">
      <c r="B578" s="5"/>
      <c r="C578" s="873"/>
      <c r="D578" s="856" t="s">
        <v>44</v>
      </c>
      <c r="E578" s="857"/>
      <c r="F578" s="857"/>
      <c r="G578" s="857"/>
      <c r="H578" s="857"/>
      <c r="I578" s="857"/>
      <c r="J578" s="857"/>
      <c r="K578" s="858"/>
      <c r="L578" s="891"/>
      <c r="M578" s="891"/>
      <c r="N578" s="891"/>
      <c r="O578" s="855"/>
      <c r="P578" s="8"/>
    </row>
    <row r="579" spans="2:16" ht="15.75" thickBot="1">
      <c r="B579" s="5"/>
      <c r="C579" s="33"/>
      <c r="D579" s="34"/>
      <c r="E579" s="34"/>
      <c r="F579" s="34"/>
      <c r="G579" s="34"/>
      <c r="H579" s="34"/>
      <c r="I579" s="34"/>
      <c r="J579" s="34"/>
      <c r="K579" s="34"/>
      <c r="L579" s="34"/>
      <c r="M579" s="35"/>
      <c r="N579" s="35"/>
      <c r="O579" s="36"/>
      <c r="P579" s="10"/>
    </row>
    <row r="580" spans="2:16" ht="15">
      <c r="B580" s="5"/>
      <c r="C580" s="37"/>
      <c r="D580" s="100"/>
      <c r="E580" s="100"/>
      <c r="F580" s="100"/>
      <c r="G580" s="100"/>
      <c r="H580" s="100"/>
      <c r="I580" s="100"/>
      <c r="J580" s="100"/>
      <c r="K580" s="100"/>
      <c r="L580" s="38" t="s">
        <v>45</v>
      </c>
      <c r="M580" s="39" t="s">
        <v>46</v>
      </c>
      <c r="N580" s="39" t="s">
        <v>47</v>
      </c>
      <c r="O580" s="40" t="s">
        <v>48</v>
      </c>
      <c r="P580" s="9"/>
    </row>
    <row r="581" spans="2:16" ht="15">
      <c r="B581" s="5"/>
      <c r="C581" s="41"/>
      <c r="D581" s="99"/>
      <c r="E581" s="99"/>
      <c r="F581" s="99"/>
      <c r="G581" s="99"/>
      <c r="H581" s="99"/>
      <c r="I581" s="99"/>
      <c r="J581" s="99"/>
      <c r="K581" s="99"/>
      <c r="L581" s="42"/>
      <c r="M581" s="43">
        <v>1</v>
      </c>
      <c r="N581" s="43">
        <v>9</v>
      </c>
      <c r="O581" s="44">
        <v>2026</v>
      </c>
      <c r="P581" s="11"/>
    </row>
    <row r="582" spans="2:16" ht="14.25">
      <c r="B582" s="5"/>
      <c r="C582" s="46"/>
      <c r="D582" s="47"/>
      <c r="E582" s="47"/>
      <c r="F582" s="47"/>
      <c r="G582" s="47"/>
      <c r="H582" s="47"/>
      <c r="I582" s="47"/>
      <c r="J582" s="47"/>
      <c r="K582" s="47"/>
      <c r="L582" s="47"/>
      <c r="M582" s="47"/>
      <c r="N582" s="47"/>
      <c r="O582" s="48"/>
      <c r="P582" s="11"/>
    </row>
    <row r="583" spans="2:16" ht="15">
      <c r="B583" s="5"/>
      <c r="C583" s="46"/>
      <c r="D583" s="47"/>
      <c r="E583" s="47"/>
      <c r="F583" s="47"/>
      <c r="G583" s="47"/>
      <c r="H583" s="47"/>
      <c r="I583" s="47"/>
      <c r="J583" s="47"/>
      <c r="K583" s="47"/>
      <c r="L583" s="47"/>
      <c r="M583" s="47"/>
      <c r="N583" s="47"/>
      <c r="O583" s="48"/>
      <c r="P583" s="12"/>
    </row>
    <row r="584" spans="2:16" ht="15" thickBot="1">
      <c r="B584" s="5"/>
      <c r="C584" s="49"/>
      <c r="D584" s="50"/>
      <c r="E584" s="50"/>
      <c r="F584" s="50"/>
      <c r="G584" s="50"/>
      <c r="H584" s="50"/>
      <c r="I584" s="50"/>
      <c r="J584" s="50"/>
      <c r="K584" s="50"/>
      <c r="L584" s="50"/>
      <c r="M584" s="50"/>
      <c r="N584" s="50"/>
      <c r="O584" s="51"/>
      <c r="P584" s="6"/>
    </row>
    <row r="585" spans="2:16" ht="15" thickBot="1">
      <c r="B585" s="5"/>
      <c r="C585" s="52"/>
      <c r="D585" s="53"/>
      <c r="E585" s="53"/>
      <c r="F585" s="53"/>
      <c r="G585" s="53"/>
      <c r="H585" s="53"/>
      <c r="I585" s="32"/>
      <c r="J585" s="32"/>
      <c r="K585" s="53"/>
      <c r="L585" s="53"/>
      <c r="M585" s="53"/>
      <c r="N585" s="53"/>
      <c r="O585" s="54"/>
      <c r="P585" s="6"/>
    </row>
    <row r="586" spans="2:16" ht="15">
      <c r="B586" s="5"/>
      <c r="C586" s="859" t="s">
        <v>51</v>
      </c>
      <c r="D586" s="860"/>
      <c r="E586" s="860"/>
      <c r="F586" s="860"/>
      <c r="G586" s="860"/>
      <c r="H586" s="860"/>
      <c r="I586" s="860"/>
      <c r="J586" s="860"/>
      <c r="K586" s="860"/>
      <c r="L586" s="860"/>
      <c r="M586" s="860"/>
      <c r="N586" s="860"/>
      <c r="O586" s="861"/>
      <c r="P586" s="13"/>
    </row>
    <row r="587" spans="2:16" ht="15" thickBot="1">
      <c r="B587" s="5"/>
      <c r="C587" s="55"/>
      <c r="D587" s="32"/>
      <c r="E587" s="32"/>
      <c r="F587" s="32"/>
      <c r="G587" s="32"/>
      <c r="H587" s="32"/>
      <c r="I587" s="32"/>
      <c r="J587" s="32"/>
      <c r="K587" s="32"/>
      <c r="L587" s="32"/>
      <c r="M587" s="32"/>
      <c r="N587" s="32"/>
      <c r="O587" s="56"/>
      <c r="P587" s="6"/>
    </row>
    <row r="588" spans="2:16" ht="15">
      <c r="B588" s="5"/>
      <c r="C588" s="57" t="s">
        <v>52</v>
      </c>
      <c r="D588" s="862" t="s">
        <v>6</v>
      </c>
      <c r="E588" s="863"/>
      <c r="F588" s="863"/>
      <c r="G588" s="863"/>
      <c r="H588" s="863"/>
      <c r="I588" s="863"/>
      <c r="J588" s="863"/>
      <c r="K588" s="863"/>
      <c r="L588" s="864"/>
      <c r="M588" s="827" t="s">
        <v>53</v>
      </c>
      <c r="N588" s="865"/>
      <c r="O588" s="57" t="s">
        <v>8</v>
      </c>
      <c r="P588" s="14"/>
    </row>
    <row r="589" spans="2:16" ht="15.75" thickBot="1">
      <c r="B589" s="5"/>
      <c r="C589" s="181">
        <v>4.07</v>
      </c>
      <c r="D589" s="849" t="s">
        <v>293</v>
      </c>
      <c r="E589" s="904"/>
      <c r="F589" s="904"/>
      <c r="G589" s="904"/>
      <c r="H589" s="904"/>
      <c r="I589" s="904"/>
      <c r="J589" s="904"/>
      <c r="K589" s="904"/>
      <c r="L589" s="850"/>
      <c r="M589" s="849" t="s">
        <v>91</v>
      </c>
      <c r="N589" s="850"/>
      <c r="O589" s="193">
        <f>+O635</f>
        <v>33145</v>
      </c>
      <c r="P589" s="15"/>
    </row>
    <row r="590" spans="2:16">
      <c r="B590" s="5"/>
      <c r="C590" s="801" t="s">
        <v>54</v>
      </c>
      <c r="D590" s="802"/>
      <c r="E590" s="802"/>
      <c r="F590" s="802"/>
      <c r="G590" s="802"/>
      <c r="H590" s="802"/>
      <c r="I590" s="802"/>
      <c r="J590" s="802"/>
      <c r="K590" s="802"/>
      <c r="L590" s="802"/>
      <c r="M590" s="802"/>
      <c r="N590" s="802"/>
      <c r="O590" s="803"/>
      <c r="P590" s="16"/>
    </row>
    <row r="591" spans="2:16">
      <c r="B591" s="5"/>
      <c r="C591" s="804"/>
      <c r="D591" s="805"/>
      <c r="E591" s="805"/>
      <c r="F591" s="805"/>
      <c r="G591" s="805"/>
      <c r="H591" s="805"/>
      <c r="I591" s="805"/>
      <c r="J591" s="805"/>
      <c r="K591" s="805"/>
      <c r="L591" s="805"/>
      <c r="M591" s="805"/>
      <c r="N591" s="805"/>
      <c r="O591" s="806"/>
      <c r="P591" s="16"/>
    </row>
    <row r="592" spans="2:16" ht="32.450000000000003" customHeight="1" thickBot="1">
      <c r="B592" s="5"/>
      <c r="C592" s="807"/>
      <c r="D592" s="808"/>
      <c r="E592" s="808"/>
      <c r="F592" s="808"/>
      <c r="G592" s="808"/>
      <c r="H592" s="808"/>
      <c r="I592" s="808"/>
      <c r="J592" s="808"/>
      <c r="K592" s="808"/>
      <c r="L592" s="808"/>
      <c r="M592" s="808"/>
      <c r="N592" s="808"/>
      <c r="O592" s="809"/>
      <c r="P592" s="16"/>
    </row>
    <row r="593" spans="2:16" ht="15">
      <c r="B593" s="5"/>
      <c r="C593" s="851" t="s">
        <v>6</v>
      </c>
      <c r="D593" s="852"/>
      <c r="E593" s="852"/>
      <c r="F593" s="852"/>
      <c r="G593" s="852"/>
      <c r="H593" s="852"/>
      <c r="I593" s="853"/>
      <c r="J593" s="837" t="s">
        <v>53</v>
      </c>
      <c r="K593" s="838"/>
      <c r="L593" s="58" t="s">
        <v>55</v>
      </c>
      <c r="M593" s="837" t="s">
        <v>56</v>
      </c>
      <c r="N593" s="838"/>
      <c r="O593" s="59" t="s">
        <v>57</v>
      </c>
      <c r="P593" s="17"/>
    </row>
    <row r="594" spans="2:16" ht="14.25">
      <c r="B594" s="5"/>
      <c r="C594" s="843" t="s">
        <v>92</v>
      </c>
      <c r="D594" s="844"/>
      <c r="E594" s="844"/>
      <c r="F594" s="844"/>
      <c r="G594" s="844"/>
      <c r="H594" s="844"/>
      <c r="I594" s="845"/>
      <c r="J594" s="831" t="s">
        <v>171</v>
      </c>
      <c r="K594" s="832"/>
      <c r="L594" s="182">
        <f>+O623</f>
        <v>3116.6111136</v>
      </c>
      <c r="M594" s="842">
        <f>+$T$29</f>
        <v>0.1</v>
      </c>
      <c r="N594" s="832"/>
      <c r="O594" s="189">
        <f>+L594*M594</f>
        <v>311.66111136000001</v>
      </c>
      <c r="P594" s="18"/>
    </row>
    <row r="595" spans="2:16" ht="15" thickBot="1">
      <c r="B595" s="5"/>
      <c r="C595" s="843" t="s">
        <v>289</v>
      </c>
      <c r="D595" s="844"/>
      <c r="E595" s="844"/>
      <c r="F595" s="844"/>
      <c r="G595" s="844"/>
      <c r="H595" s="844"/>
      <c r="I595" s="845"/>
      <c r="J595" s="831" t="s">
        <v>94</v>
      </c>
      <c r="K595" s="832"/>
      <c r="L595" s="182">
        <v>25600</v>
      </c>
      <c r="M595" s="902">
        <v>0.06</v>
      </c>
      <c r="N595" s="903"/>
      <c r="O595" s="189">
        <f>+L595*M595</f>
        <v>1536</v>
      </c>
      <c r="P595" s="18"/>
    </row>
    <row r="596" spans="2:16" ht="15" thickBot="1">
      <c r="B596" s="5"/>
      <c r="C596" s="839"/>
      <c r="D596" s="840"/>
      <c r="E596" s="840"/>
      <c r="F596" s="840"/>
      <c r="G596" s="840"/>
      <c r="H596" s="840"/>
      <c r="I596" s="841"/>
      <c r="J596" s="821"/>
      <c r="K596" s="822"/>
      <c r="L596" s="183"/>
      <c r="M596" s="831"/>
      <c r="N596" s="832"/>
      <c r="O596" s="189">
        <f t="shared" ref="O596" si="7">+L596*M596</f>
        <v>0</v>
      </c>
      <c r="P596" s="18"/>
    </row>
    <row r="597" spans="2:16" ht="15" thickBot="1">
      <c r="B597" s="5"/>
      <c r="C597" s="843"/>
      <c r="D597" s="844"/>
      <c r="E597" s="844"/>
      <c r="F597" s="844"/>
      <c r="G597" s="844"/>
      <c r="H597" s="844"/>
      <c r="I597" s="845"/>
      <c r="J597" s="831"/>
      <c r="K597" s="832"/>
      <c r="L597" s="182"/>
      <c r="M597" s="831"/>
      <c r="N597" s="832"/>
      <c r="O597" s="189"/>
      <c r="P597" s="18"/>
    </row>
    <row r="598" spans="2:16" ht="15.75" thickBot="1">
      <c r="B598" s="5"/>
      <c r="C598" s="779" t="s">
        <v>58</v>
      </c>
      <c r="D598" s="780"/>
      <c r="E598" s="780"/>
      <c r="F598" s="780"/>
      <c r="G598" s="780"/>
      <c r="H598" s="780"/>
      <c r="I598" s="780"/>
      <c r="J598" s="780"/>
      <c r="K598" s="780"/>
      <c r="L598" s="780"/>
      <c r="M598" s="780"/>
      <c r="N598" s="781"/>
      <c r="O598" s="190">
        <f>+SUM(O594:O597)</f>
        <v>1847.6611113599999</v>
      </c>
      <c r="P598" s="19"/>
    </row>
    <row r="599" spans="2:16">
      <c r="B599" s="5"/>
      <c r="C599" s="801" t="s">
        <v>59</v>
      </c>
      <c r="D599" s="802"/>
      <c r="E599" s="802"/>
      <c r="F599" s="802"/>
      <c r="G599" s="802"/>
      <c r="H599" s="802"/>
      <c r="I599" s="802"/>
      <c r="J599" s="802"/>
      <c r="K599" s="802"/>
      <c r="L599" s="802"/>
      <c r="M599" s="802"/>
      <c r="N599" s="802"/>
      <c r="O599" s="803"/>
      <c r="P599" s="16"/>
    </row>
    <row r="600" spans="2:16">
      <c r="B600" s="5"/>
      <c r="C600" s="804"/>
      <c r="D600" s="805"/>
      <c r="E600" s="805"/>
      <c r="F600" s="805"/>
      <c r="G600" s="805"/>
      <c r="H600" s="805"/>
      <c r="I600" s="805"/>
      <c r="J600" s="805"/>
      <c r="K600" s="805"/>
      <c r="L600" s="805"/>
      <c r="M600" s="805"/>
      <c r="N600" s="805"/>
      <c r="O600" s="806"/>
      <c r="P600" s="16"/>
    </row>
    <row r="601" spans="2:16" ht="13.5" thickBot="1">
      <c r="B601" s="5"/>
      <c r="C601" s="807"/>
      <c r="D601" s="808"/>
      <c r="E601" s="808"/>
      <c r="F601" s="808"/>
      <c r="G601" s="808"/>
      <c r="H601" s="808"/>
      <c r="I601" s="808"/>
      <c r="J601" s="808"/>
      <c r="K601" s="808"/>
      <c r="L601" s="808"/>
      <c r="M601" s="808"/>
      <c r="N601" s="808"/>
      <c r="O601" s="809"/>
      <c r="P601" s="16"/>
    </row>
    <row r="602" spans="2:16" ht="15">
      <c r="B602" s="5"/>
      <c r="C602" s="810" t="s">
        <v>6</v>
      </c>
      <c r="D602" s="811"/>
      <c r="E602" s="811"/>
      <c r="F602" s="811"/>
      <c r="G602" s="811"/>
      <c r="H602" s="811"/>
      <c r="I602" s="838"/>
      <c r="J602" s="226" t="s">
        <v>53</v>
      </c>
      <c r="K602" s="219" t="s">
        <v>8</v>
      </c>
      <c r="L602" s="219" t="s">
        <v>178</v>
      </c>
      <c r="M602" s="837" t="s">
        <v>60</v>
      </c>
      <c r="N602" s="838"/>
      <c r="O602" s="59" t="s">
        <v>57</v>
      </c>
      <c r="P602" s="17"/>
    </row>
    <row r="603" spans="2:16" ht="14.25">
      <c r="B603" s="5"/>
      <c r="C603" s="795" t="s">
        <v>294</v>
      </c>
      <c r="D603" s="796"/>
      <c r="E603" s="796"/>
      <c r="F603" s="796"/>
      <c r="G603" s="796"/>
      <c r="H603" s="796"/>
      <c r="I603" s="954"/>
      <c r="J603" s="232" t="s">
        <v>91</v>
      </c>
      <c r="K603" s="244">
        <v>1</v>
      </c>
      <c r="L603" s="244">
        <v>0.05</v>
      </c>
      <c r="M603" s="777">
        <v>17500</v>
      </c>
      <c r="N603" s="778"/>
      <c r="O603" s="189">
        <f>+(M603*K603)+(M603*K603*L603)</f>
        <v>18375</v>
      </c>
      <c r="P603" s="18"/>
    </row>
    <row r="604" spans="2:16" ht="14.25">
      <c r="B604" s="5"/>
      <c r="C604" s="795"/>
      <c r="D604" s="796"/>
      <c r="E604" s="796"/>
      <c r="F604" s="796"/>
      <c r="G604" s="796"/>
      <c r="H604" s="796"/>
      <c r="I604" s="954"/>
      <c r="J604" s="232"/>
      <c r="K604" s="251"/>
      <c r="L604" s="244"/>
      <c r="M604" s="777"/>
      <c r="N604" s="778"/>
      <c r="O604" s="189">
        <f>+(M604*K604)+(M604*K604*L604)</f>
        <v>0</v>
      </c>
      <c r="P604" s="18"/>
    </row>
    <row r="605" spans="2:16" ht="14.25">
      <c r="B605" s="5"/>
      <c r="C605" s="795"/>
      <c r="D605" s="796"/>
      <c r="E605" s="796"/>
      <c r="F605" s="796"/>
      <c r="G605" s="796"/>
      <c r="H605" s="796"/>
      <c r="I605" s="954"/>
      <c r="J605" s="234"/>
      <c r="K605" s="383"/>
      <c r="L605" s="251"/>
      <c r="M605" s="777"/>
      <c r="N605" s="778"/>
      <c r="O605" s="189">
        <f>+(M605*K605)+(M605*K605*L605)</f>
        <v>0</v>
      </c>
      <c r="P605" s="18"/>
    </row>
    <row r="606" spans="2:16" ht="15" thickBot="1">
      <c r="B606" s="5"/>
      <c r="C606" s="833"/>
      <c r="D606" s="834"/>
      <c r="E606" s="834"/>
      <c r="F606" s="834"/>
      <c r="G606" s="834"/>
      <c r="H606" s="834"/>
      <c r="I606" s="956"/>
      <c r="J606" s="233"/>
      <c r="K606" s="245"/>
      <c r="L606" s="245"/>
      <c r="M606" s="892"/>
      <c r="N606" s="893"/>
      <c r="O606" s="189">
        <f>+(M606*K606)+(M606*K606*L606)</f>
        <v>0</v>
      </c>
      <c r="P606" s="18"/>
    </row>
    <row r="607" spans="2:16" ht="15.75" thickBot="1">
      <c r="B607" s="5"/>
      <c r="C607" s="779" t="s">
        <v>58</v>
      </c>
      <c r="D607" s="780"/>
      <c r="E607" s="780"/>
      <c r="F607" s="780"/>
      <c r="G607" s="780"/>
      <c r="H607" s="780"/>
      <c r="I607" s="780"/>
      <c r="J607" s="780"/>
      <c r="K607" s="780"/>
      <c r="L607" s="780"/>
      <c r="M607" s="780"/>
      <c r="N607" s="781"/>
      <c r="O607" s="190">
        <f>+SUM(O603:O606)</f>
        <v>18375</v>
      </c>
      <c r="P607" s="18"/>
    </row>
    <row r="608" spans="2:16">
      <c r="B608" s="5"/>
      <c r="C608" s="801" t="s">
        <v>61</v>
      </c>
      <c r="D608" s="802"/>
      <c r="E608" s="802"/>
      <c r="F608" s="802"/>
      <c r="G608" s="802"/>
      <c r="H608" s="802"/>
      <c r="I608" s="802"/>
      <c r="J608" s="802"/>
      <c r="K608" s="802"/>
      <c r="L608" s="802"/>
      <c r="M608" s="802"/>
      <c r="N608" s="802"/>
      <c r="O608" s="803"/>
      <c r="P608" s="16"/>
    </row>
    <row r="609" spans="1:17">
      <c r="B609" s="5"/>
      <c r="C609" s="804"/>
      <c r="D609" s="805"/>
      <c r="E609" s="805"/>
      <c r="F609" s="805"/>
      <c r="G609" s="805"/>
      <c r="H609" s="805"/>
      <c r="I609" s="805"/>
      <c r="J609" s="805"/>
      <c r="K609" s="805"/>
      <c r="L609" s="805"/>
      <c r="M609" s="805"/>
      <c r="N609" s="805"/>
      <c r="O609" s="806"/>
      <c r="P609" s="16"/>
    </row>
    <row r="610" spans="1:17" ht="13.5" thickBot="1">
      <c r="B610" s="5"/>
      <c r="C610" s="807"/>
      <c r="D610" s="808"/>
      <c r="E610" s="808"/>
      <c r="F610" s="808"/>
      <c r="G610" s="808"/>
      <c r="H610" s="808"/>
      <c r="I610" s="808"/>
      <c r="J610" s="808"/>
      <c r="K610" s="808"/>
      <c r="L610" s="808"/>
      <c r="M610" s="808"/>
      <c r="N610" s="808"/>
      <c r="O610" s="809"/>
      <c r="P610" s="16"/>
    </row>
    <row r="611" spans="1:17" ht="17.25">
      <c r="A611" s="229"/>
      <c r="B611" s="228"/>
      <c r="C611" s="827" t="s">
        <v>62</v>
      </c>
      <c r="D611" s="828"/>
      <c r="E611" s="828"/>
      <c r="F611" s="828"/>
      <c r="G611" s="828"/>
      <c r="H611" s="828"/>
      <c r="I611" s="828"/>
      <c r="J611" s="219" t="s">
        <v>63</v>
      </c>
      <c r="K611" s="221" t="s">
        <v>64</v>
      </c>
      <c r="L611" s="219" t="s">
        <v>65</v>
      </c>
      <c r="M611" s="782" t="s">
        <v>66</v>
      </c>
      <c r="N611" s="783"/>
      <c r="O611" s="227" t="s">
        <v>57</v>
      </c>
      <c r="P611" s="14"/>
      <c r="Q611" s="229"/>
    </row>
    <row r="612" spans="1:17" ht="14.25">
      <c r="B612" s="5"/>
      <c r="C612" s="955" t="s">
        <v>190</v>
      </c>
      <c r="D612" s="796"/>
      <c r="E612" s="796"/>
      <c r="F612" s="796"/>
      <c r="G612" s="796"/>
      <c r="H612" s="796"/>
      <c r="I612" s="796"/>
      <c r="J612" s="66">
        <v>7.0000000000000007E-2</v>
      </c>
      <c r="K612" s="67">
        <v>1</v>
      </c>
      <c r="L612" s="66"/>
      <c r="M612" s="777">
        <v>17325</v>
      </c>
      <c r="N612" s="778"/>
      <c r="O612" s="60">
        <f>+M612*K612*J612</f>
        <v>1212.7500000000002</v>
      </c>
      <c r="P612" s="18"/>
    </row>
    <row r="613" spans="1:17" ht="15" thickBot="1">
      <c r="B613" s="5"/>
      <c r="C613" s="833"/>
      <c r="D613" s="834"/>
      <c r="E613" s="834"/>
      <c r="F613" s="834"/>
      <c r="G613" s="834"/>
      <c r="H613" s="834"/>
      <c r="I613" s="834"/>
      <c r="J613" s="68"/>
      <c r="K613" s="69"/>
      <c r="L613" s="68"/>
      <c r="M613" s="821"/>
      <c r="N613" s="822"/>
      <c r="O613" s="60">
        <f>+M613*K613*J613</f>
        <v>0</v>
      </c>
      <c r="P613" s="18"/>
    </row>
    <row r="614" spans="1:17" ht="15.75" thickBot="1">
      <c r="B614" s="5"/>
      <c r="C614" s="779" t="s">
        <v>58</v>
      </c>
      <c r="D614" s="780"/>
      <c r="E614" s="780"/>
      <c r="F614" s="780"/>
      <c r="G614" s="780"/>
      <c r="H614" s="780"/>
      <c r="I614" s="780"/>
      <c r="J614" s="780"/>
      <c r="K614" s="780"/>
      <c r="L614" s="780"/>
      <c r="M614" s="780"/>
      <c r="N614" s="781"/>
      <c r="O614" s="190">
        <f>+SUM(O612:O613)</f>
        <v>1212.7500000000002</v>
      </c>
      <c r="P614" s="19"/>
    </row>
    <row r="615" spans="1:17">
      <c r="B615" s="5"/>
      <c r="C615" s="801" t="s">
        <v>67</v>
      </c>
      <c r="D615" s="802"/>
      <c r="E615" s="802"/>
      <c r="F615" s="802"/>
      <c r="G615" s="802"/>
      <c r="H615" s="802"/>
      <c r="I615" s="802"/>
      <c r="J615" s="802"/>
      <c r="K615" s="802"/>
      <c r="L615" s="802"/>
      <c r="M615" s="802"/>
      <c r="N615" s="802"/>
      <c r="O615" s="803"/>
      <c r="P615" s="16"/>
    </row>
    <row r="616" spans="1:17">
      <c r="B616" s="5"/>
      <c r="C616" s="804"/>
      <c r="D616" s="805"/>
      <c r="E616" s="805"/>
      <c r="F616" s="805"/>
      <c r="G616" s="805"/>
      <c r="H616" s="805"/>
      <c r="I616" s="805"/>
      <c r="J616" s="805"/>
      <c r="K616" s="805"/>
      <c r="L616" s="805"/>
      <c r="M616" s="805"/>
      <c r="N616" s="805"/>
      <c r="O616" s="806"/>
      <c r="P616" s="16"/>
    </row>
    <row r="617" spans="1:17" ht="13.5" thickBot="1">
      <c r="B617" s="5"/>
      <c r="C617" s="807"/>
      <c r="D617" s="808"/>
      <c r="E617" s="808"/>
      <c r="F617" s="808"/>
      <c r="G617" s="808"/>
      <c r="H617" s="808"/>
      <c r="I617" s="808"/>
      <c r="J617" s="808"/>
      <c r="K617" s="808"/>
      <c r="L617" s="808"/>
      <c r="M617" s="808"/>
      <c r="N617" s="808"/>
      <c r="O617" s="809"/>
      <c r="P617" s="16"/>
    </row>
    <row r="618" spans="1:17" ht="30">
      <c r="A618" s="229"/>
      <c r="B618" s="228"/>
      <c r="C618" s="827" t="s">
        <v>68</v>
      </c>
      <c r="D618" s="828"/>
      <c r="E618" s="828"/>
      <c r="F618" s="828"/>
      <c r="G618" s="828"/>
      <c r="H618" s="828"/>
      <c r="I618" s="828"/>
      <c r="J618" s="782" t="s">
        <v>53</v>
      </c>
      <c r="K618" s="783"/>
      <c r="L618" s="222" t="s">
        <v>69</v>
      </c>
      <c r="M618" s="829" t="s">
        <v>56</v>
      </c>
      <c r="N618" s="830"/>
      <c r="O618" s="223" t="s">
        <v>57</v>
      </c>
      <c r="P618" s="224"/>
      <c r="Q618" s="229"/>
    </row>
    <row r="619" spans="1:17" ht="14.25">
      <c r="B619" s="5"/>
      <c r="C619" s="814" t="s">
        <v>308</v>
      </c>
      <c r="D619" s="815"/>
      <c r="E619" s="815"/>
      <c r="F619" s="815"/>
      <c r="G619" s="815"/>
      <c r="H619" s="815"/>
      <c r="I619" s="816"/>
      <c r="J619" s="784" t="s">
        <v>94</v>
      </c>
      <c r="K619" s="785"/>
      <c r="L619" s="184">
        <f>+'DESGLOSE CUADRILLAS'!J16</f>
        <v>311661.11135999998</v>
      </c>
      <c r="M619" s="935">
        <v>0.01</v>
      </c>
      <c r="N619" s="936"/>
      <c r="O619" s="191">
        <f>+M619*L619</f>
        <v>3116.6111136</v>
      </c>
      <c r="P619" s="21"/>
    </row>
    <row r="620" spans="1:17" ht="14.25">
      <c r="B620" s="5"/>
      <c r="C620" s="814"/>
      <c r="D620" s="815"/>
      <c r="E620" s="815"/>
      <c r="F620" s="815"/>
      <c r="G620" s="815"/>
      <c r="H620" s="815"/>
      <c r="I620" s="816"/>
      <c r="J620" s="784"/>
      <c r="K620" s="785"/>
      <c r="L620" s="184"/>
      <c r="M620" s="817"/>
      <c r="N620" s="818"/>
      <c r="O620" s="191">
        <f t="shared" ref="O620:O622" si="8">+M620*L620</f>
        <v>0</v>
      </c>
      <c r="P620" s="21"/>
    </row>
    <row r="621" spans="1:17" ht="14.25">
      <c r="B621" s="5"/>
      <c r="C621" s="814"/>
      <c r="D621" s="815"/>
      <c r="E621" s="815"/>
      <c r="F621" s="815"/>
      <c r="G621" s="815"/>
      <c r="H621" s="815"/>
      <c r="I621" s="816"/>
      <c r="J621" s="784"/>
      <c r="K621" s="785"/>
      <c r="L621" s="184"/>
      <c r="M621" s="819"/>
      <c r="N621" s="820"/>
      <c r="O621" s="191">
        <f t="shared" si="8"/>
        <v>0</v>
      </c>
      <c r="P621" s="21"/>
    </row>
    <row r="622" spans="1:17" ht="15" thickBot="1">
      <c r="B622" s="5"/>
      <c r="C622" s="814"/>
      <c r="D622" s="815"/>
      <c r="E622" s="815"/>
      <c r="F622" s="815"/>
      <c r="G622" s="815"/>
      <c r="H622" s="815"/>
      <c r="I622" s="816"/>
      <c r="J622" s="784"/>
      <c r="K622" s="785"/>
      <c r="L622" s="183"/>
      <c r="M622" s="821"/>
      <c r="N622" s="822"/>
      <c r="O622" s="191">
        <f t="shared" si="8"/>
        <v>0</v>
      </c>
      <c r="P622" s="18"/>
    </row>
    <row r="623" spans="1:17" ht="15.75" thickBot="1">
      <c r="B623" s="5"/>
      <c r="C623" s="779" t="s">
        <v>58</v>
      </c>
      <c r="D623" s="780"/>
      <c r="E623" s="780"/>
      <c r="F623" s="780"/>
      <c r="G623" s="780"/>
      <c r="H623" s="780"/>
      <c r="I623" s="780"/>
      <c r="J623" s="780"/>
      <c r="K623" s="780"/>
      <c r="L623" s="780"/>
      <c r="M623" s="780"/>
      <c r="N623" s="781"/>
      <c r="O623" s="190">
        <f>+SUM(O619:O622)</f>
        <v>3116.6111136</v>
      </c>
      <c r="P623" s="18"/>
    </row>
    <row r="624" spans="1:17" ht="15" thickBot="1">
      <c r="B624" s="5"/>
      <c r="C624" s="55"/>
      <c r="D624" s="32"/>
      <c r="E624" s="32"/>
      <c r="F624" s="32"/>
      <c r="G624" s="32"/>
      <c r="H624" s="32"/>
      <c r="I624" s="32"/>
      <c r="J624" s="32"/>
      <c r="K624" s="32"/>
      <c r="L624" s="32"/>
      <c r="M624" s="32"/>
      <c r="N624" s="32"/>
      <c r="O624" s="56"/>
      <c r="P624" s="6"/>
    </row>
    <row r="625" spans="2:16" ht="15.75" thickBot="1">
      <c r="B625" s="5"/>
      <c r="C625" s="786" t="s">
        <v>70</v>
      </c>
      <c r="D625" s="787"/>
      <c r="E625" s="787"/>
      <c r="F625" s="787"/>
      <c r="G625" s="787"/>
      <c r="H625" s="787"/>
      <c r="I625" s="787"/>
      <c r="J625" s="787"/>
      <c r="K625" s="787"/>
      <c r="L625" s="787"/>
      <c r="M625" s="787"/>
      <c r="N625" s="788"/>
      <c r="O625" s="194">
        <f>ROUND(O598+O607+O614+O623,0)</f>
        <v>24552</v>
      </c>
      <c r="P625" s="22"/>
    </row>
    <row r="626" spans="2:16">
      <c r="B626" s="5"/>
      <c r="C626" s="801" t="s">
        <v>71</v>
      </c>
      <c r="D626" s="802"/>
      <c r="E626" s="802"/>
      <c r="F626" s="802"/>
      <c r="G626" s="802"/>
      <c r="H626" s="802"/>
      <c r="I626" s="802"/>
      <c r="J626" s="802"/>
      <c r="K626" s="802"/>
      <c r="L626" s="802"/>
      <c r="M626" s="802"/>
      <c r="N626" s="802"/>
      <c r="O626" s="803"/>
      <c r="P626" s="16"/>
    </row>
    <row r="627" spans="2:16">
      <c r="B627" s="5"/>
      <c r="C627" s="804"/>
      <c r="D627" s="805"/>
      <c r="E627" s="805"/>
      <c r="F627" s="805"/>
      <c r="G627" s="805"/>
      <c r="H627" s="805"/>
      <c r="I627" s="805"/>
      <c r="J627" s="805"/>
      <c r="K627" s="805"/>
      <c r="L627" s="805"/>
      <c r="M627" s="805"/>
      <c r="N627" s="805"/>
      <c r="O627" s="806"/>
      <c r="P627" s="16"/>
    </row>
    <row r="628" spans="2:16" ht="13.5" thickBot="1">
      <c r="B628" s="5"/>
      <c r="C628" s="807"/>
      <c r="D628" s="808"/>
      <c r="E628" s="808"/>
      <c r="F628" s="808"/>
      <c r="G628" s="808"/>
      <c r="H628" s="808"/>
      <c r="I628" s="808"/>
      <c r="J628" s="808"/>
      <c r="K628" s="808"/>
      <c r="L628" s="808"/>
      <c r="M628" s="808"/>
      <c r="N628" s="808"/>
      <c r="O628" s="809"/>
      <c r="P628" s="16"/>
    </row>
    <row r="629" spans="2:16" ht="15">
      <c r="B629" s="5"/>
      <c r="C629" s="810" t="s">
        <v>72</v>
      </c>
      <c r="D629" s="811"/>
      <c r="E629" s="811"/>
      <c r="F629" s="811"/>
      <c r="G629" s="811"/>
      <c r="H629" s="811"/>
      <c r="I629" s="811"/>
      <c r="J629" s="101"/>
      <c r="K629" s="102"/>
      <c r="L629" s="71" t="s">
        <v>73</v>
      </c>
      <c r="M629" s="812" t="s">
        <v>74</v>
      </c>
      <c r="N629" s="813"/>
      <c r="O629" s="72"/>
      <c r="P629" s="20"/>
    </row>
    <row r="630" spans="2:16" ht="14.25">
      <c r="B630" s="5"/>
      <c r="C630" s="795" t="s">
        <v>75</v>
      </c>
      <c r="D630" s="796"/>
      <c r="E630" s="796"/>
      <c r="F630" s="796"/>
      <c r="G630" s="796"/>
      <c r="H630" s="796"/>
      <c r="I630" s="796"/>
      <c r="J630" s="74"/>
      <c r="K630" s="75"/>
      <c r="L630" s="76">
        <v>0.28999999999999998</v>
      </c>
      <c r="M630" s="777">
        <f>+O625</f>
        <v>24552</v>
      </c>
      <c r="N630" s="778"/>
      <c r="O630" s="189">
        <f>+M630*L630</f>
        <v>7120.08</v>
      </c>
      <c r="P630" s="23"/>
    </row>
    <row r="631" spans="2:16" ht="14.25">
      <c r="B631" s="5"/>
      <c r="C631" s="61" t="s">
        <v>76</v>
      </c>
      <c r="D631" s="62"/>
      <c r="E631" s="62"/>
      <c r="F631" s="62"/>
      <c r="G631" s="62"/>
      <c r="H631" s="62"/>
      <c r="I631" s="62"/>
      <c r="J631" s="74"/>
      <c r="K631" s="75"/>
      <c r="L631" s="76">
        <v>0.01</v>
      </c>
      <c r="M631" s="777">
        <f>+O625</f>
        <v>24552</v>
      </c>
      <c r="N631" s="778"/>
      <c r="O631" s="189">
        <f>+M631*L631</f>
        <v>245.52</v>
      </c>
      <c r="P631" s="23"/>
    </row>
    <row r="632" spans="2:16" ht="15" thickBot="1">
      <c r="B632" s="5"/>
      <c r="C632" s="49" t="s">
        <v>77</v>
      </c>
      <c r="D632" s="50"/>
      <c r="E632" s="50"/>
      <c r="F632" s="50"/>
      <c r="G632" s="50"/>
      <c r="H632" s="50"/>
      <c r="I632" s="50"/>
      <c r="J632" s="77"/>
      <c r="K632" s="78"/>
      <c r="L632" s="76">
        <v>0.05</v>
      </c>
      <c r="M632" s="892">
        <f>+O625</f>
        <v>24552</v>
      </c>
      <c r="N632" s="893"/>
      <c r="O632" s="189">
        <f>+M632*L632</f>
        <v>1227.6000000000001</v>
      </c>
      <c r="P632" s="23"/>
    </row>
    <row r="633" spans="2:16" ht="15.75" thickBot="1">
      <c r="B633" s="5"/>
      <c r="C633" s="779" t="s">
        <v>58</v>
      </c>
      <c r="D633" s="780"/>
      <c r="E633" s="780"/>
      <c r="F633" s="780"/>
      <c r="G633" s="780"/>
      <c r="H633" s="780"/>
      <c r="I633" s="780"/>
      <c r="J633" s="780"/>
      <c r="K633" s="780"/>
      <c r="L633" s="780"/>
      <c r="M633" s="780"/>
      <c r="N633" s="781"/>
      <c r="O633" s="190">
        <f>+SUM(O630:O632)</f>
        <v>8593.2000000000007</v>
      </c>
      <c r="P633" s="24"/>
    </row>
    <row r="634" spans="2:16" ht="15" thickBot="1">
      <c r="B634" s="5"/>
      <c r="C634" s="55"/>
      <c r="D634" s="32"/>
      <c r="E634" s="32"/>
      <c r="F634" s="32"/>
      <c r="G634" s="32"/>
      <c r="H634" s="32"/>
      <c r="I634" s="32"/>
      <c r="J634" s="32"/>
      <c r="K634" s="32"/>
      <c r="L634" s="32"/>
      <c r="M634" s="32"/>
      <c r="N634" s="32"/>
      <c r="O634" s="56"/>
      <c r="P634" s="6"/>
    </row>
    <row r="635" spans="2:16" ht="15.75" thickBot="1">
      <c r="B635" s="5"/>
      <c r="C635" s="786" t="s">
        <v>78</v>
      </c>
      <c r="D635" s="787"/>
      <c r="E635" s="787"/>
      <c r="F635" s="787"/>
      <c r="G635" s="787"/>
      <c r="H635" s="787"/>
      <c r="I635" s="787"/>
      <c r="J635" s="787"/>
      <c r="K635" s="787"/>
      <c r="L635" s="787"/>
      <c r="M635" s="787"/>
      <c r="N635" s="788"/>
      <c r="O635" s="194">
        <f>ROUND(+O633+O625,0)</f>
        <v>33145</v>
      </c>
      <c r="P635" s="24"/>
    </row>
    <row r="636" spans="2:16" ht="14.25">
      <c r="B636" s="5"/>
      <c r="C636" s="55"/>
      <c r="D636" s="32"/>
      <c r="E636" s="32"/>
      <c r="F636" s="32"/>
      <c r="G636" s="32"/>
      <c r="H636" s="32"/>
      <c r="I636" s="32"/>
      <c r="J636" s="32"/>
      <c r="K636" s="32"/>
      <c r="L636" s="32"/>
      <c r="M636" s="32"/>
      <c r="N636" s="32"/>
      <c r="O636" s="56"/>
      <c r="P636" s="6"/>
    </row>
    <row r="637" spans="2:16" ht="14.25">
      <c r="B637" s="5"/>
      <c r="C637" s="55"/>
      <c r="D637" s="32"/>
      <c r="E637" s="32"/>
      <c r="F637" s="32"/>
      <c r="G637" s="32"/>
      <c r="H637" s="79" t="s">
        <v>79</v>
      </c>
      <c r="I637" s="79"/>
      <c r="J637" s="79"/>
      <c r="K637" s="79"/>
      <c r="L637" s="32"/>
      <c r="M637" s="32"/>
      <c r="N637" s="32"/>
      <c r="O637" s="56"/>
      <c r="P637" s="6"/>
    </row>
    <row r="638" spans="2:16" ht="15">
      <c r="B638" s="5"/>
      <c r="C638" s="55"/>
      <c r="D638" s="32"/>
      <c r="E638" s="32"/>
      <c r="F638" s="32"/>
      <c r="G638" s="32"/>
      <c r="H638" s="79" t="s">
        <v>80</v>
      </c>
      <c r="I638" s="32"/>
      <c r="J638" s="32"/>
      <c r="K638" s="32"/>
      <c r="L638" s="32"/>
      <c r="M638" s="32"/>
      <c r="N638" s="32"/>
      <c r="O638" s="56"/>
      <c r="P638" s="25"/>
    </row>
    <row r="639" spans="2:16" ht="15">
      <c r="B639" s="5"/>
      <c r="C639" s="55"/>
      <c r="D639" s="32"/>
      <c r="E639" s="32"/>
      <c r="F639" s="32"/>
      <c r="G639" s="32"/>
      <c r="H639" s="79" t="s">
        <v>81</v>
      </c>
      <c r="I639" s="32"/>
      <c r="J639" s="32"/>
      <c r="K639" s="32"/>
      <c r="L639" s="32"/>
      <c r="M639" s="32"/>
      <c r="N639" s="32"/>
      <c r="O639" s="56"/>
      <c r="P639" s="25"/>
    </row>
    <row r="640" spans="2:16" ht="14.25">
      <c r="B640" s="5"/>
      <c r="C640" s="41"/>
      <c r="D640" s="80"/>
      <c r="E640" s="80"/>
      <c r="F640" s="80"/>
      <c r="G640" s="80"/>
      <c r="H640" s="79" t="s">
        <v>82</v>
      </c>
      <c r="I640" s="80"/>
      <c r="J640" s="80"/>
      <c r="K640" s="80"/>
      <c r="L640" s="80"/>
      <c r="M640" s="80"/>
      <c r="N640" s="80"/>
      <c r="O640" s="81"/>
      <c r="P640" s="26"/>
    </row>
    <row r="641" spans="2:16" ht="14.25">
      <c r="B641" s="5"/>
      <c r="C641" s="55"/>
      <c r="D641" s="32"/>
      <c r="E641" s="32"/>
      <c r="F641" s="32"/>
      <c r="G641" s="32"/>
      <c r="H641" s="32" t="s">
        <v>83</v>
      </c>
      <c r="I641" s="32"/>
      <c r="J641" s="32"/>
      <c r="K641" s="32"/>
      <c r="L641" s="32"/>
      <c r="M641" s="32"/>
      <c r="N641" s="32"/>
      <c r="O641" s="56"/>
      <c r="P641" s="6"/>
    </row>
    <row r="642" spans="2:16" ht="15">
      <c r="B642" s="5"/>
      <c r="C642" s="82" t="s">
        <v>84</v>
      </c>
      <c r="D642" s="83"/>
      <c r="E642" s="83"/>
      <c r="F642" s="83"/>
      <c r="G642" s="83"/>
      <c r="H642" s="83"/>
      <c r="I642" s="83"/>
      <c r="J642" s="83"/>
      <c r="K642" s="83"/>
      <c r="L642" s="83"/>
      <c r="M642" s="83"/>
      <c r="N642" s="83"/>
      <c r="O642" s="84"/>
      <c r="P642" s="6"/>
    </row>
    <row r="643" spans="2:16" ht="14.25">
      <c r="B643" s="5"/>
      <c r="C643" s="789"/>
      <c r="D643" s="790"/>
      <c r="E643" s="790"/>
      <c r="F643" s="790"/>
      <c r="G643" s="790"/>
      <c r="H643" s="790"/>
      <c r="I643" s="790"/>
      <c r="J643" s="790"/>
      <c r="K643" s="790"/>
      <c r="L643" s="790"/>
      <c r="M643" s="790"/>
      <c r="N643" s="790"/>
      <c r="O643" s="791"/>
      <c r="P643" s="26"/>
    </row>
    <row r="644" spans="2:16" ht="14.25">
      <c r="B644" s="5"/>
      <c r="C644" s="789"/>
      <c r="D644" s="790"/>
      <c r="E644" s="790"/>
      <c r="F644" s="790"/>
      <c r="G644" s="790"/>
      <c r="H644" s="790"/>
      <c r="I644" s="790"/>
      <c r="J644" s="790"/>
      <c r="K644" s="790"/>
      <c r="L644" s="790"/>
      <c r="M644" s="790"/>
      <c r="N644" s="790"/>
      <c r="O644" s="791"/>
      <c r="P644" s="26"/>
    </row>
    <row r="645" spans="2:16" ht="14.25">
      <c r="B645" s="5"/>
      <c r="C645" s="41"/>
      <c r="D645" s="80"/>
      <c r="E645" s="80"/>
      <c r="F645" s="80"/>
      <c r="G645" s="80"/>
      <c r="H645" s="80"/>
      <c r="I645" s="80"/>
      <c r="J645" s="80"/>
      <c r="K645" s="80"/>
      <c r="L645" s="80"/>
      <c r="M645" s="80"/>
      <c r="N645" s="80"/>
      <c r="O645" s="81"/>
      <c r="P645" s="26"/>
    </row>
    <row r="646" spans="2:16" ht="15">
      <c r="B646" s="5"/>
      <c r="C646" s="85" t="s">
        <v>85</v>
      </c>
      <c r="D646" s="80"/>
      <c r="E646" s="80"/>
      <c r="F646" s="80"/>
      <c r="G646" s="80"/>
      <c r="H646" s="80"/>
      <c r="I646" s="80"/>
      <c r="J646" s="80"/>
      <c r="K646" s="80"/>
      <c r="L646" s="80"/>
      <c r="M646" s="80"/>
      <c r="N646" s="80"/>
      <c r="O646" s="81"/>
      <c r="P646" s="26"/>
    </row>
    <row r="647" spans="2:16">
      <c r="B647" s="5"/>
      <c r="C647" s="792" t="s">
        <v>86</v>
      </c>
      <c r="D647" s="793"/>
      <c r="E647" s="793"/>
      <c r="F647" s="793"/>
      <c r="G647" s="793"/>
      <c r="H647" s="793"/>
      <c r="I647" s="793"/>
      <c r="J647" s="793"/>
      <c r="K647" s="793"/>
      <c r="L647" s="793"/>
      <c r="M647" s="793"/>
      <c r="N647" s="793"/>
      <c r="O647" s="794"/>
      <c r="P647" s="27"/>
    </row>
    <row r="648" spans="2:16">
      <c r="B648" s="5"/>
      <c r="C648" s="792"/>
      <c r="D648" s="793"/>
      <c r="E648" s="793"/>
      <c r="F648" s="793"/>
      <c r="G648" s="793"/>
      <c r="H648" s="793"/>
      <c r="I648" s="793"/>
      <c r="J648" s="793"/>
      <c r="K648" s="793"/>
      <c r="L648" s="793"/>
      <c r="M648" s="793"/>
      <c r="N648" s="793"/>
      <c r="O648" s="794"/>
      <c r="P648" s="27"/>
    </row>
    <row r="649" spans="2:16">
      <c r="B649" s="5"/>
      <c r="C649" s="792" t="s">
        <v>87</v>
      </c>
      <c r="D649" s="793"/>
      <c r="E649" s="793"/>
      <c r="F649" s="793"/>
      <c r="G649" s="793"/>
      <c r="H649" s="793"/>
      <c r="I649" s="793"/>
      <c r="J649" s="793"/>
      <c r="K649" s="793"/>
      <c r="L649" s="793"/>
      <c r="M649" s="793"/>
      <c r="N649" s="793"/>
      <c r="O649" s="794"/>
      <c r="P649" s="27"/>
    </row>
    <row r="650" spans="2:16">
      <c r="B650" s="5"/>
      <c r="C650" s="792"/>
      <c r="D650" s="793"/>
      <c r="E650" s="793"/>
      <c r="F650" s="793"/>
      <c r="G650" s="793"/>
      <c r="H650" s="793"/>
      <c r="I650" s="793"/>
      <c r="J650" s="793"/>
      <c r="K650" s="793"/>
      <c r="L650" s="793"/>
      <c r="M650" s="793"/>
      <c r="N650" s="793"/>
      <c r="O650" s="794"/>
      <c r="P650" s="27"/>
    </row>
    <row r="651" spans="2:16" ht="14.25">
      <c r="B651" s="5"/>
      <c r="C651" s="41"/>
      <c r="D651" s="80"/>
      <c r="E651" s="80"/>
      <c r="F651" s="80"/>
      <c r="G651" s="80"/>
      <c r="H651" s="80"/>
      <c r="I651" s="80"/>
      <c r="J651" s="80"/>
      <c r="K651" s="80"/>
      <c r="L651" s="80"/>
      <c r="M651" s="80"/>
      <c r="N651" s="80"/>
      <c r="O651" s="81"/>
      <c r="P651" s="26"/>
    </row>
    <row r="652" spans="2:16" ht="14.25">
      <c r="B652" s="5"/>
      <c r="C652" s="55"/>
      <c r="D652" s="32"/>
      <c r="E652" s="32"/>
      <c r="F652" s="32"/>
      <c r="G652" s="32"/>
      <c r="H652" s="79" t="s">
        <v>79</v>
      </c>
      <c r="I652" s="32"/>
      <c r="J652" s="32"/>
      <c r="K652" s="32"/>
      <c r="L652" s="32"/>
      <c r="M652" s="32"/>
      <c r="N652" s="32"/>
      <c r="O652" s="56"/>
      <c r="P652" s="6"/>
    </row>
    <row r="653" spans="2:16" ht="14.25">
      <c r="B653" s="5"/>
      <c r="C653" s="55"/>
      <c r="D653" s="32"/>
      <c r="E653" s="32"/>
      <c r="F653" s="32"/>
      <c r="G653" s="32"/>
      <c r="H653" s="32" t="s">
        <v>80</v>
      </c>
      <c r="I653" s="62"/>
      <c r="J653" s="62"/>
      <c r="K653" s="62"/>
      <c r="L653" s="32"/>
      <c r="M653" s="32"/>
      <c r="N653" s="32"/>
      <c r="O653" s="56"/>
      <c r="P653" s="6"/>
    </row>
    <row r="654" spans="2:16" ht="14.25">
      <c r="B654" s="5"/>
      <c r="C654" s="55"/>
      <c r="D654" s="32"/>
      <c r="E654" s="32"/>
      <c r="F654" s="32"/>
      <c r="G654" s="32"/>
      <c r="H654" s="32" t="s">
        <v>88</v>
      </c>
      <c r="I654" s="86"/>
      <c r="J654" s="86"/>
      <c r="K654" s="86"/>
      <c r="L654" s="32"/>
      <c r="M654" s="32"/>
      <c r="N654" s="32"/>
      <c r="O654" s="56"/>
      <c r="P654" s="6"/>
    </row>
    <row r="655" spans="2:16" ht="14.25">
      <c r="B655" s="5"/>
      <c r="C655" s="87"/>
      <c r="D655" s="80"/>
      <c r="E655" s="80"/>
      <c r="F655" s="80"/>
      <c r="G655" s="80"/>
      <c r="H655" s="32" t="s">
        <v>89</v>
      </c>
      <c r="I655" s="32"/>
      <c r="J655" s="32"/>
      <c r="K655" s="32"/>
      <c r="L655" s="80"/>
      <c r="M655" s="80"/>
      <c r="N655" s="80"/>
      <c r="O655" s="81"/>
      <c r="P655" s="26"/>
    </row>
    <row r="656" spans="2:16" ht="16.5" thickBot="1">
      <c r="B656" s="5"/>
      <c r="C656" s="773"/>
      <c r="D656" s="774"/>
      <c r="E656" s="774"/>
      <c r="F656" s="69"/>
      <c r="G656" s="69"/>
      <c r="H656" s="69"/>
      <c r="I656" s="69"/>
      <c r="J656" s="69"/>
      <c r="K656" s="775"/>
      <c r="L656" s="775"/>
      <c r="M656" s="775"/>
      <c r="N656" s="775"/>
      <c r="O656" s="776"/>
      <c r="P656" s="28"/>
    </row>
    <row r="657" spans="2:16" ht="13.5" thickBot="1">
      <c r="B657" s="29"/>
      <c r="C657" s="30"/>
      <c r="D657" s="30"/>
      <c r="E657" s="30"/>
      <c r="F657" s="30"/>
      <c r="G657" s="30"/>
      <c r="H657" s="30"/>
      <c r="I657" s="30"/>
      <c r="J657" s="30"/>
      <c r="K657" s="30"/>
      <c r="L657" s="30"/>
      <c r="M657" s="30"/>
      <c r="N657" s="30"/>
      <c r="O657" s="30"/>
      <c r="P657" s="31"/>
    </row>
    <row r="658" spans="2:16" ht="13.5" thickTop="1"/>
    <row r="659" spans="2:16" ht="13.5" thickBot="1"/>
    <row r="660" spans="2:16" ht="13.5" thickTop="1">
      <c r="B660" s="3"/>
      <c r="C660" s="4"/>
      <c r="D660" s="4"/>
      <c r="E660" s="4"/>
      <c r="F660" s="4"/>
      <c r="G660" s="4"/>
      <c r="H660" s="4"/>
      <c r="I660" s="4"/>
      <c r="J660" s="4"/>
      <c r="K660" s="4"/>
      <c r="L660" s="4"/>
      <c r="M660" s="4"/>
      <c r="N660" s="4"/>
      <c r="O660" s="4"/>
      <c r="P660" s="106"/>
    </row>
    <row r="661" spans="2:16" ht="13.5">
      <c r="B661" s="5"/>
      <c r="C661" s="869" t="s">
        <v>38</v>
      </c>
      <c r="D661" s="870"/>
      <c r="E661" s="870"/>
      <c r="F661" s="870"/>
      <c r="P661" s="6"/>
    </row>
    <row r="662" spans="2:16">
      <c r="B662" s="5"/>
      <c r="C662" s="94"/>
      <c r="D662" s="107" t="s">
        <v>39</v>
      </c>
      <c r="E662" s="94"/>
      <c r="F662" s="95"/>
      <c r="P662" s="6"/>
    </row>
    <row r="663" spans="2:16">
      <c r="B663" s="5"/>
      <c r="C663" s="88"/>
      <c r="D663" s="89"/>
      <c r="E663" s="88"/>
      <c r="F663" s="89"/>
      <c r="P663" s="6"/>
    </row>
    <row r="664" spans="2:16" ht="15.75">
      <c r="B664" s="5"/>
      <c r="C664" s="871" t="s">
        <v>40</v>
      </c>
      <c r="D664" s="871"/>
      <c r="E664" s="871"/>
      <c r="F664" s="871"/>
      <c r="G664" s="871"/>
      <c r="H664" s="871"/>
      <c r="I664" s="871"/>
      <c r="J664" s="871"/>
      <c r="K664" s="871"/>
      <c r="L664" s="871"/>
      <c r="M664" s="871"/>
      <c r="N664" s="871"/>
      <c r="O664" s="871"/>
      <c r="P664" s="7"/>
    </row>
    <row r="665" spans="2:16" ht="15" thickBot="1">
      <c r="B665" s="5"/>
      <c r="C665" s="32"/>
      <c r="D665" s="32"/>
      <c r="E665" s="32"/>
      <c r="F665" s="32"/>
      <c r="G665" s="32"/>
      <c r="H665" s="32"/>
      <c r="I665" s="32"/>
      <c r="J665" s="32"/>
      <c r="K665" s="32"/>
      <c r="L665" s="32"/>
      <c r="M665" s="32"/>
      <c r="N665" s="32"/>
      <c r="O665" s="32"/>
      <c r="P665" s="6"/>
    </row>
    <row r="666" spans="2:16" ht="15">
      <c r="B666" s="5"/>
      <c r="C666" s="872"/>
      <c r="D666" s="874"/>
      <c r="E666" s="875"/>
      <c r="F666" s="875"/>
      <c r="G666" s="875"/>
      <c r="H666" s="875"/>
      <c r="I666" s="875"/>
      <c r="J666" s="875"/>
      <c r="K666" s="876"/>
      <c r="L666" s="877"/>
      <c r="M666" s="878"/>
      <c r="N666" s="878"/>
      <c r="O666" s="879"/>
      <c r="P666" s="8"/>
    </row>
    <row r="667" spans="2:16" ht="15">
      <c r="B667" s="5"/>
      <c r="C667" s="873"/>
      <c r="D667" s="856" t="s">
        <v>468</v>
      </c>
      <c r="E667" s="857"/>
      <c r="F667" s="857"/>
      <c r="G667" s="857"/>
      <c r="H667" s="857"/>
      <c r="I667" s="857"/>
      <c r="J667" s="857"/>
      <c r="K667" s="858"/>
      <c r="L667" s="880"/>
      <c r="M667" s="881"/>
      <c r="N667" s="881"/>
      <c r="O667" s="882"/>
      <c r="P667" s="8"/>
    </row>
    <row r="668" spans="2:16" ht="15">
      <c r="B668" s="5"/>
      <c r="C668" s="873"/>
      <c r="D668" s="856"/>
      <c r="E668" s="857"/>
      <c r="F668" s="857"/>
      <c r="G668" s="857"/>
      <c r="H668" s="857"/>
      <c r="I668" s="857"/>
      <c r="J668" s="857"/>
      <c r="K668" s="858"/>
      <c r="L668" s="883" t="s">
        <v>41</v>
      </c>
      <c r="M668" s="885"/>
      <c r="N668" s="886"/>
      <c r="O668" s="887"/>
      <c r="P668" s="8"/>
    </row>
    <row r="669" spans="2:16" ht="13.5">
      <c r="B669" s="5"/>
      <c r="C669" s="873"/>
      <c r="D669" s="866" t="s">
        <v>467</v>
      </c>
      <c r="E669" s="867"/>
      <c r="F669" s="867"/>
      <c r="G669" s="867"/>
      <c r="H669" s="867"/>
      <c r="I669" s="867"/>
      <c r="J669" s="867"/>
      <c r="K669" s="868"/>
      <c r="L669" s="884"/>
      <c r="M669" s="888"/>
      <c r="N669" s="889"/>
      <c r="O669" s="890"/>
      <c r="P669" s="9"/>
    </row>
    <row r="670" spans="2:16" ht="13.9" customHeight="1">
      <c r="B670" s="5"/>
      <c r="C670" s="873"/>
      <c r="D670" s="866"/>
      <c r="E670" s="867"/>
      <c r="F670" s="867"/>
      <c r="G670" s="867"/>
      <c r="H670" s="867"/>
      <c r="I670" s="867"/>
      <c r="J670" s="867"/>
      <c r="K670" s="868"/>
      <c r="L670" s="883" t="s">
        <v>42</v>
      </c>
      <c r="M670" s="883"/>
      <c r="N670" s="883" t="s">
        <v>43</v>
      </c>
      <c r="O670" s="854"/>
      <c r="P670" s="8"/>
    </row>
    <row r="671" spans="2:16" ht="13.9" customHeight="1">
      <c r="B671" s="5"/>
      <c r="C671" s="873"/>
      <c r="D671" s="866"/>
      <c r="E671" s="867"/>
      <c r="F671" s="867"/>
      <c r="G671" s="867"/>
      <c r="H671" s="867"/>
      <c r="I671" s="867"/>
      <c r="J671" s="867"/>
      <c r="K671" s="868"/>
      <c r="L671" s="891"/>
      <c r="M671" s="891"/>
      <c r="N671" s="891"/>
      <c r="O671" s="855"/>
      <c r="P671" s="8"/>
    </row>
    <row r="672" spans="2:16" ht="15">
      <c r="B672" s="5"/>
      <c r="C672" s="873"/>
      <c r="D672" s="856" t="s">
        <v>44</v>
      </c>
      <c r="E672" s="857"/>
      <c r="F672" s="857"/>
      <c r="G672" s="857"/>
      <c r="H672" s="857"/>
      <c r="I672" s="857"/>
      <c r="J672" s="857"/>
      <c r="K672" s="858"/>
      <c r="L672" s="891"/>
      <c r="M672" s="891"/>
      <c r="N672" s="891"/>
      <c r="O672" s="855"/>
      <c r="P672" s="8"/>
    </row>
    <row r="673" spans="2:16" ht="15.75" thickBot="1">
      <c r="B673" s="5"/>
      <c r="C673" s="33"/>
      <c r="D673" s="34"/>
      <c r="E673" s="34"/>
      <c r="F673" s="34"/>
      <c r="G673" s="34"/>
      <c r="H673" s="34"/>
      <c r="I673" s="34"/>
      <c r="J673" s="34"/>
      <c r="K673" s="34"/>
      <c r="L673" s="34"/>
      <c r="M673" s="35"/>
      <c r="N673" s="35"/>
      <c r="O673" s="36"/>
      <c r="P673" s="10"/>
    </row>
    <row r="674" spans="2:16" ht="15">
      <c r="B674" s="5"/>
      <c r="C674" s="37"/>
      <c r="D674" s="100"/>
      <c r="E674" s="100"/>
      <c r="F674" s="100"/>
      <c r="G674" s="100"/>
      <c r="H674" s="100"/>
      <c r="I674" s="100"/>
      <c r="J674" s="100"/>
      <c r="K674" s="100"/>
      <c r="L674" s="38" t="s">
        <v>45</v>
      </c>
      <c r="M674" s="39" t="s">
        <v>46</v>
      </c>
      <c r="N674" s="39" t="s">
        <v>47</v>
      </c>
      <c r="O674" s="40" t="s">
        <v>48</v>
      </c>
      <c r="P674" s="9"/>
    </row>
    <row r="675" spans="2:16" ht="15">
      <c r="B675" s="5"/>
      <c r="C675" s="41"/>
      <c r="D675" s="99"/>
      <c r="E675" s="99"/>
      <c r="F675" s="99"/>
      <c r="G675" s="99"/>
      <c r="H675" s="99"/>
      <c r="I675" s="99"/>
      <c r="J675" s="99"/>
      <c r="K675" s="99"/>
      <c r="L675" s="42"/>
      <c r="M675" s="43">
        <v>1</v>
      </c>
      <c r="N675" s="43">
        <v>9</v>
      </c>
      <c r="O675" s="44">
        <v>2026</v>
      </c>
      <c r="P675" s="11"/>
    </row>
    <row r="676" spans="2:16" ht="14.25">
      <c r="B676" s="5"/>
      <c r="C676" s="46"/>
      <c r="D676" s="47"/>
      <c r="E676" s="47"/>
      <c r="F676" s="47"/>
      <c r="G676" s="47"/>
      <c r="H676" s="47"/>
      <c r="I676" s="47"/>
      <c r="J676" s="47"/>
      <c r="K676" s="47"/>
      <c r="L676" s="47"/>
      <c r="M676" s="47"/>
      <c r="N676" s="47"/>
      <c r="O676" s="48"/>
      <c r="P676" s="11"/>
    </row>
    <row r="677" spans="2:16" ht="15">
      <c r="B677" s="5"/>
      <c r="C677" s="46"/>
      <c r="D677" s="47"/>
      <c r="E677" s="47"/>
      <c r="F677" s="47"/>
      <c r="G677" s="47"/>
      <c r="H677" s="47"/>
      <c r="I677" s="47"/>
      <c r="J677" s="47"/>
      <c r="K677" s="47"/>
      <c r="L677" s="47"/>
      <c r="M677" s="47"/>
      <c r="N677" s="47"/>
      <c r="O677" s="48"/>
      <c r="P677" s="12"/>
    </row>
    <row r="678" spans="2:16" ht="15" thickBot="1">
      <c r="B678" s="5"/>
      <c r="C678" s="49"/>
      <c r="D678" s="50"/>
      <c r="E678" s="50"/>
      <c r="F678" s="50"/>
      <c r="G678" s="50"/>
      <c r="H678" s="50"/>
      <c r="I678" s="50"/>
      <c r="J678" s="50"/>
      <c r="K678" s="50"/>
      <c r="L678" s="50"/>
      <c r="M678" s="50"/>
      <c r="N678" s="50"/>
      <c r="O678" s="51"/>
      <c r="P678" s="6"/>
    </row>
    <row r="679" spans="2:16" ht="15" thickBot="1">
      <c r="B679" s="5"/>
      <c r="C679" s="52"/>
      <c r="D679" s="53"/>
      <c r="E679" s="53"/>
      <c r="F679" s="53"/>
      <c r="G679" s="53"/>
      <c r="H679" s="53"/>
      <c r="I679" s="32"/>
      <c r="J679" s="32"/>
      <c r="K679" s="53"/>
      <c r="L679" s="53"/>
      <c r="M679" s="53"/>
      <c r="N679" s="53"/>
      <c r="O679" s="54"/>
      <c r="P679" s="6"/>
    </row>
    <row r="680" spans="2:16" ht="15">
      <c r="B680" s="5"/>
      <c r="C680" s="859" t="s">
        <v>51</v>
      </c>
      <c r="D680" s="860"/>
      <c r="E680" s="860"/>
      <c r="F680" s="860"/>
      <c r="G680" s="860"/>
      <c r="H680" s="860"/>
      <c r="I680" s="860"/>
      <c r="J680" s="860"/>
      <c r="K680" s="860"/>
      <c r="L680" s="860"/>
      <c r="M680" s="860"/>
      <c r="N680" s="860"/>
      <c r="O680" s="861"/>
      <c r="P680" s="13"/>
    </row>
    <row r="681" spans="2:16" ht="15" thickBot="1">
      <c r="B681" s="5"/>
      <c r="C681" s="55"/>
      <c r="D681" s="32"/>
      <c r="E681" s="32"/>
      <c r="F681" s="32"/>
      <c r="G681" s="32"/>
      <c r="H681" s="32"/>
      <c r="I681" s="32"/>
      <c r="J681" s="32"/>
      <c r="K681" s="32"/>
      <c r="L681" s="32"/>
      <c r="M681" s="32"/>
      <c r="N681" s="32"/>
      <c r="O681" s="56"/>
      <c r="P681" s="6"/>
    </row>
    <row r="682" spans="2:16" ht="15">
      <c r="B682" s="5"/>
      <c r="C682" s="57" t="s">
        <v>52</v>
      </c>
      <c r="D682" s="862" t="s">
        <v>6</v>
      </c>
      <c r="E682" s="863"/>
      <c r="F682" s="863"/>
      <c r="G682" s="863"/>
      <c r="H682" s="863"/>
      <c r="I682" s="863"/>
      <c r="J682" s="863"/>
      <c r="K682" s="863"/>
      <c r="L682" s="864"/>
      <c r="M682" s="827" t="s">
        <v>53</v>
      </c>
      <c r="N682" s="865"/>
      <c r="O682" s="57" t="s">
        <v>8</v>
      </c>
      <c r="P682" s="14"/>
    </row>
    <row r="683" spans="2:16" ht="36" customHeight="1" thickBot="1">
      <c r="B683" s="5"/>
      <c r="C683" s="181">
        <v>4.08</v>
      </c>
      <c r="D683" s="846" t="s">
        <v>144</v>
      </c>
      <c r="E683" s="847"/>
      <c r="F683" s="847"/>
      <c r="G683" s="847"/>
      <c r="H683" s="847"/>
      <c r="I683" s="847"/>
      <c r="J683" s="847"/>
      <c r="K683" s="847"/>
      <c r="L683" s="848"/>
      <c r="M683" s="849" t="s">
        <v>91</v>
      </c>
      <c r="N683" s="850"/>
      <c r="O683" s="193">
        <f>+O733</f>
        <v>238091</v>
      </c>
      <c r="P683" s="15"/>
    </row>
    <row r="684" spans="2:16">
      <c r="B684" s="5"/>
      <c r="C684" s="801" t="s">
        <v>54</v>
      </c>
      <c r="D684" s="802"/>
      <c r="E684" s="802"/>
      <c r="F684" s="802"/>
      <c r="G684" s="802"/>
      <c r="H684" s="802"/>
      <c r="I684" s="802"/>
      <c r="J684" s="802"/>
      <c r="K684" s="802"/>
      <c r="L684" s="802"/>
      <c r="M684" s="802"/>
      <c r="N684" s="802"/>
      <c r="O684" s="803"/>
      <c r="P684" s="16"/>
    </row>
    <row r="685" spans="2:16">
      <c r="B685" s="5"/>
      <c r="C685" s="804"/>
      <c r="D685" s="805"/>
      <c r="E685" s="805"/>
      <c r="F685" s="805"/>
      <c r="G685" s="805"/>
      <c r="H685" s="805"/>
      <c r="I685" s="805"/>
      <c r="J685" s="805"/>
      <c r="K685" s="805"/>
      <c r="L685" s="805"/>
      <c r="M685" s="805"/>
      <c r="N685" s="805"/>
      <c r="O685" s="806"/>
      <c r="P685" s="16"/>
    </row>
    <row r="686" spans="2:16" ht="33" customHeight="1" thickBot="1">
      <c r="B686" s="5"/>
      <c r="C686" s="807"/>
      <c r="D686" s="808"/>
      <c r="E686" s="808"/>
      <c r="F686" s="808"/>
      <c r="G686" s="808"/>
      <c r="H686" s="808"/>
      <c r="I686" s="808"/>
      <c r="J686" s="808"/>
      <c r="K686" s="808"/>
      <c r="L686" s="808"/>
      <c r="M686" s="808"/>
      <c r="N686" s="808"/>
      <c r="O686" s="809"/>
      <c r="P686" s="16"/>
    </row>
    <row r="687" spans="2:16" ht="15">
      <c r="B687" s="5"/>
      <c r="C687" s="851" t="s">
        <v>6</v>
      </c>
      <c r="D687" s="852"/>
      <c r="E687" s="852"/>
      <c r="F687" s="852"/>
      <c r="G687" s="852"/>
      <c r="H687" s="852"/>
      <c r="I687" s="853"/>
      <c r="J687" s="837" t="s">
        <v>53</v>
      </c>
      <c r="K687" s="838"/>
      <c r="L687" s="58" t="s">
        <v>55</v>
      </c>
      <c r="M687" s="837" t="s">
        <v>56</v>
      </c>
      <c r="N687" s="838"/>
      <c r="O687" s="59" t="s">
        <v>57</v>
      </c>
      <c r="P687" s="17"/>
    </row>
    <row r="688" spans="2:16" ht="14.25">
      <c r="B688" s="5"/>
      <c r="C688" s="843" t="s">
        <v>92</v>
      </c>
      <c r="D688" s="844"/>
      <c r="E688" s="844"/>
      <c r="F688" s="844"/>
      <c r="G688" s="844"/>
      <c r="H688" s="844"/>
      <c r="I688" s="845"/>
      <c r="J688" s="831" t="s">
        <v>171</v>
      </c>
      <c r="K688" s="832"/>
      <c r="L688" s="182">
        <v>18909.759999999998</v>
      </c>
      <c r="M688" s="842">
        <f>+$T$29</f>
        <v>0.1</v>
      </c>
      <c r="N688" s="832"/>
      <c r="O688" s="189">
        <f>+L688*M688</f>
        <v>1890.9759999999999</v>
      </c>
      <c r="P688" s="18"/>
    </row>
    <row r="689" spans="2:16" ht="15" thickBot="1">
      <c r="B689" s="5"/>
      <c r="C689" s="843" t="s">
        <v>289</v>
      </c>
      <c r="D689" s="844"/>
      <c r="E689" s="844"/>
      <c r="F689" s="844"/>
      <c r="G689" s="844"/>
      <c r="H689" s="844"/>
      <c r="I689" s="845"/>
      <c r="J689" s="831" t="s">
        <v>94</v>
      </c>
      <c r="K689" s="832"/>
      <c r="L689" s="182">
        <v>25600</v>
      </c>
      <c r="M689" s="957">
        <v>8.4000000000000005E-2</v>
      </c>
      <c r="N689" s="958"/>
      <c r="O689" s="189">
        <f>+L689*M689</f>
        <v>2150.4</v>
      </c>
      <c r="P689" s="18"/>
    </row>
    <row r="690" spans="2:16" ht="15" thickBot="1">
      <c r="B690" s="5"/>
      <c r="C690" s="839" t="s">
        <v>268</v>
      </c>
      <c r="D690" s="840"/>
      <c r="E690" s="840"/>
      <c r="F690" s="840"/>
      <c r="G690" s="840"/>
      <c r="H690" s="840"/>
      <c r="I690" s="841"/>
      <c r="J690" s="821" t="s">
        <v>172</v>
      </c>
      <c r="K690" s="822"/>
      <c r="L690" s="183">
        <v>7750</v>
      </c>
      <c r="M690" s="831">
        <v>0.67</v>
      </c>
      <c r="N690" s="832"/>
      <c r="O690" s="189">
        <f t="shared" ref="O690" si="9">+L690*M690</f>
        <v>5192.5</v>
      </c>
      <c r="P690" s="18"/>
    </row>
    <row r="691" spans="2:16" ht="15" thickBot="1">
      <c r="B691" s="5"/>
      <c r="C691" s="843"/>
      <c r="D691" s="844"/>
      <c r="E691" s="844"/>
      <c r="F691" s="844"/>
      <c r="G691" s="844"/>
      <c r="H691" s="844"/>
      <c r="I691" s="845"/>
      <c r="J691" s="831"/>
      <c r="K691" s="832"/>
      <c r="L691" s="182"/>
      <c r="M691" s="831"/>
      <c r="N691" s="832"/>
      <c r="O691" s="189"/>
      <c r="P691" s="18"/>
    </row>
    <row r="692" spans="2:16" ht="15.75" thickBot="1">
      <c r="B692" s="5"/>
      <c r="C692" s="779" t="s">
        <v>58</v>
      </c>
      <c r="D692" s="780"/>
      <c r="E692" s="780"/>
      <c r="F692" s="780"/>
      <c r="G692" s="780"/>
      <c r="H692" s="780"/>
      <c r="I692" s="780"/>
      <c r="J692" s="780"/>
      <c r="K692" s="780"/>
      <c r="L692" s="780"/>
      <c r="M692" s="780"/>
      <c r="N692" s="781"/>
      <c r="O692" s="190">
        <f>+SUM(O688:O691)</f>
        <v>9233.8760000000002</v>
      </c>
      <c r="P692" s="19"/>
    </row>
    <row r="693" spans="2:16">
      <c r="B693" s="5"/>
      <c r="C693" s="801" t="s">
        <v>59</v>
      </c>
      <c r="D693" s="802"/>
      <c r="E693" s="802"/>
      <c r="F693" s="802"/>
      <c r="G693" s="802"/>
      <c r="H693" s="802"/>
      <c r="I693" s="802"/>
      <c r="J693" s="802"/>
      <c r="K693" s="802"/>
      <c r="L693" s="802"/>
      <c r="M693" s="802"/>
      <c r="N693" s="802"/>
      <c r="O693" s="803"/>
      <c r="P693" s="16"/>
    </row>
    <row r="694" spans="2:16">
      <c r="B694" s="5"/>
      <c r="C694" s="804"/>
      <c r="D694" s="805"/>
      <c r="E694" s="805"/>
      <c r="F694" s="805"/>
      <c r="G694" s="805"/>
      <c r="H694" s="805"/>
      <c r="I694" s="805"/>
      <c r="J694" s="805"/>
      <c r="K694" s="805"/>
      <c r="L694" s="805"/>
      <c r="M694" s="805"/>
      <c r="N694" s="805"/>
      <c r="O694" s="806"/>
      <c r="P694" s="16"/>
    </row>
    <row r="695" spans="2:16" ht="13.5" thickBot="1">
      <c r="B695" s="5"/>
      <c r="C695" s="807"/>
      <c r="D695" s="808"/>
      <c r="E695" s="808"/>
      <c r="F695" s="808"/>
      <c r="G695" s="808"/>
      <c r="H695" s="808"/>
      <c r="I695" s="808"/>
      <c r="J695" s="808"/>
      <c r="K695" s="808"/>
      <c r="L695" s="808"/>
      <c r="M695" s="808"/>
      <c r="N695" s="808"/>
      <c r="O695" s="809"/>
      <c r="P695" s="16"/>
    </row>
    <row r="696" spans="2:16" ht="15">
      <c r="B696" s="5"/>
      <c r="C696" s="810" t="s">
        <v>6</v>
      </c>
      <c r="D696" s="811"/>
      <c r="E696" s="811"/>
      <c r="F696" s="811"/>
      <c r="G696" s="811"/>
      <c r="H696" s="811"/>
      <c r="I696" s="838"/>
      <c r="J696" s="226" t="s">
        <v>53</v>
      </c>
      <c r="K696" s="219" t="s">
        <v>8</v>
      </c>
      <c r="L696" s="219" t="s">
        <v>178</v>
      </c>
      <c r="M696" s="837" t="s">
        <v>60</v>
      </c>
      <c r="N696" s="838"/>
      <c r="O696" s="59" t="s">
        <v>57</v>
      </c>
      <c r="P696" s="17"/>
    </row>
    <row r="697" spans="2:16" ht="14.25">
      <c r="B697" s="5"/>
      <c r="C697" s="955" t="s">
        <v>295</v>
      </c>
      <c r="D697" s="796"/>
      <c r="E697" s="796"/>
      <c r="F697" s="796"/>
      <c r="G697" s="796"/>
      <c r="H697" s="796"/>
      <c r="I697" s="796"/>
      <c r="J697" s="232" t="s">
        <v>302</v>
      </c>
      <c r="K697" s="244">
        <v>2.89</v>
      </c>
      <c r="L697" s="244">
        <v>0.05</v>
      </c>
      <c r="M697" s="777">
        <v>11442.5</v>
      </c>
      <c r="N697" s="778"/>
      <c r="O697" s="189">
        <f>+(M697*K697)+(M697*K697*L697)</f>
        <v>34722.266250000008</v>
      </c>
      <c r="P697" s="18"/>
    </row>
    <row r="698" spans="2:16" ht="15" thickBot="1">
      <c r="B698" s="5"/>
      <c r="C698" s="833" t="s">
        <v>296</v>
      </c>
      <c r="D698" s="834"/>
      <c r="E698" s="834"/>
      <c r="F698" s="834"/>
      <c r="G698" s="834"/>
      <c r="H698" s="834"/>
      <c r="I698" s="834"/>
      <c r="J698" s="232" t="s">
        <v>91</v>
      </c>
      <c r="K698" s="251">
        <v>1</v>
      </c>
      <c r="L698" s="244">
        <v>0.05</v>
      </c>
      <c r="M698" s="777">
        <v>19550</v>
      </c>
      <c r="N698" s="778"/>
      <c r="O698" s="189">
        <f t="shared" ref="O698:O704" si="10">+(M698*K698)+(M698*K698*L698)</f>
        <v>20527.5</v>
      </c>
      <c r="P698" s="18"/>
    </row>
    <row r="699" spans="2:16" ht="14.25">
      <c r="B699" s="5"/>
      <c r="C699" s="795" t="s">
        <v>297</v>
      </c>
      <c r="D699" s="796"/>
      <c r="E699" s="796"/>
      <c r="F699" s="796"/>
      <c r="G699" s="796"/>
      <c r="H699" s="796"/>
      <c r="I699" s="954"/>
      <c r="J699" s="234" t="s">
        <v>101</v>
      </c>
      <c r="K699" s="251">
        <v>7.0000000000000007E-2</v>
      </c>
      <c r="L699" s="244">
        <v>0.05</v>
      </c>
      <c r="M699" s="777">
        <v>20230</v>
      </c>
      <c r="N699" s="778"/>
      <c r="O699" s="189">
        <f t="shared" si="10"/>
        <v>1486.9050000000002</v>
      </c>
      <c r="P699" s="18"/>
    </row>
    <row r="700" spans="2:16" ht="14.25">
      <c r="B700" s="5"/>
      <c r="C700" s="795" t="s">
        <v>298</v>
      </c>
      <c r="D700" s="796"/>
      <c r="E700" s="796"/>
      <c r="F700" s="796"/>
      <c r="G700" s="796"/>
      <c r="H700" s="796"/>
      <c r="I700" s="954"/>
      <c r="J700" s="234" t="s">
        <v>101</v>
      </c>
      <c r="K700" s="251">
        <v>7.0000000000000007E-2</v>
      </c>
      <c r="L700" s="244">
        <v>0.05</v>
      </c>
      <c r="M700" s="777">
        <v>20790</v>
      </c>
      <c r="N700" s="778"/>
      <c r="O700" s="189">
        <f t="shared" si="10"/>
        <v>1528.0650000000003</v>
      </c>
      <c r="P700" s="18"/>
    </row>
    <row r="701" spans="2:16" ht="14.25">
      <c r="B701" s="5"/>
      <c r="C701" s="795" t="s">
        <v>299</v>
      </c>
      <c r="D701" s="796"/>
      <c r="E701" s="796"/>
      <c r="F701" s="796"/>
      <c r="G701" s="796"/>
      <c r="H701" s="796"/>
      <c r="I701" s="954"/>
      <c r="J701" s="234" t="s">
        <v>292</v>
      </c>
      <c r="K701" s="251">
        <v>0.08</v>
      </c>
      <c r="L701" s="244">
        <v>0.05</v>
      </c>
      <c r="M701" s="777">
        <v>80900</v>
      </c>
      <c r="N701" s="778"/>
      <c r="O701" s="189">
        <f>+(M701*K701)+(M701*K701*L701)</f>
        <v>6795.6</v>
      </c>
      <c r="P701" s="18"/>
    </row>
    <row r="702" spans="2:16" ht="14.25">
      <c r="B702" s="5"/>
      <c r="C702" s="795" t="s">
        <v>300</v>
      </c>
      <c r="D702" s="796"/>
      <c r="E702" s="796"/>
      <c r="F702" s="796"/>
      <c r="G702" s="796"/>
      <c r="H702" s="796"/>
      <c r="I702" s="954"/>
      <c r="J702" s="234" t="s">
        <v>292</v>
      </c>
      <c r="K702" s="251">
        <v>0.08</v>
      </c>
      <c r="L702" s="244">
        <v>0.05</v>
      </c>
      <c r="M702" s="777">
        <v>70933.33</v>
      </c>
      <c r="N702" s="778"/>
      <c r="O702" s="189">
        <f t="shared" si="10"/>
        <v>5958.3997200000003</v>
      </c>
      <c r="P702" s="18"/>
    </row>
    <row r="703" spans="2:16" ht="14.25">
      <c r="B703" s="5"/>
      <c r="C703" s="795" t="s">
        <v>301</v>
      </c>
      <c r="D703" s="796"/>
      <c r="E703" s="796"/>
      <c r="F703" s="796"/>
      <c r="G703" s="796"/>
      <c r="H703" s="796"/>
      <c r="I703" s="954"/>
      <c r="J703" s="234" t="s">
        <v>302</v>
      </c>
      <c r="K703" s="251">
        <v>2</v>
      </c>
      <c r="L703" s="244">
        <v>0.05</v>
      </c>
      <c r="M703" s="777">
        <v>6490</v>
      </c>
      <c r="N703" s="778"/>
      <c r="O703" s="189">
        <f t="shared" si="10"/>
        <v>13629</v>
      </c>
      <c r="P703" s="18"/>
    </row>
    <row r="704" spans="2:16" ht="15" thickBot="1">
      <c r="B704" s="5"/>
      <c r="C704" s="833" t="s">
        <v>291</v>
      </c>
      <c r="D704" s="834"/>
      <c r="E704" s="834"/>
      <c r="F704" s="834"/>
      <c r="G704" s="834"/>
      <c r="H704" s="834"/>
      <c r="I704" s="956"/>
      <c r="J704" s="233" t="s">
        <v>149</v>
      </c>
      <c r="K704" s="384">
        <v>1.2</v>
      </c>
      <c r="L704" s="244">
        <v>0.05</v>
      </c>
      <c r="M704" s="892">
        <v>27000</v>
      </c>
      <c r="N704" s="893"/>
      <c r="O704" s="189">
        <f t="shared" si="10"/>
        <v>34020</v>
      </c>
      <c r="P704" s="18"/>
    </row>
    <row r="705" spans="1:17" ht="15.75" thickBot="1">
      <c r="B705" s="5"/>
      <c r="C705" s="779" t="s">
        <v>58</v>
      </c>
      <c r="D705" s="780"/>
      <c r="E705" s="780"/>
      <c r="F705" s="780"/>
      <c r="G705" s="780"/>
      <c r="H705" s="780"/>
      <c r="I705" s="780"/>
      <c r="J705" s="780"/>
      <c r="K705" s="780"/>
      <c r="L705" s="780"/>
      <c r="M705" s="780"/>
      <c r="N705" s="781"/>
      <c r="O705" s="190">
        <v>119089.91</v>
      </c>
      <c r="P705" s="18"/>
    </row>
    <row r="706" spans="1:17">
      <c r="B706" s="5"/>
      <c r="C706" s="801" t="s">
        <v>61</v>
      </c>
      <c r="D706" s="802"/>
      <c r="E706" s="802"/>
      <c r="F706" s="802"/>
      <c r="G706" s="802"/>
      <c r="H706" s="802"/>
      <c r="I706" s="802"/>
      <c r="J706" s="802"/>
      <c r="K706" s="802"/>
      <c r="L706" s="802"/>
      <c r="M706" s="802"/>
      <c r="N706" s="802"/>
      <c r="O706" s="803"/>
      <c r="P706" s="16"/>
    </row>
    <row r="707" spans="1:17">
      <c r="B707" s="5"/>
      <c r="C707" s="804"/>
      <c r="D707" s="805"/>
      <c r="E707" s="805"/>
      <c r="F707" s="805"/>
      <c r="G707" s="805"/>
      <c r="H707" s="805"/>
      <c r="I707" s="805"/>
      <c r="J707" s="805"/>
      <c r="K707" s="805"/>
      <c r="L707" s="805"/>
      <c r="M707" s="805"/>
      <c r="N707" s="805"/>
      <c r="O707" s="806"/>
      <c r="P707" s="16"/>
    </row>
    <row r="708" spans="1:17" ht="13.5" thickBot="1">
      <c r="B708" s="5"/>
      <c r="C708" s="807"/>
      <c r="D708" s="808"/>
      <c r="E708" s="808"/>
      <c r="F708" s="808"/>
      <c r="G708" s="808"/>
      <c r="H708" s="808"/>
      <c r="I708" s="808"/>
      <c r="J708" s="808"/>
      <c r="K708" s="808"/>
      <c r="L708" s="808"/>
      <c r="M708" s="808"/>
      <c r="N708" s="808"/>
      <c r="O708" s="809"/>
      <c r="P708" s="16"/>
    </row>
    <row r="709" spans="1:17" ht="17.25">
      <c r="A709" s="229"/>
      <c r="B709" s="228"/>
      <c r="C709" s="827" t="s">
        <v>62</v>
      </c>
      <c r="D709" s="828"/>
      <c r="E709" s="828"/>
      <c r="F709" s="828"/>
      <c r="G709" s="828"/>
      <c r="H709" s="828"/>
      <c r="I709" s="828"/>
      <c r="J709" s="219" t="s">
        <v>63</v>
      </c>
      <c r="K709" s="221" t="s">
        <v>64</v>
      </c>
      <c r="L709" s="219" t="s">
        <v>65</v>
      </c>
      <c r="M709" s="782" t="s">
        <v>66</v>
      </c>
      <c r="N709" s="783"/>
      <c r="O709" s="227" t="s">
        <v>57</v>
      </c>
      <c r="P709" s="14"/>
      <c r="Q709" s="229"/>
    </row>
    <row r="710" spans="1:17" ht="14.25">
      <c r="B710" s="5"/>
      <c r="C710" s="955" t="s">
        <v>107</v>
      </c>
      <c r="D710" s="796"/>
      <c r="E710" s="796"/>
      <c r="F710" s="796"/>
      <c r="G710" s="796"/>
      <c r="H710" s="796"/>
      <c r="I710" s="796"/>
      <c r="J710" s="66">
        <v>20</v>
      </c>
      <c r="K710" s="67">
        <v>92.3</v>
      </c>
      <c r="L710" s="66"/>
      <c r="M710" s="777">
        <v>2.5</v>
      </c>
      <c r="N710" s="778"/>
      <c r="O710" s="60">
        <f>+M710*K710*J710</f>
        <v>4615</v>
      </c>
      <c r="P710" s="18"/>
    </row>
    <row r="711" spans="1:17" ht="15" thickBot="1">
      <c r="B711" s="5"/>
      <c r="C711" s="833"/>
      <c r="D711" s="834"/>
      <c r="E711" s="834"/>
      <c r="F711" s="834"/>
      <c r="G711" s="834"/>
      <c r="H711" s="834"/>
      <c r="I711" s="834"/>
      <c r="J711" s="68"/>
      <c r="K711" s="69"/>
      <c r="L711" s="68"/>
      <c r="M711" s="821"/>
      <c r="N711" s="822"/>
      <c r="O711" s="60">
        <f>+M711*K711*J711</f>
        <v>0</v>
      </c>
      <c r="P711" s="18"/>
    </row>
    <row r="712" spans="1:17" ht="15.75" thickBot="1">
      <c r="B712" s="5"/>
      <c r="C712" s="779" t="s">
        <v>58</v>
      </c>
      <c r="D712" s="780"/>
      <c r="E712" s="780"/>
      <c r="F712" s="780"/>
      <c r="G712" s="780"/>
      <c r="H712" s="780"/>
      <c r="I712" s="780"/>
      <c r="J712" s="780"/>
      <c r="K712" s="780"/>
      <c r="L712" s="780"/>
      <c r="M712" s="780"/>
      <c r="N712" s="781"/>
      <c r="O712" s="190">
        <f>+SUM(O710:O711)</f>
        <v>4615</v>
      </c>
      <c r="P712" s="19"/>
    </row>
    <row r="713" spans="1:17">
      <c r="B713" s="5"/>
      <c r="C713" s="801" t="s">
        <v>67</v>
      </c>
      <c r="D713" s="802"/>
      <c r="E713" s="802"/>
      <c r="F713" s="802"/>
      <c r="G713" s="802"/>
      <c r="H713" s="802"/>
      <c r="I713" s="802"/>
      <c r="J713" s="802"/>
      <c r="K713" s="802"/>
      <c r="L713" s="802"/>
      <c r="M713" s="802"/>
      <c r="N713" s="802"/>
      <c r="O713" s="803"/>
      <c r="P713" s="16"/>
    </row>
    <row r="714" spans="1:17">
      <c r="B714" s="5"/>
      <c r="C714" s="804"/>
      <c r="D714" s="805"/>
      <c r="E714" s="805"/>
      <c r="F714" s="805"/>
      <c r="G714" s="805"/>
      <c r="H714" s="805"/>
      <c r="I714" s="805"/>
      <c r="J714" s="805"/>
      <c r="K714" s="805"/>
      <c r="L714" s="805"/>
      <c r="M714" s="805"/>
      <c r="N714" s="805"/>
      <c r="O714" s="806"/>
      <c r="P714" s="16"/>
    </row>
    <row r="715" spans="1:17" ht="13.5" thickBot="1">
      <c r="B715" s="5"/>
      <c r="C715" s="807"/>
      <c r="D715" s="808"/>
      <c r="E715" s="808"/>
      <c r="F715" s="808"/>
      <c r="G715" s="808"/>
      <c r="H715" s="808"/>
      <c r="I715" s="808"/>
      <c r="J715" s="808"/>
      <c r="K715" s="808"/>
      <c r="L715" s="808"/>
      <c r="M715" s="808"/>
      <c r="N715" s="808"/>
      <c r="O715" s="809"/>
      <c r="P715" s="16"/>
    </row>
    <row r="716" spans="1:17" ht="30">
      <c r="A716" s="229"/>
      <c r="B716" s="228"/>
      <c r="C716" s="827" t="s">
        <v>68</v>
      </c>
      <c r="D716" s="828"/>
      <c r="E716" s="828"/>
      <c r="F716" s="828"/>
      <c r="G716" s="828"/>
      <c r="H716" s="828"/>
      <c r="I716" s="828"/>
      <c r="J716" s="782" t="s">
        <v>53</v>
      </c>
      <c r="K716" s="783"/>
      <c r="L716" s="222" t="s">
        <v>69</v>
      </c>
      <c r="M716" s="829" t="s">
        <v>56</v>
      </c>
      <c r="N716" s="830"/>
      <c r="O716" s="223" t="s">
        <v>57</v>
      </c>
      <c r="P716" s="224"/>
      <c r="Q716" s="229"/>
    </row>
    <row r="717" spans="1:17" ht="14.25">
      <c r="B717" s="5"/>
      <c r="C717" s="814" t="s">
        <v>314</v>
      </c>
      <c r="D717" s="815"/>
      <c r="E717" s="815"/>
      <c r="F717" s="815"/>
      <c r="G717" s="815"/>
      <c r="H717" s="815"/>
      <c r="I717" s="816"/>
      <c r="J717" s="784" t="s">
        <v>94</v>
      </c>
      <c r="K717" s="785"/>
      <c r="L717" s="184">
        <f>+'DESGLOSE CUADRILLAS'!J41</f>
        <v>231148.657592</v>
      </c>
      <c r="M717" s="935">
        <v>0.08</v>
      </c>
      <c r="N717" s="936"/>
      <c r="O717" s="191">
        <f>+M717*L717</f>
        <v>18491.892607360001</v>
      </c>
      <c r="P717" s="21"/>
    </row>
    <row r="718" spans="1:17" ht="14.25">
      <c r="B718" s="5"/>
      <c r="C718" s="814" t="s">
        <v>308</v>
      </c>
      <c r="D718" s="815"/>
      <c r="E718" s="815"/>
      <c r="F718" s="815"/>
      <c r="G718" s="815"/>
      <c r="H718" s="815"/>
      <c r="I718" s="816"/>
      <c r="J718" s="784" t="s">
        <v>94</v>
      </c>
      <c r="K718" s="785"/>
      <c r="L718" s="184">
        <f>+'DESGLOSE CUADRILLAS'!J16</f>
        <v>311661.11135999998</v>
      </c>
      <c r="M718" s="817">
        <f>+M717</f>
        <v>0.08</v>
      </c>
      <c r="N718" s="818"/>
      <c r="O718" s="191">
        <f t="shared" ref="O718:O720" si="11">+M718*L718</f>
        <v>24932.8889088</v>
      </c>
      <c r="P718" s="21"/>
    </row>
    <row r="719" spans="1:17" ht="14.25">
      <c r="B719" s="5"/>
      <c r="C719" s="814"/>
      <c r="D719" s="815"/>
      <c r="E719" s="815"/>
      <c r="F719" s="815"/>
      <c r="G719" s="815"/>
      <c r="H719" s="815"/>
      <c r="I719" s="816"/>
      <c r="J719" s="784"/>
      <c r="K719" s="785"/>
      <c r="L719" s="184"/>
      <c r="M719" s="819"/>
      <c r="N719" s="820"/>
      <c r="O719" s="191">
        <f t="shared" si="11"/>
        <v>0</v>
      </c>
      <c r="P719" s="21"/>
    </row>
    <row r="720" spans="1:17" ht="15" thickBot="1">
      <c r="B720" s="5"/>
      <c r="C720" s="814"/>
      <c r="D720" s="815"/>
      <c r="E720" s="815"/>
      <c r="F720" s="815"/>
      <c r="G720" s="815"/>
      <c r="H720" s="815"/>
      <c r="I720" s="816"/>
      <c r="J720" s="784"/>
      <c r="K720" s="785"/>
      <c r="L720" s="183"/>
      <c r="M720" s="821"/>
      <c r="N720" s="822"/>
      <c r="O720" s="191">
        <f t="shared" si="11"/>
        <v>0</v>
      </c>
      <c r="P720" s="18"/>
    </row>
    <row r="721" spans="2:16" ht="15.75" thickBot="1">
      <c r="B721" s="5"/>
      <c r="C721" s="779" t="s">
        <v>58</v>
      </c>
      <c r="D721" s="780"/>
      <c r="E721" s="780"/>
      <c r="F721" s="780"/>
      <c r="G721" s="780"/>
      <c r="H721" s="780"/>
      <c r="I721" s="780"/>
      <c r="J721" s="780"/>
      <c r="K721" s="780"/>
      <c r="L721" s="780"/>
      <c r="M721" s="780"/>
      <c r="N721" s="781"/>
      <c r="O721" s="190">
        <f>+SUM(O717:O720)</f>
        <v>43424.781516160001</v>
      </c>
      <c r="P721" s="18"/>
    </row>
    <row r="722" spans="2:16" ht="15" thickBot="1">
      <c r="B722" s="5"/>
      <c r="C722" s="55"/>
      <c r="D722" s="32"/>
      <c r="E722" s="32"/>
      <c r="F722" s="32"/>
      <c r="G722" s="32"/>
      <c r="H722" s="32"/>
      <c r="I722" s="32"/>
      <c r="J722" s="32"/>
      <c r="K722" s="32"/>
      <c r="L722" s="32"/>
      <c r="M722" s="32"/>
      <c r="N722" s="32"/>
      <c r="O722" s="56"/>
      <c r="P722" s="6"/>
    </row>
    <row r="723" spans="2:16" ht="15.75" thickBot="1">
      <c r="B723" s="5"/>
      <c r="C723" s="786" t="s">
        <v>70</v>
      </c>
      <c r="D723" s="787"/>
      <c r="E723" s="787"/>
      <c r="F723" s="787"/>
      <c r="G723" s="787"/>
      <c r="H723" s="787"/>
      <c r="I723" s="787"/>
      <c r="J723" s="787"/>
      <c r="K723" s="787"/>
      <c r="L723" s="787"/>
      <c r="M723" s="787"/>
      <c r="N723" s="788"/>
      <c r="O723" s="194">
        <f>ROUND(O692+O705+O712+O721,0)</f>
        <v>176364</v>
      </c>
      <c r="P723" s="22"/>
    </row>
    <row r="724" spans="2:16">
      <c r="B724" s="5"/>
      <c r="C724" s="801" t="s">
        <v>71</v>
      </c>
      <c r="D724" s="802"/>
      <c r="E724" s="802"/>
      <c r="F724" s="802"/>
      <c r="G724" s="802"/>
      <c r="H724" s="802"/>
      <c r="I724" s="802"/>
      <c r="J724" s="802"/>
      <c r="K724" s="802"/>
      <c r="L724" s="802"/>
      <c r="M724" s="802"/>
      <c r="N724" s="802"/>
      <c r="O724" s="803"/>
      <c r="P724" s="16"/>
    </row>
    <row r="725" spans="2:16">
      <c r="B725" s="5"/>
      <c r="C725" s="804"/>
      <c r="D725" s="805"/>
      <c r="E725" s="805"/>
      <c r="F725" s="805"/>
      <c r="G725" s="805"/>
      <c r="H725" s="805"/>
      <c r="I725" s="805"/>
      <c r="J725" s="805"/>
      <c r="K725" s="805"/>
      <c r="L725" s="805"/>
      <c r="M725" s="805"/>
      <c r="N725" s="805"/>
      <c r="O725" s="806"/>
      <c r="P725" s="16"/>
    </row>
    <row r="726" spans="2:16" ht="13.5" thickBot="1">
      <c r="B726" s="5"/>
      <c r="C726" s="807"/>
      <c r="D726" s="808"/>
      <c r="E726" s="808"/>
      <c r="F726" s="808"/>
      <c r="G726" s="808"/>
      <c r="H726" s="808"/>
      <c r="I726" s="808"/>
      <c r="J726" s="808"/>
      <c r="K726" s="808"/>
      <c r="L726" s="808"/>
      <c r="M726" s="808"/>
      <c r="N726" s="808"/>
      <c r="O726" s="809"/>
      <c r="P726" s="16"/>
    </row>
    <row r="727" spans="2:16" ht="15">
      <c r="B727" s="5"/>
      <c r="C727" s="810" t="s">
        <v>72</v>
      </c>
      <c r="D727" s="811"/>
      <c r="E727" s="811"/>
      <c r="F727" s="811"/>
      <c r="G727" s="811"/>
      <c r="H727" s="811"/>
      <c r="I727" s="811"/>
      <c r="J727" s="101"/>
      <c r="K727" s="102"/>
      <c r="L727" s="71" t="s">
        <v>73</v>
      </c>
      <c r="M727" s="812" t="s">
        <v>74</v>
      </c>
      <c r="N727" s="813"/>
      <c r="O727" s="72"/>
      <c r="P727" s="20"/>
    </row>
    <row r="728" spans="2:16" ht="14.25">
      <c r="B728" s="5"/>
      <c r="C728" s="795" t="s">
        <v>75</v>
      </c>
      <c r="D728" s="796"/>
      <c r="E728" s="796"/>
      <c r="F728" s="796"/>
      <c r="G728" s="796"/>
      <c r="H728" s="796"/>
      <c r="I728" s="796"/>
      <c r="J728" s="74"/>
      <c r="K728" s="75"/>
      <c r="L728" s="76">
        <v>0.28999999999999998</v>
      </c>
      <c r="M728" s="777">
        <f>+O723</f>
        <v>176364</v>
      </c>
      <c r="N728" s="778"/>
      <c r="O728" s="189">
        <f>+M728*L728</f>
        <v>51145.56</v>
      </c>
      <c r="P728" s="23"/>
    </row>
    <row r="729" spans="2:16" ht="14.25">
      <c r="B729" s="5"/>
      <c r="C729" s="61" t="s">
        <v>76</v>
      </c>
      <c r="D729" s="62"/>
      <c r="E729" s="62"/>
      <c r="F729" s="62"/>
      <c r="G729" s="62"/>
      <c r="H729" s="62"/>
      <c r="I729" s="62"/>
      <c r="J729" s="74"/>
      <c r="K729" s="75"/>
      <c r="L729" s="76">
        <v>0.01</v>
      </c>
      <c r="M729" s="777">
        <f>+O723</f>
        <v>176364</v>
      </c>
      <c r="N729" s="778"/>
      <c r="O729" s="189">
        <f>+M729*L729</f>
        <v>1763.64</v>
      </c>
      <c r="P729" s="23"/>
    </row>
    <row r="730" spans="2:16" ht="15" thickBot="1">
      <c r="B730" s="5"/>
      <c r="C730" s="49" t="s">
        <v>77</v>
      </c>
      <c r="D730" s="50"/>
      <c r="E730" s="50"/>
      <c r="F730" s="50"/>
      <c r="G730" s="50"/>
      <c r="H730" s="50"/>
      <c r="I730" s="50"/>
      <c r="J730" s="77"/>
      <c r="K730" s="78"/>
      <c r="L730" s="76">
        <v>0.05</v>
      </c>
      <c r="M730" s="892">
        <f>+O723</f>
        <v>176364</v>
      </c>
      <c r="N730" s="893"/>
      <c r="O730" s="189">
        <f>+M730*L730</f>
        <v>8818.2000000000007</v>
      </c>
      <c r="P730" s="23"/>
    </row>
    <row r="731" spans="2:16" ht="15.75" thickBot="1">
      <c r="B731" s="5"/>
      <c r="C731" s="779" t="s">
        <v>58</v>
      </c>
      <c r="D731" s="780"/>
      <c r="E731" s="780"/>
      <c r="F731" s="780"/>
      <c r="G731" s="780"/>
      <c r="H731" s="780"/>
      <c r="I731" s="780"/>
      <c r="J731" s="780"/>
      <c r="K731" s="780"/>
      <c r="L731" s="780"/>
      <c r="M731" s="780"/>
      <c r="N731" s="781"/>
      <c r="O731" s="190">
        <f>+SUM(O728:O730)</f>
        <v>61727.399999999994</v>
      </c>
      <c r="P731" s="24"/>
    </row>
    <row r="732" spans="2:16" ht="15" thickBot="1">
      <c r="B732" s="5"/>
      <c r="C732" s="55"/>
      <c r="D732" s="32"/>
      <c r="E732" s="32"/>
      <c r="F732" s="32"/>
      <c r="G732" s="32"/>
      <c r="H732" s="32"/>
      <c r="I732" s="32"/>
      <c r="J732" s="32"/>
      <c r="K732" s="32"/>
      <c r="L732" s="32"/>
      <c r="M732" s="32"/>
      <c r="N732" s="32"/>
      <c r="O732" s="56"/>
      <c r="P732" s="6"/>
    </row>
    <row r="733" spans="2:16" ht="15.75" thickBot="1">
      <c r="B733" s="5"/>
      <c r="C733" s="786" t="s">
        <v>78</v>
      </c>
      <c r="D733" s="787"/>
      <c r="E733" s="787"/>
      <c r="F733" s="787"/>
      <c r="G733" s="787"/>
      <c r="H733" s="787"/>
      <c r="I733" s="787"/>
      <c r="J733" s="787"/>
      <c r="K733" s="787"/>
      <c r="L733" s="787"/>
      <c r="M733" s="787"/>
      <c r="N733" s="788"/>
      <c r="O733" s="194">
        <f>ROUND(+O731+O723,0)</f>
        <v>238091</v>
      </c>
      <c r="P733" s="24"/>
    </row>
    <row r="734" spans="2:16" ht="14.25">
      <c r="B734" s="5"/>
      <c r="C734" s="55"/>
      <c r="D734" s="32"/>
      <c r="E734" s="32"/>
      <c r="F734" s="32"/>
      <c r="G734" s="32"/>
      <c r="H734" s="32"/>
      <c r="I734" s="32"/>
      <c r="J734" s="32"/>
      <c r="K734" s="32"/>
      <c r="L734" s="32"/>
      <c r="M734" s="32"/>
      <c r="N734" s="32"/>
      <c r="O734" s="56"/>
      <c r="P734" s="6"/>
    </row>
    <row r="735" spans="2:16" ht="14.25">
      <c r="B735" s="5"/>
      <c r="C735" s="55"/>
      <c r="D735" s="32"/>
      <c r="E735" s="32"/>
      <c r="F735" s="32"/>
      <c r="G735" s="32"/>
      <c r="H735" s="79" t="s">
        <v>79</v>
      </c>
      <c r="I735" s="79"/>
      <c r="J735" s="79"/>
      <c r="K735" s="79"/>
      <c r="L735" s="32"/>
      <c r="M735" s="32"/>
      <c r="N735" s="32"/>
      <c r="O735" s="56"/>
      <c r="P735" s="6"/>
    </row>
    <row r="736" spans="2:16" ht="15">
      <c r="B736" s="5"/>
      <c r="C736" s="55"/>
      <c r="D736" s="32"/>
      <c r="E736" s="32"/>
      <c r="F736" s="32"/>
      <c r="G736" s="32"/>
      <c r="H736" s="79" t="s">
        <v>80</v>
      </c>
      <c r="I736" s="32"/>
      <c r="J736" s="32"/>
      <c r="K736" s="32"/>
      <c r="L736" s="32"/>
      <c r="M736" s="32"/>
      <c r="N736" s="32"/>
      <c r="O736" s="56"/>
      <c r="P736" s="25"/>
    </row>
    <row r="737" spans="2:16" ht="15">
      <c r="B737" s="5"/>
      <c r="C737" s="55"/>
      <c r="D737" s="32"/>
      <c r="E737" s="32"/>
      <c r="F737" s="32"/>
      <c r="G737" s="32"/>
      <c r="H737" s="79" t="s">
        <v>81</v>
      </c>
      <c r="I737" s="32"/>
      <c r="J737" s="32"/>
      <c r="K737" s="32"/>
      <c r="L737" s="32"/>
      <c r="M737" s="32"/>
      <c r="N737" s="32"/>
      <c r="O737" s="56"/>
      <c r="P737" s="25"/>
    </row>
    <row r="738" spans="2:16" ht="14.25">
      <c r="B738" s="5"/>
      <c r="C738" s="41"/>
      <c r="D738" s="80"/>
      <c r="E738" s="80"/>
      <c r="F738" s="80"/>
      <c r="G738" s="80"/>
      <c r="H738" s="79" t="s">
        <v>82</v>
      </c>
      <c r="I738" s="80"/>
      <c r="J738" s="80"/>
      <c r="K738" s="80"/>
      <c r="L738" s="80"/>
      <c r="M738" s="80"/>
      <c r="N738" s="80"/>
      <c r="O738" s="81"/>
      <c r="P738" s="26"/>
    </row>
    <row r="739" spans="2:16" ht="14.25">
      <c r="B739" s="5"/>
      <c r="C739" s="55"/>
      <c r="D739" s="32"/>
      <c r="E739" s="32"/>
      <c r="F739" s="32"/>
      <c r="G739" s="32"/>
      <c r="H739" s="32" t="s">
        <v>83</v>
      </c>
      <c r="I739" s="32"/>
      <c r="J739" s="32"/>
      <c r="K739" s="32"/>
      <c r="L739" s="32"/>
      <c r="M739" s="32"/>
      <c r="N739" s="32"/>
      <c r="O739" s="56"/>
      <c r="P739" s="6"/>
    </row>
    <row r="740" spans="2:16" ht="15">
      <c r="B740" s="5"/>
      <c r="C740" s="82" t="s">
        <v>84</v>
      </c>
      <c r="D740" s="83"/>
      <c r="E740" s="83"/>
      <c r="F740" s="83"/>
      <c r="G740" s="83"/>
      <c r="H740" s="83"/>
      <c r="I740" s="83"/>
      <c r="J740" s="83"/>
      <c r="K740" s="83"/>
      <c r="L740" s="83"/>
      <c r="M740" s="83"/>
      <c r="N740" s="83"/>
      <c r="O740" s="84"/>
      <c r="P740" s="6"/>
    </row>
    <row r="741" spans="2:16" ht="14.25">
      <c r="B741" s="5"/>
      <c r="C741" s="789"/>
      <c r="D741" s="790"/>
      <c r="E741" s="790"/>
      <c r="F741" s="790"/>
      <c r="G741" s="790"/>
      <c r="H741" s="790"/>
      <c r="I741" s="790"/>
      <c r="J741" s="790"/>
      <c r="K741" s="790"/>
      <c r="L741" s="790"/>
      <c r="M741" s="790"/>
      <c r="N741" s="790"/>
      <c r="O741" s="791"/>
      <c r="P741" s="26"/>
    </row>
    <row r="742" spans="2:16" ht="14.25">
      <c r="B742" s="5"/>
      <c r="C742" s="789"/>
      <c r="D742" s="790"/>
      <c r="E742" s="790"/>
      <c r="F742" s="790"/>
      <c r="G742" s="790"/>
      <c r="H742" s="790"/>
      <c r="I742" s="790"/>
      <c r="J742" s="790"/>
      <c r="K742" s="790"/>
      <c r="L742" s="790"/>
      <c r="M742" s="790"/>
      <c r="N742" s="790"/>
      <c r="O742" s="791"/>
      <c r="P742" s="26"/>
    </row>
    <row r="743" spans="2:16" ht="14.25">
      <c r="B743" s="5"/>
      <c r="C743" s="41"/>
      <c r="D743" s="80"/>
      <c r="E743" s="80"/>
      <c r="F743" s="80"/>
      <c r="G743" s="80"/>
      <c r="H743" s="80"/>
      <c r="I743" s="80"/>
      <c r="J743" s="80"/>
      <c r="K743" s="80"/>
      <c r="L743" s="80"/>
      <c r="M743" s="80"/>
      <c r="N743" s="80"/>
      <c r="O743" s="81"/>
      <c r="P743" s="26"/>
    </row>
    <row r="744" spans="2:16" ht="15">
      <c r="B744" s="5"/>
      <c r="C744" s="85" t="s">
        <v>85</v>
      </c>
      <c r="D744" s="80"/>
      <c r="E744" s="80"/>
      <c r="F744" s="80"/>
      <c r="G744" s="80"/>
      <c r="H744" s="80"/>
      <c r="I744" s="80"/>
      <c r="J744" s="80"/>
      <c r="K744" s="80"/>
      <c r="L744" s="80"/>
      <c r="M744" s="80"/>
      <c r="N744" s="80"/>
      <c r="O744" s="81"/>
      <c r="P744" s="26"/>
    </row>
    <row r="745" spans="2:16">
      <c r="B745" s="5"/>
      <c r="C745" s="792" t="s">
        <v>86</v>
      </c>
      <c r="D745" s="793"/>
      <c r="E745" s="793"/>
      <c r="F745" s="793"/>
      <c r="G745" s="793"/>
      <c r="H745" s="793"/>
      <c r="I745" s="793"/>
      <c r="J745" s="793"/>
      <c r="K745" s="793"/>
      <c r="L745" s="793"/>
      <c r="M745" s="793"/>
      <c r="N745" s="793"/>
      <c r="O745" s="794"/>
      <c r="P745" s="27"/>
    </row>
    <row r="746" spans="2:16">
      <c r="B746" s="5"/>
      <c r="C746" s="792"/>
      <c r="D746" s="793"/>
      <c r="E746" s="793"/>
      <c r="F746" s="793"/>
      <c r="G746" s="793"/>
      <c r="H746" s="793"/>
      <c r="I746" s="793"/>
      <c r="J746" s="793"/>
      <c r="K746" s="793"/>
      <c r="L746" s="793"/>
      <c r="M746" s="793"/>
      <c r="N746" s="793"/>
      <c r="O746" s="794"/>
      <c r="P746" s="27"/>
    </row>
    <row r="747" spans="2:16">
      <c r="B747" s="5"/>
      <c r="C747" s="792" t="s">
        <v>87</v>
      </c>
      <c r="D747" s="793"/>
      <c r="E747" s="793"/>
      <c r="F747" s="793"/>
      <c r="G747" s="793"/>
      <c r="H747" s="793"/>
      <c r="I747" s="793"/>
      <c r="J747" s="793"/>
      <c r="K747" s="793"/>
      <c r="L747" s="793"/>
      <c r="M747" s="793"/>
      <c r="N747" s="793"/>
      <c r="O747" s="794"/>
      <c r="P747" s="27"/>
    </row>
    <row r="748" spans="2:16">
      <c r="B748" s="5"/>
      <c r="C748" s="792"/>
      <c r="D748" s="793"/>
      <c r="E748" s="793"/>
      <c r="F748" s="793"/>
      <c r="G748" s="793"/>
      <c r="H748" s="793"/>
      <c r="I748" s="793"/>
      <c r="J748" s="793"/>
      <c r="K748" s="793"/>
      <c r="L748" s="793"/>
      <c r="M748" s="793"/>
      <c r="N748" s="793"/>
      <c r="O748" s="794"/>
      <c r="P748" s="27"/>
    </row>
    <row r="749" spans="2:16" ht="14.25">
      <c r="B749" s="5"/>
      <c r="C749" s="41"/>
      <c r="D749" s="80"/>
      <c r="E749" s="80"/>
      <c r="F749" s="80"/>
      <c r="G749" s="80"/>
      <c r="H749" s="80"/>
      <c r="I749" s="80"/>
      <c r="J749" s="80"/>
      <c r="K749" s="80"/>
      <c r="L749" s="80"/>
      <c r="M749" s="80"/>
      <c r="N749" s="80"/>
      <c r="O749" s="81"/>
      <c r="P749" s="26"/>
    </row>
    <row r="750" spans="2:16" ht="14.25">
      <c r="B750" s="5"/>
      <c r="C750" s="55"/>
      <c r="D750" s="32"/>
      <c r="E750" s="32"/>
      <c r="F750" s="32"/>
      <c r="G750" s="32"/>
      <c r="H750" s="79" t="s">
        <v>79</v>
      </c>
      <c r="I750" s="32"/>
      <c r="J750" s="32"/>
      <c r="K750" s="32"/>
      <c r="L750" s="32"/>
      <c r="M750" s="32"/>
      <c r="N750" s="32"/>
      <c r="O750" s="56"/>
      <c r="P750" s="6"/>
    </row>
    <row r="751" spans="2:16" ht="14.25">
      <c r="B751" s="5"/>
      <c r="C751" s="55"/>
      <c r="D751" s="32"/>
      <c r="E751" s="32"/>
      <c r="F751" s="32"/>
      <c r="G751" s="32"/>
      <c r="H751" s="32" t="s">
        <v>80</v>
      </c>
      <c r="I751" s="62"/>
      <c r="J751" s="62"/>
      <c r="K751" s="62"/>
      <c r="L751" s="32"/>
      <c r="M751" s="32"/>
      <c r="N751" s="32"/>
      <c r="O751" s="56"/>
      <c r="P751" s="6"/>
    </row>
    <row r="752" spans="2:16" ht="14.25">
      <c r="B752" s="5"/>
      <c r="C752" s="55"/>
      <c r="D752" s="32"/>
      <c r="E752" s="32"/>
      <c r="F752" s="32"/>
      <c r="G752" s="32"/>
      <c r="H752" s="32" t="s">
        <v>88</v>
      </c>
      <c r="I752" s="86"/>
      <c r="J752" s="86"/>
      <c r="K752" s="86"/>
      <c r="L752" s="32"/>
      <c r="M752" s="32"/>
      <c r="N752" s="32"/>
      <c r="O752" s="56"/>
      <c r="P752" s="6"/>
    </row>
    <row r="753" spans="2:16" ht="14.25">
      <c r="B753" s="5"/>
      <c r="C753" s="87"/>
      <c r="D753" s="80"/>
      <c r="E753" s="80"/>
      <c r="F753" s="80"/>
      <c r="G753" s="80"/>
      <c r="H753" s="32" t="s">
        <v>89</v>
      </c>
      <c r="I753" s="32"/>
      <c r="J753" s="32"/>
      <c r="K753" s="32"/>
      <c r="L753" s="80"/>
      <c r="M753" s="80"/>
      <c r="N753" s="80"/>
      <c r="O753" s="81"/>
      <c r="P753" s="26"/>
    </row>
    <row r="754" spans="2:16" ht="16.5" thickBot="1">
      <c r="B754" s="5"/>
      <c r="C754" s="773"/>
      <c r="D754" s="774"/>
      <c r="E754" s="774"/>
      <c r="F754" s="69"/>
      <c r="G754" s="69"/>
      <c r="H754" s="69"/>
      <c r="I754" s="69"/>
      <c r="J754" s="69"/>
      <c r="K754" s="775"/>
      <c r="L754" s="775"/>
      <c r="M754" s="775"/>
      <c r="N754" s="775"/>
      <c r="O754" s="776"/>
      <c r="P754" s="28"/>
    </row>
    <row r="755" spans="2:16" ht="13.5" thickBot="1">
      <c r="B755" s="29"/>
      <c r="C755" s="30"/>
      <c r="D755" s="30"/>
      <c r="E755" s="30"/>
      <c r="F755" s="30"/>
      <c r="G755" s="30"/>
      <c r="H755" s="30"/>
      <c r="I755" s="30"/>
      <c r="J755" s="30"/>
      <c r="K755" s="30"/>
      <c r="L755" s="30"/>
      <c r="M755" s="30"/>
      <c r="N755" s="30"/>
      <c r="O755" s="30"/>
      <c r="P755" s="31"/>
    </row>
    <row r="756" spans="2:16" ht="13.5" thickTop="1"/>
    <row r="757" spans="2:16" ht="13.5" thickBot="1"/>
    <row r="758" spans="2:16" ht="13.5" thickTop="1">
      <c r="B758" s="3"/>
      <c r="C758" s="4"/>
      <c r="D758" s="4"/>
      <c r="E758" s="4"/>
      <c r="F758" s="4"/>
      <c r="G758" s="4"/>
      <c r="H758" s="4"/>
      <c r="I758" s="4"/>
      <c r="J758" s="4"/>
      <c r="K758" s="4"/>
      <c r="L758" s="4"/>
      <c r="M758" s="4"/>
      <c r="N758" s="4"/>
      <c r="O758" s="4"/>
      <c r="P758" s="106"/>
    </row>
    <row r="759" spans="2:16" ht="13.5">
      <c r="B759" s="5"/>
      <c r="C759" s="869" t="s">
        <v>38</v>
      </c>
      <c r="D759" s="870"/>
      <c r="E759" s="870"/>
      <c r="F759" s="870"/>
      <c r="P759" s="6"/>
    </row>
    <row r="760" spans="2:16">
      <c r="B760" s="5"/>
      <c r="C760" s="94"/>
      <c r="D760" s="107" t="s">
        <v>39</v>
      </c>
      <c r="E760" s="94"/>
      <c r="F760" s="95"/>
      <c r="P760" s="6"/>
    </row>
    <row r="761" spans="2:16">
      <c r="B761" s="5"/>
      <c r="C761" s="88"/>
      <c r="D761" s="89"/>
      <c r="E761" s="88"/>
      <c r="F761" s="89"/>
      <c r="P761" s="6"/>
    </row>
    <row r="762" spans="2:16" ht="15.75">
      <c r="B762" s="5"/>
      <c r="C762" s="871" t="s">
        <v>40</v>
      </c>
      <c r="D762" s="871"/>
      <c r="E762" s="871"/>
      <c r="F762" s="871"/>
      <c r="G762" s="871"/>
      <c r="H762" s="871"/>
      <c r="I762" s="871"/>
      <c r="J762" s="871"/>
      <c r="K762" s="871"/>
      <c r="L762" s="871"/>
      <c r="M762" s="871"/>
      <c r="N762" s="871"/>
      <c r="O762" s="871"/>
      <c r="P762" s="7"/>
    </row>
    <row r="763" spans="2:16" ht="15" thickBot="1">
      <c r="B763" s="5"/>
      <c r="C763" s="32"/>
      <c r="D763" s="32"/>
      <c r="E763" s="32"/>
      <c r="F763" s="32"/>
      <c r="G763" s="32"/>
      <c r="H763" s="32"/>
      <c r="I763" s="32"/>
      <c r="J763" s="32"/>
      <c r="K763" s="32"/>
      <c r="L763" s="32"/>
      <c r="M763" s="32"/>
      <c r="N763" s="32"/>
      <c r="O763" s="32"/>
      <c r="P763" s="6"/>
    </row>
    <row r="764" spans="2:16" ht="15">
      <c r="B764" s="5"/>
      <c r="C764" s="872"/>
      <c r="D764" s="874"/>
      <c r="E764" s="875"/>
      <c r="F764" s="875"/>
      <c r="G764" s="875"/>
      <c r="H764" s="875"/>
      <c r="I764" s="875"/>
      <c r="J764" s="875"/>
      <c r="K764" s="876"/>
      <c r="L764" s="877"/>
      <c r="M764" s="878"/>
      <c r="N764" s="878"/>
      <c r="O764" s="879"/>
      <c r="P764" s="8"/>
    </row>
    <row r="765" spans="2:16" ht="15">
      <c r="B765" s="5"/>
      <c r="C765" s="873"/>
      <c r="D765" s="856" t="s">
        <v>468</v>
      </c>
      <c r="E765" s="857"/>
      <c r="F765" s="857"/>
      <c r="G765" s="857"/>
      <c r="H765" s="857"/>
      <c r="I765" s="857"/>
      <c r="J765" s="857"/>
      <c r="K765" s="858"/>
      <c r="L765" s="880"/>
      <c r="M765" s="881"/>
      <c r="N765" s="881"/>
      <c r="O765" s="882"/>
      <c r="P765" s="8"/>
    </row>
    <row r="766" spans="2:16" ht="15">
      <c r="B766" s="5"/>
      <c r="C766" s="873"/>
      <c r="D766" s="856"/>
      <c r="E766" s="857"/>
      <c r="F766" s="857"/>
      <c r="G766" s="857"/>
      <c r="H766" s="857"/>
      <c r="I766" s="857"/>
      <c r="J766" s="857"/>
      <c r="K766" s="858"/>
      <c r="L766" s="883" t="s">
        <v>41</v>
      </c>
      <c r="M766" s="885"/>
      <c r="N766" s="886"/>
      <c r="O766" s="887"/>
      <c r="P766" s="8"/>
    </row>
    <row r="767" spans="2:16" ht="13.5">
      <c r="B767" s="5"/>
      <c r="C767" s="873"/>
      <c r="D767" s="866" t="s">
        <v>467</v>
      </c>
      <c r="E767" s="867"/>
      <c r="F767" s="867"/>
      <c r="G767" s="867"/>
      <c r="H767" s="867"/>
      <c r="I767" s="867"/>
      <c r="J767" s="867"/>
      <c r="K767" s="868"/>
      <c r="L767" s="884"/>
      <c r="M767" s="888"/>
      <c r="N767" s="889"/>
      <c r="O767" s="890"/>
      <c r="P767" s="9"/>
    </row>
    <row r="768" spans="2:16" ht="13.9" customHeight="1">
      <c r="B768" s="5"/>
      <c r="C768" s="873"/>
      <c r="D768" s="866"/>
      <c r="E768" s="867"/>
      <c r="F768" s="867"/>
      <c r="G768" s="867"/>
      <c r="H768" s="867"/>
      <c r="I768" s="867"/>
      <c r="J768" s="867"/>
      <c r="K768" s="868"/>
      <c r="L768" s="883" t="s">
        <v>42</v>
      </c>
      <c r="M768" s="883"/>
      <c r="N768" s="883" t="s">
        <v>43</v>
      </c>
      <c r="O768" s="854"/>
      <c r="P768" s="8"/>
    </row>
    <row r="769" spans="2:16" ht="13.9" customHeight="1">
      <c r="B769" s="5"/>
      <c r="C769" s="873"/>
      <c r="D769" s="866"/>
      <c r="E769" s="867"/>
      <c r="F769" s="867"/>
      <c r="G769" s="867"/>
      <c r="H769" s="867"/>
      <c r="I769" s="867"/>
      <c r="J769" s="867"/>
      <c r="K769" s="868"/>
      <c r="L769" s="891"/>
      <c r="M769" s="891"/>
      <c r="N769" s="891"/>
      <c r="O769" s="855"/>
      <c r="P769" s="8"/>
    </row>
    <row r="770" spans="2:16" ht="15">
      <c r="B770" s="5"/>
      <c r="C770" s="873"/>
      <c r="D770" s="856" t="s">
        <v>44</v>
      </c>
      <c r="E770" s="857"/>
      <c r="F770" s="857"/>
      <c r="G770" s="857"/>
      <c r="H770" s="857"/>
      <c r="I770" s="857"/>
      <c r="J770" s="857"/>
      <c r="K770" s="858"/>
      <c r="L770" s="891"/>
      <c r="M770" s="891"/>
      <c r="N770" s="891"/>
      <c r="O770" s="855"/>
      <c r="P770" s="8"/>
    </row>
    <row r="771" spans="2:16" ht="15.75" thickBot="1">
      <c r="B771" s="5"/>
      <c r="C771" s="33"/>
      <c r="D771" s="34"/>
      <c r="E771" s="34"/>
      <c r="F771" s="34"/>
      <c r="G771" s="34"/>
      <c r="H771" s="34"/>
      <c r="I771" s="34"/>
      <c r="J771" s="34"/>
      <c r="K771" s="34"/>
      <c r="L771" s="34"/>
      <c r="M771" s="35"/>
      <c r="N771" s="35"/>
      <c r="O771" s="36"/>
      <c r="P771" s="10"/>
    </row>
    <row r="772" spans="2:16" ht="15">
      <c r="B772" s="5"/>
      <c r="C772" s="37"/>
      <c r="D772" s="100"/>
      <c r="E772" s="100"/>
      <c r="F772" s="100"/>
      <c r="G772" s="100"/>
      <c r="H772" s="100"/>
      <c r="I772" s="100"/>
      <c r="J772" s="100"/>
      <c r="K772" s="100"/>
      <c r="L772" s="38" t="s">
        <v>45</v>
      </c>
      <c r="M772" s="39" t="s">
        <v>46</v>
      </c>
      <c r="N772" s="39" t="s">
        <v>47</v>
      </c>
      <c r="O772" s="40" t="s">
        <v>48</v>
      </c>
      <c r="P772" s="9"/>
    </row>
    <row r="773" spans="2:16" ht="15">
      <c r="B773" s="5"/>
      <c r="C773" s="41"/>
      <c r="D773" s="99"/>
      <c r="E773" s="99"/>
      <c r="F773" s="99"/>
      <c r="G773" s="99"/>
      <c r="H773" s="99"/>
      <c r="I773" s="99"/>
      <c r="J773" s="99"/>
      <c r="K773" s="99"/>
      <c r="L773" s="42"/>
      <c r="M773" s="43">
        <v>1</v>
      </c>
      <c r="N773" s="43">
        <v>9</v>
      </c>
      <c r="O773" s="44">
        <v>2026</v>
      </c>
      <c r="P773" s="11"/>
    </row>
    <row r="774" spans="2:16" ht="14.25">
      <c r="B774" s="5"/>
      <c r="C774" s="46"/>
      <c r="D774" s="47"/>
      <c r="E774" s="47"/>
      <c r="F774" s="47"/>
      <c r="G774" s="47"/>
      <c r="H774" s="47"/>
      <c r="I774" s="47"/>
      <c r="J774" s="47"/>
      <c r="K774" s="47"/>
      <c r="L774" s="47"/>
      <c r="M774" s="47"/>
      <c r="N774" s="47"/>
      <c r="O774" s="48"/>
      <c r="P774" s="11"/>
    </row>
    <row r="775" spans="2:16" ht="15">
      <c r="B775" s="5"/>
      <c r="C775" s="46"/>
      <c r="D775" s="47"/>
      <c r="E775" s="47"/>
      <c r="F775" s="47"/>
      <c r="G775" s="47"/>
      <c r="H775" s="47"/>
      <c r="I775" s="47"/>
      <c r="J775" s="47"/>
      <c r="K775" s="47"/>
      <c r="L775" s="47"/>
      <c r="M775" s="47"/>
      <c r="N775" s="47"/>
      <c r="O775" s="48"/>
      <c r="P775" s="12"/>
    </row>
    <row r="776" spans="2:16" ht="15" thickBot="1">
      <c r="B776" s="5"/>
      <c r="C776" s="49"/>
      <c r="D776" s="50"/>
      <c r="E776" s="50"/>
      <c r="F776" s="50"/>
      <c r="G776" s="50"/>
      <c r="H776" s="50"/>
      <c r="I776" s="50"/>
      <c r="J776" s="50"/>
      <c r="K776" s="50"/>
      <c r="L776" s="50"/>
      <c r="M776" s="50"/>
      <c r="N776" s="50"/>
      <c r="O776" s="51"/>
      <c r="P776" s="6"/>
    </row>
    <row r="777" spans="2:16" ht="15" thickBot="1">
      <c r="B777" s="5"/>
      <c r="C777" s="52"/>
      <c r="D777" s="53"/>
      <c r="E777" s="53"/>
      <c r="F777" s="53"/>
      <c r="G777" s="53"/>
      <c r="H777" s="53"/>
      <c r="I777" s="32"/>
      <c r="J777" s="32"/>
      <c r="K777" s="53"/>
      <c r="L777" s="53"/>
      <c r="M777" s="53"/>
      <c r="N777" s="53"/>
      <c r="O777" s="54"/>
      <c r="P777" s="6"/>
    </row>
    <row r="778" spans="2:16" ht="15">
      <c r="B778" s="5"/>
      <c r="C778" s="859" t="s">
        <v>51</v>
      </c>
      <c r="D778" s="860"/>
      <c r="E778" s="860"/>
      <c r="F778" s="860"/>
      <c r="G778" s="860"/>
      <c r="H778" s="860"/>
      <c r="I778" s="860"/>
      <c r="J778" s="860"/>
      <c r="K778" s="860"/>
      <c r="L778" s="860"/>
      <c r="M778" s="860"/>
      <c r="N778" s="860"/>
      <c r="O778" s="861"/>
      <c r="P778" s="13"/>
    </row>
    <row r="779" spans="2:16" ht="15" thickBot="1">
      <c r="B779" s="5"/>
      <c r="C779" s="55"/>
      <c r="D779" s="32"/>
      <c r="E779" s="32"/>
      <c r="F779" s="32"/>
      <c r="G779" s="32"/>
      <c r="H779" s="32"/>
      <c r="I779" s="32"/>
      <c r="J779" s="32"/>
      <c r="K779" s="32"/>
      <c r="L779" s="32"/>
      <c r="M779" s="32"/>
      <c r="N779" s="32"/>
      <c r="O779" s="56"/>
      <c r="P779" s="6"/>
    </row>
    <row r="780" spans="2:16" ht="15">
      <c r="B780" s="5"/>
      <c r="C780" s="57" t="s">
        <v>52</v>
      </c>
      <c r="D780" s="862" t="s">
        <v>6</v>
      </c>
      <c r="E780" s="863"/>
      <c r="F780" s="863"/>
      <c r="G780" s="863"/>
      <c r="H780" s="863"/>
      <c r="I780" s="863"/>
      <c r="J780" s="863"/>
      <c r="K780" s="863"/>
      <c r="L780" s="864"/>
      <c r="M780" s="827" t="s">
        <v>53</v>
      </c>
      <c r="N780" s="865"/>
      <c r="O780" s="57" t="s">
        <v>8</v>
      </c>
      <c r="P780" s="14"/>
    </row>
    <row r="781" spans="2:16" ht="15.75" thickBot="1">
      <c r="B781" s="5"/>
      <c r="C781" s="181">
        <v>4.09</v>
      </c>
      <c r="D781" s="846" t="s">
        <v>145</v>
      </c>
      <c r="E781" s="847"/>
      <c r="F781" s="847"/>
      <c r="G781" s="847"/>
      <c r="H781" s="847"/>
      <c r="I781" s="847"/>
      <c r="J781" s="847"/>
      <c r="K781" s="847"/>
      <c r="L781" s="848"/>
      <c r="M781" s="849" t="s">
        <v>103</v>
      </c>
      <c r="N781" s="850"/>
      <c r="O781" s="193">
        <f>+O831</f>
        <v>2041982</v>
      </c>
      <c r="P781" s="15"/>
    </row>
    <row r="782" spans="2:16">
      <c r="B782" s="5"/>
      <c r="C782" s="801" t="s">
        <v>54</v>
      </c>
      <c r="D782" s="802"/>
      <c r="E782" s="802"/>
      <c r="F782" s="802"/>
      <c r="G782" s="802"/>
      <c r="H782" s="802"/>
      <c r="I782" s="802"/>
      <c r="J782" s="802"/>
      <c r="K782" s="802"/>
      <c r="L782" s="802"/>
      <c r="M782" s="802"/>
      <c r="N782" s="802"/>
      <c r="O782" s="803"/>
      <c r="P782" s="16"/>
    </row>
    <row r="783" spans="2:16">
      <c r="B783" s="5"/>
      <c r="C783" s="804"/>
      <c r="D783" s="805"/>
      <c r="E783" s="805"/>
      <c r="F783" s="805"/>
      <c r="G783" s="805"/>
      <c r="H783" s="805"/>
      <c r="I783" s="805"/>
      <c r="J783" s="805"/>
      <c r="K783" s="805"/>
      <c r="L783" s="805"/>
      <c r="M783" s="805"/>
      <c r="N783" s="805"/>
      <c r="O783" s="806"/>
      <c r="P783" s="16"/>
    </row>
    <row r="784" spans="2:16" ht="13.5" thickBot="1">
      <c r="B784" s="5"/>
      <c r="C784" s="807"/>
      <c r="D784" s="808"/>
      <c r="E784" s="808"/>
      <c r="F784" s="808"/>
      <c r="G784" s="808"/>
      <c r="H784" s="808"/>
      <c r="I784" s="808"/>
      <c r="J784" s="808"/>
      <c r="K784" s="808"/>
      <c r="L784" s="808"/>
      <c r="M784" s="808"/>
      <c r="N784" s="808"/>
      <c r="O784" s="809"/>
      <c r="P784" s="16"/>
    </row>
    <row r="785" spans="2:16" ht="15">
      <c r="B785" s="5"/>
      <c r="C785" s="851" t="s">
        <v>6</v>
      </c>
      <c r="D785" s="852"/>
      <c r="E785" s="852"/>
      <c r="F785" s="852"/>
      <c r="G785" s="852"/>
      <c r="H785" s="852"/>
      <c r="I785" s="853"/>
      <c r="J785" s="837" t="s">
        <v>53</v>
      </c>
      <c r="K785" s="838"/>
      <c r="L785" s="58" t="s">
        <v>55</v>
      </c>
      <c r="M785" s="837" t="s">
        <v>56</v>
      </c>
      <c r="N785" s="838"/>
      <c r="O785" s="59" t="s">
        <v>57</v>
      </c>
      <c r="P785" s="17"/>
    </row>
    <row r="786" spans="2:16" ht="14.25">
      <c r="B786" s="5"/>
      <c r="C786" s="843" t="s">
        <v>92</v>
      </c>
      <c r="D786" s="844"/>
      <c r="E786" s="844"/>
      <c r="F786" s="844"/>
      <c r="G786" s="844"/>
      <c r="H786" s="844"/>
      <c r="I786" s="845"/>
      <c r="J786" s="831" t="s">
        <v>171</v>
      </c>
      <c r="K786" s="832"/>
      <c r="L786" s="182">
        <v>141823.35</v>
      </c>
      <c r="M786" s="842">
        <f>+$T$29</f>
        <v>0.1</v>
      </c>
      <c r="N786" s="832"/>
      <c r="O786" s="189">
        <f>+L786*M786</f>
        <v>14182.335000000001</v>
      </c>
      <c r="P786" s="18"/>
    </row>
    <row r="787" spans="2:16" ht="15" thickBot="1">
      <c r="B787" s="5"/>
      <c r="C787" s="843" t="s">
        <v>177</v>
      </c>
      <c r="D787" s="844"/>
      <c r="E787" s="844"/>
      <c r="F787" s="844"/>
      <c r="G787" s="844"/>
      <c r="H787" s="844"/>
      <c r="I787" s="845"/>
      <c r="J787" s="831" t="s">
        <v>94</v>
      </c>
      <c r="K787" s="832"/>
      <c r="L787" s="182">
        <v>70000</v>
      </c>
      <c r="M787" s="957">
        <v>0.4</v>
      </c>
      <c r="N787" s="958"/>
      <c r="O787" s="189">
        <f>+L787*M787</f>
        <v>28000</v>
      </c>
      <c r="P787" s="18"/>
    </row>
    <row r="788" spans="2:16" ht="15" thickBot="1">
      <c r="B788" s="5"/>
      <c r="C788" s="839"/>
      <c r="D788" s="840"/>
      <c r="E788" s="840"/>
      <c r="F788" s="840"/>
      <c r="G788" s="840"/>
      <c r="H788" s="840"/>
      <c r="I788" s="841"/>
      <c r="J788" s="831"/>
      <c r="K788" s="832"/>
      <c r="L788" s="183"/>
      <c r="M788" s="831"/>
      <c r="N788" s="832"/>
      <c r="O788" s="189"/>
      <c r="P788" s="18"/>
    </row>
    <row r="789" spans="2:16" ht="15" thickBot="1">
      <c r="B789" s="5"/>
      <c r="C789" s="843" t="s">
        <v>303</v>
      </c>
      <c r="D789" s="844"/>
      <c r="E789" s="844"/>
      <c r="F789" s="844"/>
      <c r="G789" s="844"/>
      <c r="H789" s="844"/>
      <c r="I789" s="845"/>
      <c r="J789" s="831" t="s">
        <v>94</v>
      </c>
      <c r="K789" s="832"/>
      <c r="L789" s="182">
        <v>49300</v>
      </c>
      <c r="M789" s="831">
        <v>7</v>
      </c>
      <c r="N789" s="832"/>
      <c r="O789" s="189">
        <f t="shared" ref="O789" si="12">+L789*M789</f>
        <v>345100</v>
      </c>
      <c r="P789" s="18"/>
    </row>
    <row r="790" spans="2:16" ht="15.75" thickBot="1">
      <c r="B790" s="5"/>
      <c r="C790" s="779" t="s">
        <v>58</v>
      </c>
      <c r="D790" s="780"/>
      <c r="E790" s="780"/>
      <c r="F790" s="780"/>
      <c r="G790" s="780"/>
      <c r="H790" s="780"/>
      <c r="I790" s="780"/>
      <c r="J790" s="780"/>
      <c r="K790" s="780"/>
      <c r="L790" s="780"/>
      <c r="M790" s="780"/>
      <c r="N790" s="781"/>
      <c r="O790" s="190">
        <f>+SUM(O786:O789)</f>
        <v>387282.33500000002</v>
      </c>
      <c r="P790" s="19"/>
    </row>
    <row r="791" spans="2:16">
      <c r="B791" s="5"/>
      <c r="C791" s="801" t="s">
        <v>59</v>
      </c>
      <c r="D791" s="802"/>
      <c r="E791" s="802"/>
      <c r="F791" s="802"/>
      <c r="G791" s="802"/>
      <c r="H791" s="802"/>
      <c r="I791" s="802"/>
      <c r="J791" s="802"/>
      <c r="K791" s="802"/>
      <c r="L791" s="802"/>
      <c r="M791" s="802"/>
      <c r="N791" s="802"/>
      <c r="O791" s="803"/>
      <c r="P791" s="16"/>
    </row>
    <row r="792" spans="2:16">
      <c r="B792" s="5"/>
      <c r="C792" s="804"/>
      <c r="D792" s="805"/>
      <c r="E792" s="805"/>
      <c r="F792" s="805"/>
      <c r="G792" s="805"/>
      <c r="H792" s="805"/>
      <c r="I792" s="805"/>
      <c r="J792" s="805"/>
      <c r="K792" s="805"/>
      <c r="L792" s="805"/>
      <c r="M792" s="805"/>
      <c r="N792" s="805"/>
      <c r="O792" s="806"/>
      <c r="P792" s="16"/>
    </row>
    <row r="793" spans="2:16" ht="13.5" thickBot="1">
      <c r="B793" s="5"/>
      <c r="C793" s="807"/>
      <c r="D793" s="808"/>
      <c r="E793" s="808"/>
      <c r="F793" s="808"/>
      <c r="G793" s="808"/>
      <c r="H793" s="808"/>
      <c r="I793" s="808"/>
      <c r="J793" s="808"/>
      <c r="K793" s="808"/>
      <c r="L793" s="808"/>
      <c r="M793" s="808"/>
      <c r="N793" s="808"/>
      <c r="O793" s="809"/>
      <c r="P793" s="16"/>
    </row>
    <row r="794" spans="2:16" ht="15">
      <c r="B794" s="5"/>
      <c r="C794" s="810" t="s">
        <v>6</v>
      </c>
      <c r="D794" s="811"/>
      <c r="E794" s="811"/>
      <c r="F794" s="811"/>
      <c r="G794" s="811"/>
      <c r="H794" s="811"/>
      <c r="I794" s="838"/>
      <c r="J794" s="226" t="s">
        <v>53</v>
      </c>
      <c r="K794" s="219" t="s">
        <v>8</v>
      </c>
      <c r="L794" s="219" t="s">
        <v>178</v>
      </c>
      <c r="M794" s="837" t="s">
        <v>60</v>
      </c>
      <c r="N794" s="838"/>
      <c r="O794" s="59" t="s">
        <v>57</v>
      </c>
      <c r="P794" s="17"/>
    </row>
    <row r="795" spans="2:16" ht="14.25">
      <c r="B795" s="5"/>
      <c r="C795" s="955" t="s">
        <v>179</v>
      </c>
      <c r="D795" s="796"/>
      <c r="E795" s="796"/>
      <c r="F795" s="796"/>
      <c r="G795" s="796"/>
      <c r="H795" s="796"/>
      <c r="I795" s="796"/>
      <c r="J795" s="232" t="s">
        <v>103</v>
      </c>
      <c r="K795" s="244">
        <v>1</v>
      </c>
      <c r="L795" s="244">
        <v>0.05</v>
      </c>
      <c r="M795" s="777">
        <v>882488.13</v>
      </c>
      <c r="N795" s="778"/>
      <c r="O795" s="189">
        <f>+(M795*K795)+(M795*K795*L795)</f>
        <v>926612.53650000005</v>
      </c>
      <c r="P795" s="18"/>
    </row>
    <row r="796" spans="2:16" ht="15" thickBot="1">
      <c r="B796" s="5"/>
      <c r="C796" s="833"/>
      <c r="D796" s="834"/>
      <c r="E796" s="834"/>
      <c r="F796" s="834"/>
      <c r="G796" s="834"/>
      <c r="H796" s="834"/>
      <c r="I796" s="834"/>
      <c r="J796" s="232"/>
      <c r="K796" s="251"/>
      <c r="L796" s="244"/>
      <c r="M796" s="777"/>
      <c r="N796" s="778"/>
      <c r="O796" s="189">
        <f t="shared" ref="O796:O798" si="13">+(M796*K796)+(M796*K796*L796)</f>
        <v>0</v>
      </c>
      <c r="P796" s="18"/>
    </row>
    <row r="797" spans="2:16" ht="14.25">
      <c r="B797" s="5"/>
      <c r="C797" s="795"/>
      <c r="D797" s="796"/>
      <c r="E797" s="796"/>
      <c r="F797" s="796"/>
      <c r="G797" s="796"/>
      <c r="H797" s="796"/>
      <c r="I797" s="954"/>
      <c r="J797" s="234"/>
      <c r="K797" s="251"/>
      <c r="L797" s="244"/>
      <c r="M797" s="777"/>
      <c r="N797" s="778"/>
      <c r="O797" s="189">
        <f t="shared" si="13"/>
        <v>0</v>
      </c>
      <c r="P797" s="18"/>
    </row>
    <row r="798" spans="2:16" ht="14.25">
      <c r="B798" s="5"/>
      <c r="C798" s="795"/>
      <c r="D798" s="796"/>
      <c r="E798" s="796"/>
      <c r="F798" s="796"/>
      <c r="G798" s="796"/>
      <c r="H798" s="796"/>
      <c r="I798" s="954"/>
      <c r="J798" s="234"/>
      <c r="K798" s="251"/>
      <c r="L798" s="244"/>
      <c r="M798" s="777"/>
      <c r="N798" s="778"/>
      <c r="O798" s="189">
        <f t="shared" si="13"/>
        <v>0</v>
      </c>
      <c r="P798" s="18"/>
    </row>
    <row r="799" spans="2:16" ht="14.25">
      <c r="B799" s="5"/>
      <c r="C799" s="795"/>
      <c r="D799" s="796"/>
      <c r="E799" s="796"/>
      <c r="F799" s="796"/>
      <c r="G799" s="796"/>
      <c r="H799" s="796"/>
      <c r="I799" s="954"/>
      <c r="J799" s="234"/>
      <c r="K799" s="251"/>
      <c r="L799" s="244"/>
      <c r="M799" s="777"/>
      <c r="N799" s="778"/>
      <c r="O799" s="189">
        <f>+(M799*K799)+(M799*K799*L799)</f>
        <v>0</v>
      </c>
      <c r="P799" s="18"/>
    </row>
    <row r="800" spans="2:16" ht="14.25">
      <c r="B800" s="5"/>
      <c r="C800" s="795"/>
      <c r="D800" s="796"/>
      <c r="E800" s="796"/>
      <c r="F800" s="796"/>
      <c r="G800" s="796"/>
      <c r="H800" s="796"/>
      <c r="I800" s="954"/>
      <c r="J800" s="234"/>
      <c r="K800" s="251"/>
      <c r="L800" s="244"/>
      <c r="M800" s="777"/>
      <c r="N800" s="778"/>
      <c r="O800" s="189">
        <f t="shared" ref="O800:O802" si="14">+(M800*K800)+(M800*K800*L800)</f>
        <v>0</v>
      </c>
      <c r="P800" s="18"/>
    </row>
    <row r="801" spans="1:17" ht="14.25">
      <c r="B801" s="5"/>
      <c r="C801" s="795"/>
      <c r="D801" s="796"/>
      <c r="E801" s="796"/>
      <c r="F801" s="796"/>
      <c r="G801" s="796"/>
      <c r="H801" s="796"/>
      <c r="I801" s="954"/>
      <c r="J801" s="234"/>
      <c r="K801" s="251"/>
      <c r="L801" s="244"/>
      <c r="M801" s="777"/>
      <c r="N801" s="778"/>
      <c r="O801" s="189">
        <f t="shared" si="14"/>
        <v>0</v>
      </c>
      <c r="P801" s="18"/>
    </row>
    <row r="802" spans="1:17" ht="15" thickBot="1">
      <c r="B802" s="5"/>
      <c r="C802" s="833"/>
      <c r="D802" s="834"/>
      <c r="E802" s="834"/>
      <c r="F802" s="834"/>
      <c r="G802" s="834"/>
      <c r="H802" s="834"/>
      <c r="I802" s="956"/>
      <c r="J802" s="233"/>
      <c r="K802" s="384"/>
      <c r="L802" s="244"/>
      <c r="M802" s="892"/>
      <c r="N802" s="893"/>
      <c r="O802" s="189">
        <f t="shared" si="14"/>
        <v>0</v>
      </c>
      <c r="P802" s="18"/>
    </row>
    <row r="803" spans="1:17" ht="15.75" thickBot="1">
      <c r="B803" s="5"/>
      <c r="C803" s="779" t="s">
        <v>58</v>
      </c>
      <c r="D803" s="780"/>
      <c r="E803" s="780"/>
      <c r="F803" s="780"/>
      <c r="G803" s="780"/>
      <c r="H803" s="780"/>
      <c r="I803" s="780"/>
      <c r="J803" s="780"/>
      <c r="K803" s="780"/>
      <c r="L803" s="780"/>
      <c r="M803" s="780"/>
      <c r="N803" s="781"/>
      <c r="O803" s="190">
        <f>+SUM(O795:O802)</f>
        <v>926612.53650000005</v>
      </c>
      <c r="P803" s="18"/>
    </row>
    <row r="804" spans="1:17">
      <c r="B804" s="5"/>
      <c r="C804" s="801" t="s">
        <v>61</v>
      </c>
      <c r="D804" s="802"/>
      <c r="E804" s="802"/>
      <c r="F804" s="802"/>
      <c r="G804" s="802"/>
      <c r="H804" s="802"/>
      <c r="I804" s="802"/>
      <c r="J804" s="802"/>
      <c r="K804" s="802"/>
      <c r="L804" s="802"/>
      <c r="M804" s="802"/>
      <c r="N804" s="802"/>
      <c r="O804" s="803"/>
      <c r="P804" s="16"/>
    </row>
    <row r="805" spans="1:17">
      <c r="B805" s="5"/>
      <c r="C805" s="804"/>
      <c r="D805" s="805"/>
      <c r="E805" s="805"/>
      <c r="F805" s="805"/>
      <c r="G805" s="805"/>
      <c r="H805" s="805"/>
      <c r="I805" s="805"/>
      <c r="J805" s="805"/>
      <c r="K805" s="805"/>
      <c r="L805" s="805"/>
      <c r="M805" s="805"/>
      <c r="N805" s="805"/>
      <c r="O805" s="806"/>
      <c r="P805" s="16"/>
    </row>
    <row r="806" spans="1:17" ht="13.5" thickBot="1">
      <c r="B806" s="5"/>
      <c r="C806" s="807"/>
      <c r="D806" s="808"/>
      <c r="E806" s="808"/>
      <c r="F806" s="808"/>
      <c r="G806" s="808"/>
      <c r="H806" s="808"/>
      <c r="I806" s="808"/>
      <c r="J806" s="808"/>
      <c r="K806" s="808"/>
      <c r="L806" s="808"/>
      <c r="M806" s="808"/>
      <c r="N806" s="808"/>
      <c r="O806" s="809"/>
      <c r="P806" s="16"/>
    </row>
    <row r="807" spans="1:17" ht="17.25">
      <c r="A807" s="229"/>
      <c r="B807" s="228"/>
      <c r="C807" s="827" t="s">
        <v>62</v>
      </c>
      <c r="D807" s="828"/>
      <c r="E807" s="828"/>
      <c r="F807" s="828"/>
      <c r="G807" s="828"/>
      <c r="H807" s="828"/>
      <c r="I807" s="828"/>
      <c r="J807" s="219" t="s">
        <v>63</v>
      </c>
      <c r="K807" s="221" t="s">
        <v>64</v>
      </c>
      <c r="L807" s="219" t="s">
        <v>65</v>
      </c>
      <c r="M807" s="782" t="s">
        <v>66</v>
      </c>
      <c r="N807" s="783"/>
      <c r="O807" s="227" t="s">
        <v>57</v>
      </c>
      <c r="P807" s="14"/>
      <c r="Q807" s="229"/>
    </row>
    <row r="808" spans="1:17" ht="14.25">
      <c r="B808" s="5"/>
      <c r="C808" s="955"/>
      <c r="D808" s="796"/>
      <c r="E808" s="796"/>
      <c r="F808" s="796"/>
      <c r="G808" s="796"/>
      <c r="H808" s="796"/>
      <c r="I808" s="796"/>
      <c r="J808" s="66"/>
      <c r="K808" s="67"/>
      <c r="L808" s="66"/>
      <c r="M808" s="777"/>
      <c r="N808" s="778"/>
      <c r="O808" s="60"/>
      <c r="P808" s="18"/>
    </row>
    <row r="809" spans="1:17" ht="15" thickBot="1">
      <c r="B809" s="5"/>
      <c r="C809" s="833"/>
      <c r="D809" s="834"/>
      <c r="E809" s="834"/>
      <c r="F809" s="834"/>
      <c r="G809" s="834"/>
      <c r="H809" s="834"/>
      <c r="I809" s="834"/>
      <c r="J809" s="68"/>
      <c r="K809" s="69"/>
      <c r="L809" s="68"/>
      <c r="M809" s="821"/>
      <c r="N809" s="822"/>
      <c r="O809" s="60">
        <f>+M809*K809*J809</f>
        <v>0</v>
      </c>
      <c r="P809" s="18"/>
    </row>
    <row r="810" spans="1:17" ht="15.75" thickBot="1">
      <c r="B810" s="5"/>
      <c r="C810" s="779" t="s">
        <v>58</v>
      </c>
      <c r="D810" s="780"/>
      <c r="E810" s="780"/>
      <c r="F810" s="780"/>
      <c r="G810" s="780"/>
      <c r="H810" s="780"/>
      <c r="I810" s="780"/>
      <c r="J810" s="780"/>
      <c r="K810" s="780"/>
      <c r="L810" s="780"/>
      <c r="M810" s="780"/>
      <c r="N810" s="781"/>
      <c r="O810" s="190">
        <f>+SUM(O808:O809)</f>
        <v>0</v>
      </c>
      <c r="P810" s="19"/>
    </row>
    <row r="811" spans="1:17">
      <c r="B811" s="5"/>
      <c r="C811" s="801" t="s">
        <v>67</v>
      </c>
      <c r="D811" s="802"/>
      <c r="E811" s="802"/>
      <c r="F811" s="802"/>
      <c r="G811" s="802"/>
      <c r="H811" s="802"/>
      <c r="I811" s="802"/>
      <c r="J811" s="802"/>
      <c r="K811" s="802"/>
      <c r="L811" s="802"/>
      <c r="M811" s="802"/>
      <c r="N811" s="802"/>
      <c r="O811" s="803"/>
      <c r="P811" s="16"/>
    </row>
    <row r="812" spans="1:17">
      <c r="B812" s="5"/>
      <c r="C812" s="804"/>
      <c r="D812" s="805"/>
      <c r="E812" s="805"/>
      <c r="F812" s="805"/>
      <c r="G812" s="805"/>
      <c r="H812" s="805"/>
      <c r="I812" s="805"/>
      <c r="J812" s="805"/>
      <c r="K812" s="805"/>
      <c r="L812" s="805"/>
      <c r="M812" s="805"/>
      <c r="N812" s="805"/>
      <c r="O812" s="806"/>
      <c r="P812" s="16"/>
    </row>
    <row r="813" spans="1:17" ht="13.5" thickBot="1">
      <c r="B813" s="5"/>
      <c r="C813" s="807"/>
      <c r="D813" s="808"/>
      <c r="E813" s="808"/>
      <c r="F813" s="808"/>
      <c r="G813" s="808"/>
      <c r="H813" s="808"/>
      <c r="I813" s="808"/>
      <c r="J813" s="808"/>
      <c r="K813" s="808"/>
      <c r="L813" s="808"/>
      <c r="M813" s="808"/>
      <c r="N813" s="808"/>
      <c r="O813" s="809"/>
      <c r="P813" s="16"/>
    </row>
    <row r="814" spans="1:17" ht="30">
      <c r="A814" s="229"/>
      <c r="B814" s="228"/>
      <c r="C814" s="827" t="s">
        <v>68</v>
      </c>
      <c r="D814" s="828"/>
      <c r="E814" s="828"/>
      <c r="F814" s="828"/>
      <c r="G814" s="828"/>
      <c r="H814" s="828"/>
      <c r="I814" s="828"/>
      <c r="J814" s="782" t="s">
        <v>53</v>
      </c>
      <c r="K814" s="783"/>
      <c r="L814" s="222" t="s">
        <v>69</v>
      </c>
      <c r="M814" s="829" t="s">
        <v>56</v>
      </c>
      <c r="N814" s="830"/>
      <c r="O814" s="223" t="s">
        <v>57</v>
      </c>
      <c r="P814" s="224"/>
      <c r="Q814" s="229"/>
    </row>
    <row r="815" spans="1:17" ht="14.25">
      <c r="B815" s="5"/>
      <c r="C815" s="814" t="s">
        <v>308</v>
      </c>
      <c r="D815" s="815"/>
      <c r="E815" s="815"/>
      <c r="F815" s="815"/>
      <c r="G815" s="815"/>
      <c r="H815" s="815"/>
      <c r="I815" s="816"/>
      <c r="J815" s="784" t="s">
        <v>94</v>
      </c>
      <c r="K815" s="785"/>
      <c r="L815" s="184">
        <f>+'DESGLOSE CUADRILLAS'!J16</f>
        <v>311661.11135999998</v>
      </c>
      <c r="M815" s="831">
        <v>0.45</v>
      </c>
      <c r="N815" s="832"/>
      <c r="O815" s="191">
        <f t="shared" ref="O815:O818" si="15">+M815*L815</f>
        <v>140247.50011200001</v>
      </c>
      <c r="P815" s="21"/>
    </row>
    <row r="816" spans="1:17" ht="14.25">
      <c r="B816" s="5"/>
      <c r="C816" s="814" t="s">
        <v>313</v>
      </c>
      <c r="D816" s="815"/>
      <c r="E816" s="815"/>
      <c r="F816" s="815"/>
      <c r="G816" s="815"/>
      <c r="H816" s="815"/>
      <c r="I816" s="816"/>
      <c r="J816" s="784" t="s">
        <v>94</v>
      </c>
      <c r="K816" s="785"/>
      <c r="L816" s="184">
        <f>+'DESGLOSE CUADRILLAS'!J20</f>
        <v>129858.79640000001</v>
      </c>
      <c r="M816" s="817">
        <f>+M815</f>
        <v>0.45</v>
      </c>
      <c r="N816" s="818"/>
      <c r="O816" s="191">
        <f t="shared" si="15"/>
        <v>58436.458380000004</v>
      </c>
      <c r="P816" s="21"/>
    </row>
    <row r="817" spans="2:16" ht="14.25">
      <c r="B817" s="5"/>
      <c r="C817" s="814"/>
      <c r="D817" s="815"/>
      <c r="E817" s="815"/>
      <c r="F817" s="815"/>
      <c r="G817" s="815"/>
      <c r="H817" s="815"/>
      <c r="I817" s="816"/>
      <c r="J817" s="784"/>
      <c r="K817" s="785"/>
      <c r="L817" s="184"/>
      <c r="M817" s="819"/>
      <c r="N817" s="820"/>
      <c r="O817" s="191">
        <f t="shared" si="15"/>
        <v>0</v>
      </c>
      <c r="P817" s="21"/>
    </row>
    <row r="818" spans="2:16" ht="15" thickBot="1">
      <c r="B818" s="5"/>
      <c r="C818" s="814"/>
      <c r="D818" s="815"/>
      <c r="E818" s="815"/>
      <c r="F818" s="815"/>
      <c r="G818" s="815"/>
      <c r="H818" s="815"/>
      <c r="I818" s="816"/>
      <c r="J818" s="784"/>
      <c r="K818" s="785"/>
      <c r="L818" s="183"/>
      <c r="M818" s="821"/>
      <c r="N818" s="822"/>
      <c r="O818" s="191">
        <f t="shared" si="15"/>
        <v>0</v>
      </c>
      <c r="P818" s="18"/>
    </row>
    <row r="819" spans="2:16" ht="15.75" thickBot="1">
      <c r="B819" s="5"/>
      <c r="C819" s="779" t="s">
        <v>58</v>
      </c>
      <c r="D819" s="780"/>
      <c r="E819" s="780"/>
      <c r="F819" s="780"/>
      <c r="G819" s="780"/>
      <c r="H819" s="780"/>
      <c r="I819" s="780"/>
      <c r="J819" s="780"/>
      <c r="K819" s="780"/>
      <c r="L819" s="780"/>
      <c r="M819" s="780"/>
      <c r="N819" s="781"/>
      <c r="O819" s="190">
        <f>+SUM(O815:O818)</f>
        <v>198683.95849200001</v>
      </c>
      <c r="P819" s="18"/>
    </row>
    <row r="820" spans="2:16" ht="15" thickBot="1">
      <c r="B820" s="5"/>
      <c r="C820" s="55"/>
      <c r="D820" s="32"/>
      <c r="E820" s="32"/>
      <c r="F820" s="32"/>
      <c r="G820" s="32"/>
      <c r="H820" s="32"/>
      <c r="I820" s="32"/>
      <c r="J820" s="32"/>
      <c r="K820" s="32"/>
      <c r="L820" s="32"/>
      <c r="M820" s="32"/>
      <c r="N820" s="32"/>
      <c r="O820" s="56"/>
      <c r="P820" s="6"/>
    </row>
    <row r="821" spans="2:16" ht="15.75" thickBot="1">
      <c r="B821" s="5"/>
      <c r="C821" s="786" t="s">
        <v>70</v>
      </c>
      <c r="D821" s="787"/>
      <c r="E821" s="787"/>
      <c r="F821" s="787"/>
      <c r="G821" s="787"/>
      <c r="H821" s="787"/>
      <c r="I821" s="787"/>
      <c r="J821" s="787"/>
      <c r="K821" s="787"/>
      <c r="L821" s="787"/>
      <c r="M821" s="787"/>
      <c r="N821" s="788"/>
      <c r="O821" s="194">
        <f>ROUNDUP(O790+O803+O810+O819,0)</f>
        <v>1512579</v>
      </c>
      <c r="P821" s="22"/>
    </row>
    <row r="822" spans="2:16">
      <c r="B822" s="5"/>
      <c r="C822" s="801" t="s">
        <v>71</v>
      </c>
      <c r="D822" s="802"/>
      <c r="E822" s="802"/>
      <c r="F822" s="802"/>
      <c r="G822" s="802"/>
      <c r="H822" s="802"/>
      <c r="I822" s="802"/>
      <c r="J822" s="802"/>
      <c r="K822" s="802"/>
      <c r="L822" s="802"/>
      <c r="M822" s="802"/>
      <c r="N822" s="802"/>
      <c r="O822" s="803"/>
      <c r="P822" s="16"/>
    </row>
    <row r="823" spans="2:16">
      <c r="B823" s="5"/>
      <c r="C823" s="804"/>
      <c r="D823" s="805"/>
      <c r="E823" s="805"/>
      <c r="F823" s="805"/>
      <c r="G823" s="805"/>
      <c r="H823" s="805"/>
      <c r="I823" s="805"/>
      <c r="J823" s="805"/>
      <c r="K823" s="805"/>
      <c r="L823" s="805"/>
      <c r="M823" s="805"/>
      <c r="N823" s="805"/>
      <c r="O823" s="806"/>
      <c r="P823" s="16"/>
    </row>
    <row r="824" spans="2:16" ht="13.5" thickBot="1">
      <c r="B824" s="5"/>
      <c r="C824" s="807"/>
      <c r="D824" s="808"/>
      <c r="E824" s="808"/>
      <c r="F824" s="808"/>
      <c r="G824" s="808"/>
      <c r="H824" s="808"/>
      <c r="I824" s="808"/>
      <c r="J824" s="808"/>
      <c r="K824" s="808"/>
      <c r="L824" s="808"/>
      <c r="M824" s="808"/>
      <c r="N824" s="808"/>
      <c r="O824" s="809"/>
      <c r="P824" s="16"/>
    </row>
    <row r="825" spans="2:16" ht="15">
      <c r="B825" s="5"/>
      <c r="C825" s="810" t="s">
        <v>72</v>
      </c>
      <c r="D825" s="811"/>
      <c r="E825" s="811"/>
      <c r="F825" s="811"/>
      <c r="G825" s="811"/>
      <c r="H825" s="811"/>
      <c r="I825" s="811"/>
      <c r="J825" s="101"/>
      <c r="K825" s="102"/>
      <c r="L825" s="71" t="s">
        <v>73</v>
      </c>
      <c r="M825" s="812" t="s">
        <v>74</v>
      </c>
      <c r="N825" s="813"/>
      <c r="O825" s="72"/>
      <c r="P825" s="20"/>
    </row>
    <row r="826" spans="2:16" ht="14.25">
      <c r="B826" s="5"/>
      <c r="C826" s="795" t="s">
        <v>75</v>
      </c>
      <c r="D826" s="796"/>
      <c r="E826" s="796"/>
      <c r="F826" s="796"/>
      <c r="G826" s="796"/>
      <c r="H826" s="796"/>
      <c r="I826" s="796"/>
      <c r="J826" s="74"/>
      <c r="K826" s="75"/>
      <c r="L826" s="76">
        <v>0.28999999999999998</v>
      </c>
      <c r="M826" s="777">
        <f>+O821</f>
        <v>1512579</v>
      </c>
      <c r="N826" s="778"/>
      <c r="O826" s="189">
        <f>+M826*L826</f>
        <v>438647.91</v>
      </c>
      <c r="P826" s="23"/>
    </row>
    <row r="827" spans="2:16" ht="14.25">
      <c r="B827" s="5"/>
      <c r="C827" s="61" t="s">
        <v>76</v>
      </c>
      <c r="D827" s="62"/>
      <c r="E827" s="62"/>
      <c r="F827" s="62"/>
      <c r="G827" s="62"/>
      <c r="H827" s="62"/>
      <c r="I827" s="62"/>
      <c r="J827" s="74"/>
      <c r="K827" s="75"/>
      <c r="L827" s="76">
        <v>0.01</v>
      </c>
      <c r="M827" s="777">
        <f>+O821</f>
        <v>1512579</v>
      </c>
      <c r="N827" s="778"/>
      <c r="O827" s="189">
        <f>+M827*L827</f>
        <v>15125.79</v>
      </c>
      <c r="P827" s="23"/>
    </row>
    <row r="828" spans="2:16" ht="15" thickBot="1">
      <c r="B828" s="5"/>
      <c r="C828" s="49" t="s">
        <v>77</v>
      </c>
      <c r="D828" s="50"/>
      <c r="E828" s="50"/>
      <c r="F828" s="50"/>
      <c r="G828" s="50"/>
      <c r="H828" s="50"/>
      <c r="I828" s="50"/>
      <c r="J828" s="77"/>
      <c r="K828" s="78"/>
      <c r="L828" s="76">
        <v>0.05</v>
      </c>
      <c r="M828" s="892">
        <f>+O821</f>
        <v>1512579</v>
      </c>
      <c r="N828" s="893"/>
      <c r="O828" s="189">
        <f>+M828*L828</f>
        <v>75628.95</v>
      </c>
      <c r="P828" s="23"/>
    </row>
    <row r="829" spans="2:16" ht="15.75" thickBot="1">
      <c r="B829" s="5"/>
      <c r="C829" s="779" t="s">
        <v>58</v>
      </c>
      <c r="D829" s="780"/>
      <c r="E829" s="780"/>
      <c r="F829" s="780"/>
      <c r="G829" s="780"/>
      <c r="H829" s="780"/>
      <c r="I829" s="780"/>
      <c r="J829" s="780"/>
      <c r="K829" s="780"/>
      <c r="L829" s="780"/>
      <c r="M829" s="780"/>
      <c r="N829" s="781"/>
      <c r="O829" s="190">
        <f>+SUM(O826:O828)</f>
        <v>529402.64999999991</v>
      </c>
      <c r="P829" s="24"/>
    </row>
    <row r="830" spans="2:16" ht="15" thickBot="1">
      <c r="B830" s="5"/>
      <c r="C830" s="55"/>
      <c r="D830" s="32"/>
      <c r="E830" s="32"/>
      <c r="F830" s="32"/>
      <c r="G830" s="32"/>
      <c r="H830" s="32"/>
      <c r="I830" s="32"/>
      <c r="J830" s="32"/>
      <c r="K830" s="32"/>
      <c r="L830" s="32"/>
      <c r="M830" s="32"/>
      <c r="N830" s="32"/>
      <c r="O830" s="56"/>
      <c r="P830" s="6"/>
    </row>
    <row r="831" spans="2:16" ht="15.75" thickBot="1">
      <c r="B831" s="5"/>
      <c r="C831" s="786" t="s">
        <v>78</v>
      </c>
      <c r="D831" s="787"/>
      <c r="E831" s="787"/>
      <c r="F831" s="787"/>
      <c r="G831" s="787"/>
      <c r="H831" s="787"/>
      <c r="I831" s="787"/>
      <c r="J831" s="787"/>
      <c r="K831" s="787"/>
      <c r="L831" s="787"/>
      <c r="M831" s="787"/>
      <c r="N831" s="788"/>
      <c r="O831" s="194">
        <f>ROUND(+O829+O821,0)</f>
        <v>2041982</v>
      </c>
      <c r="P831" s="24"/>
    </row>
    <row r="832" spans="2:16" ht="14.25">
      <c r="B832" s="5"/>
      <c r="C832" s="55"/>
      <c r="D832" s="32"/>
      <c r="E832" s="32"/>
      <c r="F832" s="32"/>
      <c r="G832" s="32"/>
      <c r="H832" s="32"/>
      <c r="I832" s="32"/>
      <c r="J832" s="32"/>
      <c r="K832" s="32"/>
      <c r="L832" s="32"/>
      <c r="M832" s="32"/>
      <c r="N832" s="32"/>
      <c r="O832" s="56"/>
      <c r="P832" s="6"/>
    </row>
    <row r="833" spans="2:16" ht="14.25">
      <c r="B833" s="5"/>
      <c r="C833" s="55"/>
      <c r="D833" s="32"/>
      <c r="E833" s="32"/>
      <c r="F833" s="32"/>
      <c r="G833" s="32"/>
      <c r="H833" s="79" t="s">
        <v>79</v>
      </c>
      <c r="I833" s="79"/>
      <c r="J833" s="79"/>
      <c r="K833" s="79"/>
      <c r="L833" s="32"/>
      <c r="M833" s="32"/>
      <c r="N833" s="32"/>
      <c r="O833" s="56"/>
      <c r="P833" s="6"/>
    </row>
    <row r="834" spans="2:16" ht="15">
      <c r="B834" s="5"/>
      <c r="C834" s="55"/>
      <c r="D834" s="32"/>
      <c r="E834" s="32"/>
      <c r="F834" s="32"/>
      <c r="G834" s="32"/>
      <c r="H834" s="79" t="s">
        <v>80</v>
      </c>
      <c r="I834" s="32"/>
      <c r="J834" s="32"/>
      <c r="K834" s="32"/>
      <c r="L834" s="32"/>
      <c r="M834" s="32"/>
      <c r="N834" s="32"/>
      <c r="O834" s="56"/>
      <c r="P834" s="25"/>
    </row>
    <row r="835" spans="2:16" ht="15">
      <c r="B835" s="5"/>
      <c r="C835" s="55"/>
      <c r="D835" s="32"/>
      <c r="E835" s="32"/>
      <c r="F835" s="32"/>
      <c r="G835" s="32"/>
      <c r="H835" s="79" t="s">
        <v>81</v>
      </c>
      <c r="I835" s="32"/>
      <c r="J835" s="32"/>
      <c r="K835" s="32"/>
      <c r="L835" s="32"/>
      <c r="M835" s="32"/>
      <c r="N835" s="32"/>
      <c r="O835" s="56"/>
      <c r="P835" s="25"/>
    </row>
    <row r="836" spans="2:16" ht="14.25">
      <c r="B836" s="5"/>
      <c r="C836" s="41"/>
      <c r="D836" s="80"/>
      <c r="E836" s="80"/>
      <c r="F836" s="80"/>
      <c r="G836" s="80"/>
      <c r="H836" s="79" t="s">
        <v>82</v>
      </c>
      <c r="I836" s="80"/>
      <c r="J836" s="80"/>
      <c r="K836" s="80"/>
      <c r="L836" s="80"/>
      <c r="M836" s="80"/>
      <c r="N836" s="80"/>
      <c r="O836" s="81"/>
      <c r="P836" s="26"/>
    </row>
    <row r="837" spans="2:16" ht="14.25">
      <c r="B837" s="5"/>
      <c r="C837" s="55"/>
      <c r="D837" s="32"/>
      <c r="E837" s="32"/>
      <c r="F837" s="32"/>
      <c r="G837" s="32"/>
      <c r="H837" s="32" t="s">
        <v>83</v>
      </c>
      <c r="I837" s="32"/>
      <c r="J837" s="32"/>
      <c r="K837" s="32"/>
      <c r="L837" s="32"/>
      <c r="M837" s="32"/>
      <c r="N837" s="32"/>
      <c r="O837" s="56"/>
      <c r="P837" s="6"/>
    </row>
    <row r="838" spans="2:16" ht="15">
      <c r="B838" s="5"/>
      <c r="C838" s="82" t="s">
        <v>84</v>
      </c>
      <c r="D838" s="83"/>
      <c r="E838" s="83"/>
      <c r="F838" s="83"/>
      <c r="G838" s="83"/>
      <c r="H838" s="83"/>
      <c r="I838" s="83"/>
      <c r="J838" s="83"/>
      <c r="K838" s="83"/>
      <c r="L838" s="83"/>
      <c r="M838" s="83"/>
      <c r="N838" s="83"/>
      <c r="O838" s="84"/>
      <c r="P838" s="6"/>
    </row>
    <row r="839" spans="2:16" ht="14.25">
      <c r="B839" s="5"/>
      <c r="C839" s="789"/>
      <c r="D839" s="790"/>
      <c r="E839" s="790"/>
      <c r="F839" s="790"/>
      <c r="G839" s="790"/>
      <c r="H839" s="790"/>
      <c r="I839" s="790"/>
      <c r="J839" s="790"/>
      <c r="K839" s="790"/>
      <c r="L839" s="790"/>
      <c r="M839" s="790"/>
      <c r="N839" s="790"/>
      <c r="O839" s="791"/>
      <c r="P839" s="26"/>
    </row>
    <row r="840" spans="2:16" ht="14.25">
      <c r="B840" s="5"/>
      <c r="C840" s="789"/>
      <c r="D840" s="790"/>
      <c r="E840" s="790"/>
      <c r="F840" s="790"/>
      <c r="G840" s="790"/>
      <c r="H840" s="790"/>
      <c r="I840" s="790"/>
      <c r="J840" s="790"/>
      <c r="K840" s="790"/>
      <c r="L840" s="790"/>
      <c r="M840" s="790"/>
      <c r="N840" s="790"/>
      <c r="O840" s="791"/>
      <c r="P840" s="26"/>
    </row>
    <row r="841" spans="2:16" ht="14.25">
      <c r="B841" s="5"/>
      <c r="C841" s="41"/>
      <c r="D841" s="80"/>
      <c r="E841" s="80"/>
      <c r="F841" s="80"/>
      <c r="G841" s="80"/>
      <c r="H841" s="80"/>
      <c r="I841" s="80"/>
      <c r="J841" s="80"/>
      <c r="K841" s="80"/>
      <c r="L841" s="80"/>
      <c r="M841" s="80"/>
      <c r="N841" s="80"/>
      <c r="O841" s="81"/>
      <c r="P841" s="26"/>
    </row>
    <row r="842" spans="2:16" ht="15">
      <c r="B842" s="5"/>
      <c r="C842" s="85" t="s">
        <v>85</v>
      </c>
      <c r="D842" s="80"/>
      <c r="E842" s="80"/>
      <c r="F842" s="80"/>
      <c r="G842" s="80"/>
      <c r="H842" s="80"/>
      <c r="I842" s="80"/>
      <c r="J842" s="80"/>
      <c r="K842" s="80"/>
      <c r="L842" s="80"/>
      <c r="M842" s="80"/>
      <c r="N842" s="80"/>
      <c r="O842" s="81"/>
      <c r="P842" s="26"/>
    </row>
    <row r="843" spans="2:16">
      <c r="B843" s="5"/>
      <c r="C843" s="792" t="s">
        <v>86</v>
      </c>
      <c r="D843" s="793"/>
      <c r="E843" s="793"/>
      <c r="F843" s="793"/>
      <c r="G843" s="793"/>
      <c r="H843" s="793"/>
      <c r="I843" s="793"/>
      <c r="J843" s="793"/>
      <c r="K843" s="793"/>
      <c r="L843" s="793"/>
      <c r="M843" s="793"/>
      <c r="N843" s="793"/>
      <c r="O843" s="794"/>
      <c r="P843" s="27"/>
    </row>
    <row r="844" spans="2:16">
      <c r="B844" s="5"/>
      <c r="C844" s="792"/>
      <c r="D844" s="793"/>
      <c r="E844" s="793"/>
      <c r="F844" s="793"/>
      <c r="G844" s="793"/>
      <c r="H844" s="793"/>
      <c r="I844" s="793"/>
      <c r="J844" s="793"/>
      <c r="K844" s="793"/>
      <c r="L844" s="793"/>
      <c r="M844" s="793"/>
      <c r="N844" s="793"/>
      <c r="O844" s="794"/>
      <c r="P844" s="27"/>
    </row>
    <row r="845" spans="2:16">
      <c r="B845" s="5"/>
      <c r="C845" s="792" t="s">
        <v>87</v>
      </c>
      <c r="D845" s="793"/>
      <c r="E845" s="793"/>
      <c r="F845" s="793"/>
      <c r="G845" s="793"/>
      <c r="H845" s="793"/>
      <c r="I845" s="793"/>
      <c r="J845" s="793"/>
      <c r="K845" s="793"/>
      <c r="L845" s="793"/>
      <c r="M845" s="793"/>
      <c r="N845" s="793"/>
      <c r="O845" s="794"/>
      <c r="P845" s="27"/>
    </row>
    <row r="846" spans="2:16">
      <c r="B846" s="5"/>
      <c r="C846" s="792"/>
      <c r="D846" s="793"/>
      <c r="E846" s="793"/>
      <c r="F846" s="793"/>
      <c r="G846" s="793"/>
      <c r="H846" s="793"/>
      <c r="I846" s="793"/>
      <c r="J846" s="793"/>
      <c r="K846" s="793"/>
      <c r="L846" s="793"/>
      <c r="M846" s="793"/>
      <c r="N846" s="793"/>
      <c r="O846" s="794"/>
      <c r="P846" s="27"/>
    </row>
    <row r="847" spans="2:16" ht="14.25">
      <c r="B847" s="5"/>
      <c r="C847" s="41"/>
      <c r="D847" s="80"/>
      <c r="E847" s="80"/>
      <c r="F847" s="80"/>
      <c r="G847" s="80"/>
      <c r="H847" s="80"/>
      <c r="I847" s="80"/>
      <c r="J847" s="80"/>
      <c r="K847" s="80"/>
      <c r="L847" s="80"/>
      <c r="M847" s="80"/>
      <c r="N847" s="80"/>
      <c r="O847" s="81"/>
      <c r="P847" s="26"/>
    </row>
    <row r="848" spans="2:16" ht="14.25">
      <c r="B848" s="5"/>
      <c r="C848" s="55"/>
      <c r="D848" s="32"/>
      <c r="E848" s="32"/>
      <c r="F848" s="32"/>
      <c r="G848" s="32"/>
      <c r="H848" s="79" t="s">
        <v>79</v>
      </c>
      <c r="I848" s="32"/>
      <c r="J848" s="32"/>
      <c r="K848" s="32"/>
      <c r="L848" s="32"/>
      <c r="M848" s="32"/>
      <c r="N848" s="32"/>
      <c r="O848" s="56"/>
      <c r="P848" s="6"/>
    </row>
    <row r="849" spans="2:16" ht="14.25">
      <c r="B849" s="5"/>
      <c r="C849" s="55"/>
      <c r="D849" s="32"/>
      <c r="E849" s="32"/>
      <c r="F849" s="32"/>
      <c r="G849" s="32"/>
      <c r="H849" s="32" t="s">
        <v>80</v>
      </c>
      <c r="I849" s="62"/>
      <c r="J849" s="62"/>
      <c r="K849" s="62"/>
      <c r="L849" s="32"/>
      <c r="M849" s="32"/>
      <c r="N849" s="32"/>
      <c r="O849" s="56"/>
      <c r="P849" s="6"/>
    </row>
    <row r="850" spans="2:16" ht="14.25">
      <c r="B850" s="5"/>
      <c r="C850" s="55"/>
      <c r="D850" s="32"/>
      <c r="E850" s="32"/>
      <c r="F850" s="32"/>
      <c r="G850" s="32"/>
      <c r="H850" s="32" t="s">
        <v>88</v>
      </c>
      <c r="I850" s="86"/>
      <c r="J850" s="86"/>
      <c r="K850" s="86"/>
      <c r="L850" s="32"/>
      <c r="M850" s="32"/>
      <c r="N850" s="32"/>
      <c r="O850" s="56"/>
      <c r="P850" s="6"/>
    </row>
    <row r="851" spans="2:16" ht="14.25">
      <c r="B851" s="5"/>
      <c r="C851" s="87"/>
      <c r="D851" s="80"/>
      <c r="E851" s="80"/>
      <c r="F851" s="80"/>
      <c r="G851" s="80"/>
      <c r="H851" s="32" t="s">
        <v>89</v>
      </c>
      <c r="I851" s="32"/>
      <c r="J851" s="32"/>
      <c r="K851" s="32"/>
      <c r="L851" s="80"/>
      <c r="M851" s="80"/>
      <c r="N851" s="80"/>
      <c r="O851" s="81"/>
      <c r="P851" s="26"/>
    </row>
    <row r="852" spans="2:16" ht="16.5" thickBot="1">
      <c r="B852" s="5"/>
      <c r="C852" s="773"/>
      <c r="D852" s="774"/>
      <c r="E852" s="774"/>
      <c r="F852" s="69"/>
      <c r="G852" s="69"/>
      <c r="H852" s="69"/>
      <c r="I852" s="69"/>
      <c r="J852" s="69"/>
      <c r="K852" s="775"/>
      <c r="L852" s="775"/>
      <c r="M852" s="775"/>
      <c r="N852" s="775"/>
      <c r="O852" s="776"/>
      <c r="P852" s="28"/>
    </row>
    <row r="853" spans="2:16" ht="13.5" thickBot="1">
      <c r="B853" s="29"/>
      <c r="C853" s="30"/>
      <c r="D853" s="30"/>
      <c r="E853" s="30"/>
      <c r="F853" s="30"/>
      <c r="G853" s="30"/>
      <c r="H853" s="30"/>
      <c r="I853" s="30"/>
      <c r="J853" s="30"/>
      <c r="K853" s="30"/>
      <c r="L853" s="30"/>
      <c r="M853" s="30"/>
      <c r="N853" s="30"/>
      <c r="O853" s="30"/>
      <c r="P853" s="31"/>
    </row>
    <row r="854" spans="2:16" ht="13.5" thickTop="1"/>
    <row r="855" spans="2:16" ht="13.5" thickBot="1"/>
    <row r="856" spans="2:16" ht="13.5" thickTop="1">
      <c r="B856" s="3"/>
      <c r="C856" s="4"/>
      <c r="D856" s="4"/>
      <c r="E856" s="4"/>
      <c r="F856" s="4"/>
      <c r="G856" s="4"/>
      <c r="H856" s="4"/>
      <c r="I856" s="4"/>
      <c r="J856" s="4"/>
      <c r="K856" s="4"/>
      <c r="L856" s="4"/>
      <c r="M856" s="4"/>
      <c r="N856" s="4"/>
      <c r="O856" s="4"/>
      <c r="P856" s="106"/>
    </row>
    <row r="857" spans="2:16" ht="13.5">
      <c r="B857" s="5"/>
      <c r="C857" s="869" t="s">
        <v>38</v>
      </c>
      <c r="D857" s="870"/>
      <c r="E857" s="870"/>
      <c r="F857" s="870"/>
      <c r="P857" s="6"/>
    </row>
    <row r="858" spans="2:16">
      <c r="B858" s="5"/>
      <c r="C858" s="94"/>
      <c r="D858" s="107" t="s">
        <v>39</v>
      </c>
      <c r="E858" s="94"/>
      <c r="F858" s="95"/>
      <c r="P858" s="6"/>
    </row>
    <row r="859" spans="2:16">
      <c r="B859" s="5"/>
      <c r="C859" s="88"/>
      <c r="D859" s="89"/>
      <c r="E859" s="88"/>
      <c r="F859" s="89"/>
      <c r="P859" s="6"/>
    </row>
    <row r="860" spans="2:16" ht="15.75">
      <c r="B860" s="5"/>
      <c r="C860" s="871" t="s">
        <v>40</v>
      </c>
      <c r="D860" s="871"/>
      <c r="E860" s="871"/>
      <c r="F860" s="871"/>
      <c r="G860" s="871"/>
      <c r="H860" s="871"/>
      <c r="I860" s="871"/>
      <c r="J860" s="871"/>
      <c r="K860" s="871"/>
      <c r="L860" s="871"/>
      <c r="M860" s="871"/>
      <c r="N860" s="871"/>
      <c r="O860" s="871"/>
      <c r="P860" s="7"/>
    </row>
    <row r="861" spans="2:16" ht="15" thickBot="1">
      <c r="B861" s="5"/>
      <c r="C861" s="32"/>
      <c r="D861" s="32"/>
      <c r="E861" s="32"/>
      <c r="F861" s="32"/>
      <c r="G861" s="32"/>
      <c r="H861" s="32"/>
      <c r="I861" s="32"/>
      <c r="J861" s="32"/>
      <c r="K861" s="32"/>
      <c r="L861" s="32"/>
      <c r="M861" s="32"/>
      <c r="N861" s="32"/>
      <c r="O861" s="32"/>
      <c r="P861" s="6"/>
    </row>
    <row r="862" spans="2:16" ht="15">
      <c r="B862" s="5"/>
      <c r="C862" s="872"/>
      <c r="D862" s="874"/>
      <c r="E862" s="875"/>
      <c r="F862" s="875"/>
      <c r="G862" s="875"/>
      <c r="H862" s="875"/>
      <c r="I862" s="875"/>
      <c r="J862" s="875"/>
      <c r="K862" s="876"/>
      <c r="L862" s="877"/>
      <c r="M862" s="878"/>
      <c r="N862" s="878"/>
      <c r="O862" s="879"/>
      <c r="P862" s="8"/>
    </row>
    <row r="863" spans="2:16" ht="15">
      <c r="B863" s="5"/>
      <c r="C863" s="873"/>
      <c r="D863" s="856" t="s">
        <v>468</v>
      </c>
      <c r="E863" s="857"/>
      <c r="F863" s="857"/>
      <c r="G863" s="857"/>
      <c r="H863" s="857"/>
      <c r="I863" s="857"/>
      <c r="J863" s="857"/>
      <c r="K863" s="858"/>
      <c r="L863" s="880"/>
      <c r="M863" s="881"/>
      <c r="N863" s="881"/>
      <c r="O863" s="882"/>
      <c r="P863" s="8"/>
    </row>
    <row r="864" spans="2:16" ht="15">
      <c r="B864" s="5"/>
      <c r="C864" s="873"/>
      <c r="D864" s="856"/>
      <c r="E864" s="857"/>
      <c r="F864" s="857"/>
      <c r="G864" s="857"/>
      <c r="H864" s="857"/>
      <c r="I864" s="857"/>
      <c r="J864" s="857"/>
      <c r="K864" s="858"/>
      <c r="L864" s="883" t="s">
        <v>41</v>
      </c>
      <c r="M864" s="885"/>
      <c r="N864" s="886"/>
      <c r="O864" s="887"/>
      <c r="P864" s="8"/>
    </row>
    <row r="865" spans="2:16" ht="13.5">
      <c r="B865" s="5"/>
      <c r="C865" s="873"/>
      <c r="D865" s="866" t="s">
        <v>467</v>
      </c>
      <c r="E865" s="867"/>
      <c r="F865" s="867"/>
      <c r="G865" s="867"/>
      <c r="H865" s="867"/>
      <c r="I865" s="867"/>
      <c r="J865" s="867"/>
      <c r="K865" s="868"/>
      <c r="L865" s="884"/>
      <c r="M865" s="888"/>
      <c r="N865" s="889"/>
      <c r="O865" s="890"/>
      <c r="P865" s="9"/>
    </row>
    <row r="866" spans="2:16" ht="13.9" customHeight="1">
      <c r="B866" s="5"/>
      <c r="C866" s="873"/>
      <c r="D866" s="866"/>
      <c r="E866" s="867"/>
      <c r="F866" s="867"/>
      <c r="G866" s="867"/>
      <c r="H866" s="867"/>
      <c r="I866" s="867"/>
      <c r="J866" s="867"/>
      <c r="K866" s="868"/>
      <c r="L866" s="883" t="s">
        <v>42</v>
      </c>
      <c r="M866" s="883"/>
      <c r="N866" s="883" t="s">
        <v>43</v>
      </c>
      <c r="O866" s="854"/>
      <c r="P866" s="8"/>
    </row>
    <row r="867" spans="2:16" ht="13.9" customHeight="1">
      <c r="B867" s="5"/>
      <c r="C867" s="873"/>
      <c r="D867" s="866"/>
      <c r="E867" s="867"/>
      <c r="F867" s="867"/>
      <c r="G867" s="867"/>
      <c r="H867" s="867"/>
      <c r="I867" s="867"/>
      <c r="J867" s="867"/>
      <c r="K867" s="868"/>
      <c r="L867" s="891"/>
      <c r="M867" s="891"/>
      <c r="N867" s="891"/>
      <c r="O867" s="855"/>
      <c r="P867" s="8"/>
    </row>
    <row r="868" spans="2:16" ht="15">
      <c r="B868" s="5"/>
      <c r="C868" s="873"/>
      <c r="D868" s="856" t="s">
        <v>44</v>
      </c>
      <c r="E868" s="857"/>
      <c r="F868" s="857"/>
      <c r="G868" s="857"/>
      <c r="H868" s="857"/>
      <c r="I868" s="857"/>
      <c r="J868" s="857"/>
      <c r="K868" s="858"/>
      <c r="L868" s="891"/>
      <c r="M868" s="891"/>
      <c r="N868" s="891"/>
      <c r="O868" s="855"/>
      <c r="P868" s="8"/>
    </row>
    <row r="869" spans="2:16" ht="15.75" thickBot="1">
      <c r="B869" s="5"/>
      <c r="C869" s="33"/>
      <c r="D869" s="34"/>
      <c r="E869" s="34"/>
      <c r="F869" s="34"/>
      <c r="G869" s="34"/>
      <c r="H869" s="34"/>
      <c r="I869" s="34"/>
      <c r="J869" s="34"/>
      <c r="K869" s="34"/>
      <c r="L869" s="34"/>
      <c r="M869" s="35"/>
      <c r="N869" s="35"/>
      <c r="O869" s="36"/>
      <c r="P869" s="10"/>
    </row>
    <row r="870" spans="2:16" ht="15">
      <c r="B870" s="5"/>
      <c r="C870" s="37"/>
      <c r="D870" s="100"/>
      <c r="E870" s="100"/>
      <c r="F870" s="100"/>
      <c r="G870" s="100"/>
      <c r="H870" s="100"/>
      <c r="I870" s="100"/>
      <c r="J870" s="100"/>
      <c r="K870" s="100"/>
      <c r="L870" s="38" t="s">
        <v>45</v>
      </c>
      <c r="M870" s="39" t="s">
        <v>46</v>
      </c>
      <c r="N870" s="39" t="s">
        <v>47</v>
      </c>
      <c r="O870" s="40" t="s">
        <v>48</v>
      </c>
      <c r="P870" s="9"/>
    </row>
    <row r="871" spans="2:16" ht="15">
      <c r="B871" s="5"/>
      <c r="C871" s="41"/>
      <c r="D871" s="99"/>
      <c r="E871" s="99"/>
      <c r="F871" s="99"/>
      <c r="G871" s="99"/>
      <c r="H871" s="99"/>
      <c r="I871" s="99"/>
      <c r="J871" s="99"/>
      <c r="K871" s="99"/>
      <c r="L871" s="42"/>
      <c r="M871" s="43">
        <v>1</v>
      </c>
      <c r="N871" s="43">
        <v>9</v>
      </c>
      <c r="O871" s="44">
        <v>2026</v>
      </c>
      <c r="P871" s="11"/>
    </row>
    <row r="872" spans="2:16" ht="14.25">
      <c r="B872" s="5"/>
      <c r="C872" s="46"/>
      <c r="D872" s="47"/>
      <c r="E872" s="47"/>
      <c r="F872" s="47"/>
      <c r="G872" s="47"/>
      <c r="H872" s="47"/>
      <c r="I872" s="47"/>
      <c r="J872" s="47"/>
      <c r="K872" s="47"/>
      <c r="L872" s="47"/>
      <c r="M872" s="47"/>
      <c r="N872" s="47"/>
      <c r="O872" s="48"/>
      <c r="P872" s="11"/>
    </row>
    <row r="873" spans="2:16" ht="15">
      <c r="B873" s="5"/>
      <c r="C873" s="46"/>
      <c r="D873" s="47"/>
      <c r="E873" s="47"/>
      <c r="F873" s="47"/>
      <c r="G873" s="47"/>
      <c r="H873" s="47"/>
      <c r="I873" s="47"/>
      <c r="J873" s="47"/>
      <c r="K873" s="47"/>
      <c r="L873" s="47"/>
      <c r="M873" s="47"/>
      <c r="N873" s="47"/>
      <c r="O873" s="48"/>
      <c r="P873" s="12"/>
    </row>
    <row r="874" spans="2:16" ht="15" thickBot="1">
      <c r="B874" s="5"/>
      <c r="C874" s="49"/>
      <c r="D874" s="50"/>
      <c r="E874" s="50"/>
      <c r="F874" s="50"/>
      <c r="G874" s="50"/>
      <c r="H874" s="50"/>
      <c r="I874" s="50"/>
      <c r="J874" s="50"/>
      <c r="K874" s="50"/>
      <c r="L874" s="50"/>
      <c r="M874" s="50"/>
      <c r="N874" s="50"/>
      <c r="O874" s="51"/>
      <c r="P874" s="6"/>
    </row>
    <row r="875" spans="2:16" ht="15" thickBot="1">
      <c r="B875" s="5"/>
      <c r="C875" s="52"/>
      <c r="D875" s="53"/>
      <c r="E875" s="53"/>
      <c r="F875" s="53"/>
      <c r="G875" s="53"/>
      <c r="H875" s="53"/>
      <c r="I875" s="32"/>
      <c r="J875" s="32"/>
      <c r="K875" s="53"/>
      <c r="L875" s="53"/>
      <c r="M875" s="53"/>
      <c r="N875" s="53"/>
      <c r="O875" s="54"/>
      <c r="P875" s="6"/>
    </row>
    <row r="876" spans="2:16" ht="15">
      <c r="B876" s="5"/>
      <c r="C876" s="859" t="s">
        <v>51</v>
      </c>
      <c r="D876" s="860"/>
      <c r="E876" s="860"/>
      <c r="F876" s="860"/>
      <c r="G876" s="860"/>
      <c r="H876" s="860"/>
      <c r="I876" s="860"/>
      <c r="J876" s="860"/>
      <c r="K876" s="860"/>
      <c r="L876" s="860"/>
      <c r="M876" s="860"/>
      <c r="N876" s="860"/>
      <c r="O876" s="861"/>
      <c r="P876" s="13"/>
    </row>
    <row r="877" spans="2:16" ht="15" thickBot="1">
      <c r="B877" s="5"/>
      <c r="C877" s="55"/>
      <c r="D877" s="32"/>
      <c r="E877" s="32"/>
      <c r="F877" s="32"/>
      <c r="G877" s="32"/>
      <c r="H877" s="32"/>
      <c r="I877" s="32"/>
      <c r="J877" s="32"/>
      <c r="K877" s="32"/>
      <c r="L877" s="32"/>
      <c r="M877" s="32"/>
      <c r="N877" s="32"/>
      <c r="O877" s="56"/>
      <c r="P877" s="6"/>
    </row>
    <row r="878" spans="2:16" ht="15">
      <c r="B878" s="5"/>
      <c r="C878" s="57" t="s">
        <v>52</v>
      </c>
      <c r="D878" s="862" t="s">
        <v>6</v>
      </c>
      <c r="E878" s="863"/>
      <c r="F878" s="863"/>
      <c r="G878" s="863"/>
      <c r="H878" s="863"/>
      <c r="I878" s="863"/>
      <c r="J878" s="863"/>
      <c r="K878" s="863"/>
      <c r="L878" s="864"/>
      <c r="M878" s="827" t="s">
        <v>53</v>
      </c>
      <c r="N878" s="865"/>
      <c r="O878" s="57" t="s">
        <v>8</v>
      </c>
      <c r="P878" s="14"/>
    </row>
    <row r="879" spans="2:16" ht="15.75" thickBot="1">
      <c r="B879" s="5"/>
      <c r="C879" s="278">
        <v>4.0999999999999996</v>
      </c>
      <c r="D879" s="846" t="s">
        <v>146</v>
      </c>
      <c r="E879" s="847"/>
      <c r="F879" s="847"/>
      <c r="G879" s="847"/>
      <c r="H879" s="847"/>
      <c r="I879" s="847"/>
      <c r="J879" s="847"/>
      <c r="K879" s="847"/>
      <c r="L879" s="848"/>
      <c r="M879" s="849" t="s">
        <v>91</v>
      </c>
      <c r="N879" s="850"/>
      <c r="O879" s="193">
        <f>+O929</f>
        <v>32581</v>
      </c>
      <c r="P879" s="15"/>
    </row>
    <row r="880" spans="2:16">
      <c r="B880" s="5"/>
      <c r="C880" s="801" t="s">
        <v>54</v>
      </c>
      <c r="D880" s="802"/>
      <c r="E880" s="802"/>
      <c r="F880" s="802"/>
      <c r="G880" s="802"/>
      <c r="H880" s="802"/>
      <c r="I880" s="802"/>
      <c r="J880" s="802"/>
      <c r="K880" s="802"/>
      <c r="L880" s="802"/>
      <c r="M880" s="802"/>
      <c r="N880" s="802"/>
      <c r="O880" s="803"/>
      <c r="P880" s="16"/>
    </row>
    <row r="881" spans="2:16" ht="37.9" customHeight="1">
      <c r="B881" s="5"/>
      <c r="C881" s="804"/>
      <c r="D881" s="805"/>
      <c r="E881" s="805"/>
      <c r="F881" s="805"/>
      <c r="G881" s="805"/>
      <c r="H881" s="805"/>
      <c r="I881" s="805"/>
      <c r="J881" s="805"/>
      <c r="K881" s="805"/>
      <c r="L881" s="805"/>
      <c r="M881" s="805"/>
      <c r="N881" s="805"/>
      <c r="O881" s="806"/>
      <c r="P881" s="16"/>
    </row>
    <row r="882" spans="2:16" ht="13.5" thickBot="1">
      <c r="B882" s="5"/>
      <c r="C882" s="807"/>
      <c r="D882" s="808"/>
      <c r="E882" s="808"/>
      <c r="F882" s="808"/>
      <c r="G882" s="808"/>
      <c r="H882" s="808"/>
      <c r="I882" s="808"/>
      <c r="J882" s="808"/>
      <c r="K882" s="808"/>
      <c r="L882" s="808"/>
      <c r="M882" s="808"/>
      <c r="N882" s="808"/>
      <c r="O882" s="809"/>
      <c r="P882" s="16"/>
    </row>
    <row r="883" spans="2:16" ht="15">
      <c r="B883" s="5"/>
      <c r="C883" s="851" t="s">
        <v>6</v>
      </c>
      <c r="D883" s="852"/>
      <c r="E883" s="852"/>
      <c r="F883" s="852"/>
      <c r="G883" s="852"/>
      <c r="H883" s="852"/>
      <c r="I883" s="853"/>
      <c r="J883" s="837" t="s">
        <v>53</v>
      </c>
      <c r="K883" s="838"/>
      <c r="L883" s="58" t="s">
        <v>55</v>
      </c>
      <c r="M883" s="837" t="s">
        <v>56</v>
      </c>
      <c r="N883" s="838"/>
      <c r="O883" s="59" t="s">
        <v>57</v>
      </c>
      <c r="P883" s="17"/>
    </row>
    <row r="884" spans="2:16" ht="14.25">
      <c r="B884" s="5"/>
      <c r="C884" s="843" t="s">
        <v>92</v>
      </c>
      <c r="D884" s="844"/>
      <c r="E884" s="844"/>
      <c r="F884" s="844"/>
      <c r="G884" s="844"/>
      <c r="H884" s="844"/>
      <c r="I884" s="845"/>
      <c r="J884" s="831" t="s">
        <v>171</v>
      </c>
      <c r="K884" s="832"/>
      <c r="L884" s="182">
        <f>+O917</f>
        <v>9349.8333407999999</v>
      </c>
      <c r="M884" s="842">
        <f>+$T$29</f>
        <v>0.1</v>
      </c>
      <c r="N884" s="832"/>
      <c r="O884" s="189">
        <f>+L884*M884</f>
        <v>934.98333408000008</v>
      </c>
      <c r="P884" s="18"/>
    </row>
    <row r="885" spans="2:16" ht="15" thickBot="1">
      <c r="B885" s="5"/>
      <c r="C885" s="843"/>
      <c r="D885" s="844"/>
      <c r="E885" s="844"/>
      <c r="F885" s="844"/>
      <c r="G885" s="844"/>
      <c r="H885" s="844"/>
      <c r="I885" s="845"/>
      <c r="J885" s="831"/>
      <c r="K885" s="832"/>
      <c r="L885" s="182"/>
      <c r="M885" s="957"/>
      <c r="N885" s="958"/>
      <c r="O885" s="189"/>
      <c r="P885" s="18"/>
    </row>
    <row r="886" spans="2:16" ht="15" thickBot="1">
      <c r="B886" s="5"/>
      <c r="C886" s="839"/>
      <c r="D886" s="840"/>
      <c r="E886" s="840"/>
      <c r="F886" s="840"/>
      <c r="G886" s="840"/>
      <c r="H886" s="840"/>
      <c r="I886" s="841"/>
      <c r="J886" s="831"/>
      <c r="K886" s="832"/>
      <c r="L886" s="183"/>
      <c r="M886" s="831"/>
      <c r="N886" s="832"/>
      <c r="O886" s="189"/>
      <c r="P886" s="18"/>
    </row>
    <row r="887" spans="2:16" ht="15" thickBot="1">
      <c r="B887" s="5"/>
      <c r="C887" s="843"/>
      <c r="D887" s="844"/>
      <c r="E887" s="844"/>
      <c r="F887" s="844"/>
      <c r="G887" s="844"/>
      <c r="H887" s="844"/>
      <c r="I887" s="845"/>
      <c r="J887" s="831"/>
      <c r="K887" s="832"/>
      <c r="L887" s="182"/>
      <c r="M887" s="831"/>
      <c r="N887" s="832"/>
      <c r="O887" s="189"/>
      <c r="P887" s="18"/>
    </row>
    <row r="888" spans="2:16" ht="15.75" thickBot="1">
      <c r="B888" s="5"/>
      <c r="C888" s="779" t="s">
        <v>58</v>
      </c>
      <c r="D888" s="780"/>
      <c r="E888" s="780"/>
      <c r="F888" s="780"/>
      <c r="G888" s="780"/>
      <c r="H888" s="780"/>
      <c r="I888" s="780"/>
      <c r="J888" s="780"/>
      <c r="K888" s="780"/>
      <c r="L888" s="780"/>
      <c r="M888" s="780"/>
      <c r="N888" s="781"/>
      <c r="O888" s="190">
        <f>+SUM(O884:O887)</f>
        <v>934.98333408000008</v>
      </c>
      <c r="P888" s="19"/>
    </row>
    <row r="889" spans="2:16">
      <c r="B889" s="5"/>
      <c r="C889" s="801" t="s">
        <v>59</v>
      </c>
      <c r="D889" s="802"/>
      <c r="E889" s="802"/>
      <c r="F889" s="802"/>
      <c r="G889" s="802"/>
      <c r="H889" s="802"/>
      <c r="I889" s="802"/>
      <c r="J889" s="802"/>
      <c r="K889" s="802"/>
      <c r="L889" s="802"/>
      <c r="M889" s="802"/>
      <c r="N889" s="802"/>
      <c r="O889" s="803"/>
      <c r="P889" s="16"/>
    </row>
    <row r="890" spans="2:16">
      <c r="B890" s="5"/>
      <c r="C890" s="804"/>
      <c r="D890" s="805"/>
      <c r="E890" s="805"/>
      <c r="F890" s="805"/>
      <c r="G890" s="805"/>
      <c r="H890" s="805"/>
      <c r="I890" s="805"/>
      <c r="J890" s="805"/>
      <c r="K890" s="805"/>
      <c r="L890" s="805"/>
      <c r="M890" s="805"/>
      <c r="N890" s="805"/>
      <c r="O890" s="806"/>
      <c r="P890" s="16"/>
    </row>
    <row r="891" spans="2:16" ht="13.5" thickBot="1">
      <c r="B891" s="5"/>
      <c r="C891" s="807"/>
      <c r="D891" s="808"/>
      <c r="E891" s="808"/>
      <c r="F891" s="808"/>
      <c r="G891" s="808"/>
      <c r="H891" s="808"/>
      <c r="I891" s="808"/>
      <c r="J891" s="808"/>
      <c r="K891" s="808"/>
      <c r="L891" s="808"/>
      <c r="M891" s="808"/>
      <c r="N891" s="808"/>
      <c r="O891" s="809"/>
      <c r="P891" s="16"/>
    </row>
    <row r="892" spans="2:16" ht="15">
      <c r="B892" s="5"/>
      <c r="C892" s="810" t="s">
        <v>6</v>
      </c>
      <c r="D892" s="811"/>
      <c r="E892" s="811"/>
      <c r="F892" s="811"/>
      <c r="G892" s="811"/>
      <c r="H892" s="811"/>
      <c r="I892" s="838"/>
      <c r="J892" s="226" t="s">
        <v>53</v>
      </c>
      <c r="K892" s="219" t="s">
        <v>8</v>
      </c>
      <c r="L892" s="219" t="s">
        <v>178</v>
      </c>
      <c r="M892" s="837" t="s">
        <v>60</v>
      </c>
      <c r="N892" s="838"/>
      <c r="O892" s="59" t="s">
        <v>57</v>
      </c>
      <c r="P892" s="17"/>
    </row>
    <row r="893" spans="2:16" ht="14.25">
      <c r="B893" s="5"/>
      <c r="C893" s="955" t="s">
        <v>304</v>
      </c>
      <c r="D893" s="796"/>
      <c r="E893" s="796"/>
      <c r="F893" s="796"/>
      <c r="G893" s="796"/>
      <c r="H893" s="796"/>
      <c r="I893" s="796"/>
      <c r="J893" s="232" t="s">
        <v>292</v>
      </c>
      <c r="K893" s="265">
        <v>8.4000000000000005E-2</v>
      </c>
      <c r="L893" s="244">
        <v>0.05</v>
      </c>
      <c r="M893" s="777">
        <v>127330</v>
      </c>
      <c r="N893" s="778"/>
      <c r="O893" s="189">
        <f>+(M893*K893)+(M893*K893*L893)</f>
        <v>11230.506000000001</v>
      </c>
      <c r="P893" s="18"/>
    </row>
    <row r="894" spans="2:16" ht="15" thickBot="1">
      <c r="B894" s="5"/>
      <c r="C894" s="833" t="s">
        <v>305</v>
      </c>
      <c r="D894" s="834"/>
      <c r="E894" s="834"/>
      <c r="F894" s="834"/>
      <c r="G894" s="834"/>
      <c r="H894" s="834"/>
      <c r="I894" s="834"/>
      <c r="J894" s="232" t="s">
        <v>101</v>
      </c>
      <c r="K894" s="383">
        <v>8.4000000000000005E-2</v>
      </c>
      <c r="L894" s="244">
        <v>0.05</v>
      </c>
      <c r="M894" s="777">
        <v>15300</v>
      </c>
      <c r="N894" s="778"/>
      <c r="O894" s="189">
        <f t="shared" ref="O894:O896" si="16">+(M894*K894)+(M894*K894*L894)</f>
        <v>1349.46</v>
      </c>
      <c r="P894" s="18"/>
    </row>
    <row r="895" spans="2:16" ht="14.25">
      <c r="B895" s="5"/>
      <c r="C895" s="795"/>
      <c r="D895" s="796"/>
      <c r="E895" s="796"/>
      <c r="F895" s="796"/>
      <c r="G895" s="796"/>
      <c r="H895" s="796"/>
      <c r="I895" s="954"/>
      <c r="J895" s="234"/>
      <c r="K895" s="251"/>
      <c r="L895" s="244"/>
      <c r="M895" s="777"/>
      <c r="N895" s="778"/>
      <c r="O895" s="189">
        <f t="shared" si="16"/>
        <v>0</v>
      </c>
      <c r="P895" s="18"/>
    </row>
    <row r="896" spans="2:16" ht="14.25">
      <c r="B896" s="5"/>
      <c r="C896" s="795"/>
      <c r="D896" s="796"/>
      <c r="E896" s="796"/>
      <c r="F896" s="796"/>
      <c r="G896" s="796"/>
      <c r="H896" s="796"/>
      <c r="I896" s="954"/>
      <c r="J896" s="234"/>
      <c r="K896" s="251"/>
      <c r="L896" s="244"/>
      <c r="M896" s="777"/>
      <c r="N896" s="778"/>
      <c r="O896" s="189">
        <f t="shared" si="16"/>
        <v>0</v>
      </c>
      <c r="P896" s="18"/>
    </row>
    <row r="897" spans="1:17" ht="14.25">
      <c r="B897" s="5"/>
      <c r="C897" s="795"/>
      <c r="D897" s="796"/>
      <c r="E897" s="796"/>
      <c r="F897" s="796"/>
      <c r="G897" s="796"/>
      <c r="H897" s="796"/>
      <c r="I897" s="954"/>
      <c r="J897" s="234"/>
      <c r="K897" s="251"/>
      <c r="L897" s="244"/>
      <c r="M897" s="777"/>
      <c r="N897" s="778"/>
      <c r="O897" s="189">
        <f>+(M897*K897)+(M897*K897*L897)</f>
        <v>0</v>
      </c>
      <c r="P897" s="18"/>
    </row>
    <row r="898" spans="1:17" ht="14.25">
      <c r="B898" s="5"/>
      <c r="C898" s="795"/>
      <c r="D898" s="796"/>
      <c r="E898" s="796"/>
      <c r="F898" s="796"/>
      <c r="G898" s="796"/>
      <c r="H898" s="796"/>
      <c r="I898" s="954"/>
      <c r="J898" s="234"/>
      <c r="K898" s="251"/>
      <c r="L898" s="244"/>
      <c r="M898" s="777"/>
      <c r="N898" s="778"/>
      <c r="O898" s="189">
        <f t="shared" ref="O898:O900" si="17">+(M898*K898)+(M898*K898*L898)</f>
        <v>0</v>
      </c>
      <c r="P898" s="18"/>
    </row>
    <row r="899" spans="1:17" ht="14.25">
      <c r="B899" s="5"/>
      <c r="C899" s="795"/>
      <c r="D899" s="796"/>
      <c r="E899" s="796"/>
      <c r="F899" s="796"/>
      <c r="G899" s="796"/>
      <c r="H899" s="796"/>
      <c r="I899" s="954"/>
      <c r="J899" s="234"/>
      <c r="K899" s="251"/>
      <c r="L899" s="244"/>
      <c r="M899" s="777"/>
      <c r="N899" s="778"/>
      <c r="O899" s="189">
        <f t="shared" si="17"/>
        <v>0</v>
      </c>
      <c r="P899" s="18"/>
    </row>
    <row r="900" spans="1:17" ht="15" thickBot="1">
      <c r="B900" s="5"/>
      <c r="C900" s="833"/>
      <c r="D900" s="834"/>
      <c r="E900" s="834"/>
      <c r="F900" s="834"/>
      <c r="G900" s="834"/>
      <c r="H900" s="834"/>
      <c r="I900" s="956"/>
      <c r="J900" s="233"/>
      <c r="K900" s="384"/>
      <c r="L900" s="244"/>
      <c r="M900" s="892"/>
      <c r="N900" s="893"/>
      <c r="O900" s="189">
        <f t="shared" si="17"/>
        <v>0</v>
      </c>
      <c r="P900" s="18"/>
    </row>
    <row r="901" spans="1:17" ht="15.75" thickBot="1">
      <c r="B901" s="5"/>
      <c r="C901" s="779" t="s">
        <v>58</v>
      </c>
      <c r="D901" s="780"/>
      <c r="E901" s="780"/>
      <c r="F901" s="780"/>
      <c r="G901" s="780"/>
      <c r="H901" s="780"/>
      <c r="I901" s="780"/>
      <c r="J901" s="780"/>
      <c r="K901" s="780"/>
      <c r="L901" s="780"/>
      <c r="M901" s="780"/>
      <c r="N901" s="781"/>
      <c r="O901" s="190">
        <f>+SUM(O893:O900)</f>
        <v>12579.966</v>
      </c>
      <c r="P901" s="18"/>
    </row>
    <row r="902" spans="1:17">
      <c r="B902" s="5"/>
      <c r="C902" s="801" t="s">
        <v>61</v>
      </c>
      <c r="D902" s="802"/>
      <c r="E902" s="802"/>
      <c r="F902" s="802"/>
      <c r="G902" s="802"/>
      <c r="H902" s="802"/>
      <c r="I902" s="802"/>
      <c r="J902" s="802"/>
      <c r="K902" s="802"/>
      <c r="L902" s="802"/>
      <c r="M902" s="802"/>
      <c r="N902" s="802"/>
      <c r="O902" s="803"/>
      <c r="P902" s="16"/>
    </row>
    <row r="903" spans="1:17">
      <c r="B903" s="5"/>
      <c r="C903" s="804"/>
      <c r="D903" s="805"/>
      <c r="E903" s="805"/>
      <c r="F903" s="805"/>
      <c r="G903" s="805"/>
      <c r="H903" s="805"/>
      <c r="I903" s="805"/>
      <c r="J903" s="805"/>
      <c r="K903" s="805"/>
      <c r="L903" s="805"/>
      <c r="M903" s="805"/>
      <c r="N903" s="805"/>
      <c r="O903" s="806"/>
      <c r="P903" s="16"/>
    </row>
    <row r="904" spans="1:17" ht="13.5" thickBot="1">
      <c r="B904" s="5"/>
      <c r="C904" s="807"/>
      <c r="D904" s="808"/>
      <c r="E904" s="808"/>
      <c r="F904" s="808"/>
      <c r="G904" s="808"/>
      <c r="H904" s="808"/>
      <c r="I904" s="808"/>
      <c r="J904" s="808"/>
      <c r="K904" s="808"/>
      <c r="L904" s="808"/>
      <c r="M904" s="808"/>
      <c r="N904" s="808"/>
      <c r="O904" s="809"/>
      <c r="P904" s="16"/>
    </row>
    <row r="905" spans="1:17" ht="17.25">
      <c r="A905" s="229"/>
      <c r="B905" s="228"/>
      <c r="C905" s="827" t="s">
        <v>62</v>
      </c>
      <c r="D905" s="828"/>
      <c r="E905" s="828"/>
      <c r="F905" s="828"/>
      <c r="G905" s="828"/>
      <c r="H905" s="828"/>
      <c r="I905" s="828"/>
      <c r="J905" s="219" t="s">
        <v>63</v>
      </c>
      <c r="K905" s="221" t="s">
        <v>64</v>
      </c>
      <c r="L905" s="219" t="s">
        <v>65</v>
      </c>
      <c r="M905" s="782" t="s">
        <v>66</v>
      </c>
      <c r="N905" s="783"/>
      <c r="O905" s="227" t="s">
        <v>57</v>
      </c>
      <c r="P905" s="14"/>
      <c r="Q905" s="229"/>
    </row>
    <row r="906" spans="1:17" ht="14.25">
      <c r="B906" s="5"/>
      <c r="C906" s="955" t="s">
        <v>107</v>
      </c>
      <c r="D906" s="796"/>
      <c r="E906" s="796"/>
      <c r="F906" s="796"/>
      <c r="G906" s="796"/>
      <c r="H906" s="796"/>
      <c r="I906" s="796"/>
      <c r="J906" s="66">
        <v>5.5</v>
      </c>
      <c r="K906" s="67">
        <v>92.3</v>
      </c>
      <c r="L906" s="66"/>
      <c r="M906" s="777">
        <v>2.5</v>
      </c>
      <c r="N906" s="778"/>
      <c r="O906" s="60">
        <f>+M906*K906*J906</f>
        <v>1269.125</v>
      </c>
      <c r="P906" s="18"/>
    </row>
    <row r="907" spans="1:17" ht="15" thickBot="1">
      <c r="B907" s="5"/>
      <c r="C907" s="833"/>
      <c r="D907" s="834"/>
      <c r="E907" s="834"/>
      <c r="F907" s="834"/>
      <c r="G907" s="834"/>
      <c r="H907" s="834"/>
      <c r="I907" s="834"/>
      <c r="J907" s="68"/>
      <c r="K907" s="69"/>
      <c r="L907" s="68"/>
      <c r="M907" s="821"/>
      <c r="N907" s="822"/>
      <c r="O907" s="60">
        <f>+M907*K907*J907</f>
        <v>0</v>
      </c>
      <c r="P907" s="18"/>
    </row>
    <row r="908" spans="1:17" ht="15.75" thickBot="1">
      <c r="B908" s="5"/>
      <c r="C908" s="779" t="s">
        <v>58</v>
      </c>
      <c r="D908" s="780"/>
      <c r="E908" s="780"/>
      <c r="F908" s="780"/>
      <c r="G908" s="780"/>
      <c r="H908" s="780"/>
      <c r="I908" s="780"/>
      <c r="J908" s="780"/>
      <c r="K908" s="780"/>
      <c r="L908" s="780"/>
      <c r="M908" s="780"/>
      <c r="N908" s="781"/>
      <c r="O908" s="190">
        <f>+SUM(O906:O907)</f>
        <v>1269.125</v>
      </c>
      <c r="P908" s="19"/>
    </row>
    <row r="909" spans="1:17">
      <c r="B909" s="5"/>
      <c r="C909" s="801" t="s">
        <v>67</v>
      </c>
      <c r="D909" s="802"/>
      <c r="E909" s="802"/>
      <c r="F909" s="802"/>
      <c r="G909" s="802"/>
      <c r="H909" s="802"/>
      <c r="I909" s="802"/>
      <c r="J909" s="802"/>
      <c r="K909" s="802"/>
      <c r="L909" s="802"/>
      <c r="M909" s="802"/>
      <c r="N909" s="802"/>
      <c r="O909" s="803"/>
      <c r="P909" s="16"/>
    </row>
    <row r="910" spans="1:17">
      <c r="B910" s="5"/>
      <c r="C910" s="804"/>
      <c r="D910" s="805"/>
      <c r="E910" s="805"/>
      <c r="F910" s="805"/>
      <c r="G910" s="805"/>
      <c r="H910" s="805"/>
      <c r="I910" s="805"/>
      <c r="J910" s="805"/>
      <c r="K910" s="805"/>
      <c r="L910" s="805"/>
      <c r="M910" s="805"/>
      <c r="N910" s="805"/>
      <c r="O910" s="806"/>
      <c r="P910" s="16"/>
    </row>
    <row r="911" spans="1:17" ht="13.5" thickBot="1">
      <c r="B911" s="5"/>
      <c r="C911" s="807"/>
      <c r="D911" s="808"/>
      <c r="E911" s="808"/>
      <c r="F911" s="808"/>
      <c r="G911" s="808"/>
      <c r="H911" s="808"/>
      <c r="I911" s="808"/>
      <c r="J911" s="808"/>
      <c r="K911" s="808"/>
      <c r="L911" s="808"/>
      <c r="M911" s="808"/>
      <c r="N911" s="808"/>
      <c r="O911" s="809"/>
      <c r="P911" s="16"/>
    </row>
    <row r="912" spans="1:17" ht="30">
      <c r="A912" s="229"/>
      <c r="B912" s="228"/>
      <c r="C912" s="827" t="s">
        <v>68</v>
      </c>
      <c r="D912" s="828"/>
      <c r="E912" s="828"/>
      <c r="F912" s="828"/>
      <c r="G912" s="828"/>
      <c r="H912" s="828"/>
      <c r="I912" s="828"/>
      <c r="J912" s="782" t="s">
        <v>53</v>
      </c>
      <c r="K912" s="783"/>
      <c r="L912" s="222" t="s">
        <v>69</v>
      </c>
      <c r="M912" s="829" t="s">
        <v>56</v>
      </c>
      <c r="N912" s="830"/>
      <c r="O912" s="223" t="s">
        <v>57</v>
      </c>
      <c r="P912" s="224"/>
      <c r="Q912" s="229"/>
    </row>
    <row r="913" spans="2:16" ht="14.25">
      <c r="B913" s="5"/>
      <c r="C913" s="814" t="s">
        <v>308</v>
      </c>
      <c r="D913" s="815"/>
      <c r="E913" s="815"/>
      <c r="F913" s="815"/>
      <c r="G913" s="815"/>
      <c r="H913" s="815"/>
      <c r="I913" s="816"/>
      <c r="J913" s="784" t="s">
        <v>94</v>
      </c>
      <c r="K913" s="785"/>
      <c r="L913" s="184">
        <f>+'DESGLOSE CUADRILLAS'!J16</f>
        <v>311661.11135999998</v>
      </c>
      <c r="M913" s="831">
        <v>0.03</v>
      </c>
      <c r="N913" s="832"/>
      <c r="O913" s="191">
        <f>+M913*L913</f>
        <v>9349.8333407999999</v>
      </c>
      <c r="P913" s="21"/>
    </row>
    <row r="914" spans="2:16" ht="14.25">
      <c r="B914" s="5"/>
      <c r="C914" s="814"/>
      <c r="D914" s="815"/>
      <c r="E914" s="815"/>
      <c r="F914" s="815"/>
      <c r="G914" s="815"/>
      <c r="H914" s="815"/>
      <c r="I914" s="816"/>
      <c r="J914" s="784"/>
      <c r="K914" s="785"/>
      <c r="L914" s="184"/>
      <c r="M914" s="817"/>
      <c r="N914" s="818"/>
      <c r="O914" s="191">
        <f t="shared" ref="O914:O916" si="18">+M914*L914</f>
        <v>0</v>
      </c>
      <c r="P914" s="21"/>
    </row>
    <row r="915" spans="2:16" ht="14.25">
      <c r="B915" s="5"/>
      <c r="C915" s="814"/>
      <c r="D915" s="815"/>
      <c r="E915" s="815"/>
      <c r="F915" s="815"/>
      <c r="G915" s="815"/>
      <c r="H915" s="815"/>
      <c r="I915" s="816"/>
      <c r="J915" s="784"/>
      <c r="K915" s="785"/>
      <c r="L915" s="184"/>
      <c r="M915" s="819"/>
      <c r="N915" s="820"/>
      <c r="O915" s="191">
        <f t="shared" si="18"/>
        <v>0</v>
      </c>
      <c r="P915" s="21"/>
    </row>
    <row r="916" spans="2:16" ht="15" thickBot="1">
      <c r="B916" s="5"/>
      <c r="C916" s="814"/>
      <c r="D916" s="815"/>
      <c r="E916" s="815"/>
      <c r="F916" s="815"/>
      <c r="G916" s="815"/>
      <c r="H916" s="815"/>
      <c r="I916" s="816"/>
      <c r="J916" s="784"/>
      <c r="K916" s="785"/>
      <c r="L916" s="183"/>
      <c r="M916" s="821"/>
      <c r="N916" s="822"/>
      <c r="O916" s="191">
        <f t="shared" si="18"/>
        <v>0</v>
      </c>
      <c r="P916" s="18"/>
    </row>
    <row r="917" spans="2:16" ht="15.75" thickBot="1">
      <c r="B917" s="5"/>
      <c r="C917" s="779" t="s">
        <v>58</v>
      </c>
      <c r="D917" s="780"/>
      <c r="E917" s="780"/>
      <c r="F917" s="780"/>
      <c r="G917" s="780"/>
      <c r="H917" s="780"/>
      <c r="I917" s="780"/>
      <c r="J917" s="780"/>
      <c r="K917" s="780"/>
      <c r="L917" s="780"/>
      <c r="M917" s="780"/>
      <c r="N917" s="781"/>
      <c r="O917" s="190">
        <f>+SUM(O913:O916)</f>
        <v>9349.8333407999999</v>
      </c>
      <c r="P917" s="18"/>
    </row>
    <row r="918" spans="2:16" ht="15" thickBot="1">
      <c r="B918" s="5"/>
      <c r="C918" s="55"/>
      <c r="D918" s="32"/>
      <c r="E918" s="32"/>
      <c r="F918" s="32"/>
      <c r="G918" s="32"/>
      <c r="H918" s="32"/>
      <c r="I918" s="32"/>
      <c r="J918" s="32"/>
      <c r="K918" s="32"/>
      <c r="L918" s="32"/>
      <c r="M918" s="32"/>
      <c r="N918" s="32"/>
      <c r="O918" s="56"/>
      <c r="P918" s="6"/>
    </row>
    <row r="919" spans="2:16" ht="15.75" thickBot="1">
      <c r="B919" s="5"/>
      <c r="C919" s="786" t="s">
        <v>70</v>
      </c>
      <c r="D919" s="787"/>
      <c r="E919" s="787"/>
      <c r="F919" s="787"/>
      <c r="G919" s="787"/>
      <c r="H919" s="787"/>
      <c r="I919" s="787"/>
      <c r="J919" s="787"/>
      <c r="K919" s="787"/>
      <c r="L919" s="787"/>
      <c r="M919" s="787"/>
      <c r="N919" s="788"/>
      <c r="O919" s="194">
        <f>ROUND(O888+O901+O908+O917,0)</f>
        <v>24134</v>
      </c>
      <c r="P919" s="22"/>
    </row>
    <row r="920" spans="2:16">
      <c r="B920" s="5"/>
      <c r="C920" s="801" t="s">
        <v>71</v>
      </c>
      <c r="D920" s="802"/>
      <c r="E920" s="802"/>
      <c r="F920" s="802"/>
      <c r="G920" s="802"/>
      <c r="H920" s="802"/>
      <c r="I920" s="802"/>
      <c r="J920" s="802"/>
      <c r="K920" s="802"/>
      <c r="L920" s="802"/>
      <c r="M920" s="802"/>
      <c r="N920" s="802"/>
      <c r="O920" s="803"/>
      <c r="P920" s="16"/>
    </row>
    <row r="921" spans="2:16">
      <c r="B921" s="5"/>
      <c r="C921" s="804"/>
      <c r="D921" s="805"/>
      <c r="E921" s="805"/>
      <c r="F921" s="805"/>
      <c r="G921" s="805"/>
      <c r="H921" s="805"/>
      <c r="I921" s="805"/>
      <c r="J921" s="805"/>
      <c r="K921" s="805"/>
      <c r="L921" s="805"/>
      <c r="M921" s="805"/>
      <c r="N921" s="805"/>
      <c r="O921" s="806"/>
      <c r="P921" s="16"/>
    </row>
    <row r="922" spans="2:16" ht="13.5" thickBot="1">
      <c r="B922" s="5"/>
      <c r="C922" s="807"/>
      <c r="D922" s="808"/>
      <c r="E922" s="808"/>
      <c r="F922" s="808"/>
      <c r="G922" s="808"/>
      <c r="H922" s="808"/>
      <c r="I922" s="808"/>
      <c r="J922" s="808"/>
      <c r="K922" s="808"/>
      <c r="L922" s="808"/>
      <c r="M922" s="808"/>
      <c r="N922" s="808"/>
      <c r="O922" s="809"/>
      <c r="P922" s="16"/>
    </row>
    <row r="923" spans="2:16" ht="15">
      <c r="B923" s="5"/>
      <c r="C923" s="810" t="s">
        <v>72</v>
      </c>
      <c r="D923" s="811"/>
      <c r="E923" s="811"/>
      <c r="F923" s="811"/>
      <c r="G923" s="811"/>
      <c r="H923" s="811"/>
      <c r="I923" s="811"/>
      <c r="J923" s="101"/>
      <c r="K923" s="102"/>
      <c r="L923" s="71" t="s">
        <v>73</v>
      </c>
      <c r="M923" s="812" t="s">
        <v>74</v>
      </c>
      <c r="N923" s="813"/>
      <c r="O923" s="72"/>
      <c r="P923" s="20"/>
    </row>
    <row r="924" spans="2:16" ht="14.25">
      <c r="B924" s="5"/>
      <c r="C924" s="795" t="s">
        <v>75</v>
      </c>
      <c r="D924" s="796"/>
      <c r="E924" s="796"/>
      <c r="F924" s="796"/>
      <c r="G924" s="796"/>
      <c r="H924" s="796"/>
      <c r="I924" s="796"/>
      <c r="J924" s="74"/>
      <c r="K924" s="75"/>
      <c r="L924" s="76">
        <v>0.28999999999999998</v>
      </c>
      <c r="M924" s="777">
        <f>+O919</f>
        <v>24134</v>
      </c>
      <c r="N924" s="778"/>
      <c r="O924" s="189">
        <f>+M924*L924</f>
        <v>6998.86</v>
      </c>
      <c r="P924" s="23"/>
    </row>
    <row r="925" spans="2:16" ht="14.25">
      <c r="B925" s="5"/>
      <c r="C925" s="61" t="s">
        <v>76</v>
      </c>
      <c r="D925" s="62"/>
      <c r="E925" s="62"/>
      <c r="F925" s="62"/>
      <c r="G925" s="62"/>
      <c r="H925" s="62"/>
      <c r="I925" s="62"/>
      <c r="J925" s="74"/>
      <c r="K925" s="75"/>
      <c r="L925" s="76">
        <v>0.01</v>
      </c>
      <c r="M925" s="777">
        <f>+O919</f>
        <v>24134</v>
      </c>
      <c r="N925" s="778"/>
      <c r="O925" s="189">
        <f>+M925*L925</f>
        <v>241.34</v>
      </c>
      <c r="P925" s="23"/>
    </row>
    <row r="926" spans="2:16" ht="15" thickBot="1">
      <c r="B926" s="5"/>
      <c r="C926" s="49" t="s">
        <v>77</v>
      </c>
      <c r="D926" s="50"/>
      <c r="E926" s="50"/>
      <c r="F926" s="50"/>
      <c r="G926" s="50"/>
      <c r="H926" s="50"/>
      <c r="I926" s="50"/>
      <c r="J926" s="77"/>
      <c r="K926" s="78"/>
      <c r="L926" s="76">
        <v>0.05</v>
      </c>
      <c r="M926" s="892">
        <f>+O919</f>
        <v>24134</v>
      </c>
      <c r="N926" s="893"/>
      <c r="O926" s="189">
        <f>+M926*L926</f>
        <v>1206.7</v>
      </c>
      <c r="P926" s="23"/>
    </row>
    <row r="927" spans="2:16" ht="15.75" thickBot="1">
      <c r="B927" s="5"/>
      <c r="C927" s="779" t="s">
        <v>58</v>
      </c>
      <c r="D927" s="780"/>
      <c r="E927" s="780"/>
      <c r="F927" s="780"/>
      <c r="G927" s="780"/>
      <c r="H927" s="780"/>
      <c r="I927" s="780"/>
      <c r="J927" s="780"/>
      <c r="K927" s="780"/>
      <c r="L927" s="780"/>
      <c r="M927" s="780"/>
      <c r="N927" s="781"/>
      <c r="O927" s="190">
        <f>+SUM(O924:O926)</f>
        <v>8446.9</v>
      </c>
      <c r="P927" s="24"/>
    </row>
    <row r="928" spans="2:16" ht="15" thickBot="1">
      <c r="B928" s="5"/>
      <c r="C928" s="55"/>
      <c r="D928" s="32"/>
      <c r="E928" s="32"/>
      <c r="F928" s="32"/>
      <c r="G928" s="32"/>
      <c r="H928" s="32"/>
      <c r="I928" s="32"/>
      <c r="J928" s="32"/>
      <c r="K928" s="32"/>
      <c r="L928" s="32"/>
      <c r="M928" s="32"/>
      <c r="N928" s="32"/>
      <c r="O928" s="56"/>
      <c r="P928" s="6"/>
    </row>
    <row r="929" spans="2:16" ht="15.75" thickBot="1">
      <c r="B929" s="5"/>
      <c r="C929" s="786" t="s">
        <v>78</v>
      </c>
      <c r="D929" s="787"/>
      <c r="E929" s="787"/>
      <c r="F929" s="787"/>
      <c r="G929" s="787"/>
      <c r="H929" s="787"/>
      <c r="I929" s="787"/>
      <c r="J929" s="787"/>
      <c r="K929" s="787"/>
      <c r="L929" s="787"/>
      <c r="M929" s="787"/>
      <c r="N929" s="788"/>
      <c r="O929" s="194">
        <f>ROUND(+O927+O919,0)</f>
        <v>32581</v>
      </c>
      <c r="P929" s="24"/>
    </row>
    <row r="930" spans="2:16" ht="14.25">
      <c r="B930" s="5"/>
      <c r="C930" s="55"/>
      <c r="D930" s="32"/>
      <c r="E930" s="32"/>
      <c r="F930" s="32"/>
      <c r="G930" s="32"/>
      <c r="H930" s="32"/>
      <c r="I930" s="32"/>
      <c r="J930" s="32"/>
      <c r="K930" s="32"/>
      <c r="L930" s="32"/>
      <c r="M930" s="32"/>
      <c r="N930" s="32"/>
      <c r="O930" s="56"/>
      <c r="P930" s="6"/>
    </row>
    <row r="931" spans="2:16" ht="14.25">
      <c r="B931" s="5"/>
      <c r="C931" s="55"/>
      <c r="D931" s="32"/>
      <c r="E931" s="32"/>
      <c r="F931" s="32"/>
      <c r="G931" s="32"/>
      <c r="H931" s="79" t="s">
        <v>79</v>
      </c>
      <c r="I931" s="79"/>
      <c r="J931" s="79"/>
      <c r="K931" s="79"/>
      <c r="L931" s="32"/>
      <c r="M931" s="32"/>
      <c r="N931" s="32"/>
      <c r="O931" s="56"/>
      <c r="P931" s="6"/>
    </row>
    <row r="932" spans="2:16" ht="15">
      <c r="B932" s="5"/>
      <c r="C932" s="55"/>
      <c r="D932" s="32"/>
      <c r="E932" s="32"/>
      <c r="F932" s="32"/>
      <c r="G932" s="32"/>
      <c r="H932" s="79" t="s">
        <v>80</v>
      </c>
      <c r="I932" s="32"/>
      <c r="J932" s="32"/>
      <c r="K932" s="32"/>
      <c r="L932" s="32"/>
      <c r="M932" s="32"/>
      <c r="N932" s="32"/>
      <c r="O932" s="56"/>
      <c r="P932" s="25"/>
    </row>
    <row r="933" spans="2:16" ht="15">
      <c r="B933" s="5"/>
      <c r="C933" s="55"/>
      <c r="D933" s="32"/>
      <c r="E933" s="32"/>
      <c r="F933" s="32"/>
      <c r="G933" s="32"/>
      <c r="H933" s="79" t="s">
        <v>81</v>
      </c>
      <c r="I933" s="32"/>
      <c r="J933" s="32"/>
      <c r="K933" s="32"/>
      <c r="L933" s="32"/>
      <c r="M933" s="32"/>
      <c r="N933" s="32"/>
      <c r="O933" s="56"/>
      <c r="P933" s="25"/>
    </row>
    <row r="934" spans="2:16" ht="14.25">
      <c r="B934" s="5"/>
      <c r="C934" s="41"/>
      <c r="D934" s="80"/>
      <c r="E934" s="80"/>
      <c r="F934" s="80"/>
      <c r="G934" s="80"/>
      <c r="H934" s="79" t="s">
        <v>82</v>
      </c>
      <c r="I934" s="80"/>
      <c r="J934" s="80"/>
      <c r="K934" s="80"/>
      <c r="L934" s="80"/>
      <c r="M934" s="80"/>
      <c r="N934" s="80"/>
      <c r="O934" s="81"/>
      <c r="P934" s="26"/>
    </row>
    <row r="935" spans="2:16" ht="14.25">
      <c r="B935" s="5"/>
      <c r="C935" s="55"/>
      <c r="D935" s="32"/>
      <c r="E935" s="32"/>
      <c r="F935" s="32"/>
      <c r="G935" s="32"/>
      <c r="H935" s="32" t="s">
        <v>83</v>
      </c>
      <c r="I935" s="32"/>
      <c r="J935" s="32"/>
      <c r="K935" s="32"/>
      <c r="L935" s="32"/>
      <c r="M935" s="32"/>
      <c r="N935" s="32"/>
      <c r="O935" s="56"/>
      <c r="P935" s="6"/>
    </row>
    <row r="936" spans="2:16" ht="15">
      <c r="B936" s="5"/>
      <c r="C936" s="82" t="s">
        <v>84</v>
      </c>
      <c r="D936" s="83"/>
      <c r="E936" s="83"/>
      <c r="F936" s="83"/>
      <c r="G936" s="83"/>
      <c r="H936" s="83"/>
      <c r="I936" s="83"/>
      <c r="J936" s="83"/>
      <c r="K936" s="83"/>
      <c r="L936" s="83"/>
      <c r="M936" s="83"/>
      <c r="N936" s="83"/>
      <c r="O936" s="84"/>
      <c r="P936" s="6"/>
    </row>
    <row r="937" spans="2:16" ht="14.25">
      <c r="B937" s="5"/>
      <c r="C937" s="789"/>
      <c r="D937" s="790"/>
      <c r="E937" s="790"/>
      <c r="F937" s="790"/>
      <c r="G937" s="790"/>
      <c r="H937" s="790"/>
      <c r="I937" s="790"/>
      <c r="J937" s="790"/>
      <c r="K937" s="790"/>
      <c r="L937" s="790"/>
      <c r="M937" s="790"/>
      <c r="N937" s="790"/>
      <c r="O937" s="791"/>
      <c r="P937" s="26"/>
    </row>
    <row r="938" spans="2:16" ht="14.25">
      <c r="B938" s="5"/>
      <c r="C938" s="789"/>
      <c r="D938" s="790"/>
      <c r="E938" s="790"/>
      <c r="F938" s="790"/>
      <c r="G938" s="790"/>
      <c r="H938" s="790"/>
      <c r="I938" s="790"/>
      <c r="J938" s="790"/>
      <c r="K938" s="790"/>
      <c r="L938" s="790"/>
      <c r="M938" s="790"/>
      <c r="N938" s="790"/>
      <c r="O938" s="791"/>
      <c r="P938" s="26"/>
    </row>
    <row r="939" spans="2:16" ht="14.25">
      <c r="B939" s="5"/>
      <c r="C939" s="41"/>
      <c r="D939" s="80"/>
      <c r="E939" s="80"/>
      <c r="F939" s="80"/>
      <c r="G939" s="80"/>
      <c r="H939" s="80"/>
      <c r="I939" s="80"/>
      <c r="J939" s="80"/>
      <c r="K939" s="80"/>
      <c r="L939" s="80"/>
      <c r="M939" s="80"/>
      <c r="N939" s="80"/>
      <c r="O939" s="81"/>
      <c r="P939" s="26"/>
    </row>
    <row r="940" spans="2:16" ht="15">
      <c r="B940" s="5"/>
      <c r="C940" s="85" t="s">
        <v>85</v>
      </c>
      <c r="D940" s="80"/>
      <c r="E940" s="80"/>
      <c r="F940" s="80"/>
      <c r="G940" s="80"/>
      <c r="H940" s="80"/>
      <c r="I940" s="80"/>
      <c r="J940" s="80"/>
      <c r="K940" s="80"/>
      <c r="L940" s="80"/>
      <c r="M940" s="80"/>
      <c r="N940" s="80"/>
      <c r="O940" s="81"/>
      <c r="P940" s="26"/>
    </row>
    <row r="941" spans="2:16">
      <c r="B941" s="5"/>
      <c r="C941" s="792" t="s">
        <v>86</v>
      </c>
      <c r="D941" s="793"/>
      <c r="E941" s="793"/>
      <c r="F941" s="793"/>
      <c r="G941" s="793"/>
      <c r="H941" s="793"/>
      <c r="I941" s="793"/>
      <c r="J941" s="793"/>
      <c r="K941" s="793"/>
      <c r="L941" s="793"/>
      <c r="M941" s="793"/>
      <c r="N941" s="793"/>
      <c r="O941" s="794"/>
      <c r="P941" s="27"/>
    </row>
    <row r="942" spans="2:16">
      <c r="B942" s="5"/>
      <c r="C942" s="792"/>
      <c r="D942" s="793"/>
      <c r="E942" s="793"/>
      <c r="F942" s="793"/>
      <c r="G942" s="793"/>
      <c r="H942" s="793"/>
      <c r="I942" s="793"/>
      <c r="J942" s="793"/>
      <c r="K942" s="793"/>
      <c r="L942" s="793"/>
      <c r="M942" s="793"/>
      <c r="N942" s="793"/>
      <c r="O942" s="794"/>
      <c r="P942" s="27"/>
    </row>
    <row r="943" spans="2:16">
      <c r="B943" s="5"/>
      <c r="C943" s="792" t="s">
        <v>87</v>
      </c>
      <c r="D943" s="793"/>
      <c r="E943" s="793"/>
      <c r="F943" s="793"/>
      <c r="G943" s="793"/>
      <c r="H943" s="793"/>
      <c r="I943" s="793"/>
      <c r="J943" s="793"/>
      <c r="K943" s="793"/>
      <c r="L943" s="793"/>
      <c r="M943" s="793"/>
      <c r="N943" s="793"/>
      <c r="O943" s="794"/>
      <c r="P943" s="27"/>
    </row>
    <row r="944" spans="2:16">
      <c r="B944" s="5"/>
      <c r="C944" s="792"/>
      <c r="D944" s="793"/>
      <c r="E944" s="793"/>
      <c r="F944" s="793"/>
      <c r="G944" s="793"/>
      <c r="H944" s="793"/>
      <c r="I944" s="793"/>
      <c r="J944" s="793"/>
      <c r="K944" s="793"/>
      <c r="L944" s="793"/>
      <c r="M944" s="793"/>
      <c r="N944" s="793"/>
      <c r="O944" s="794"/>
      <c r="P944" s="27"/>
    </row>
    <row r="945" spans="2:16" ht="14.25">
      <c r="B945" s="5"/>
      <c r="C945" s="41"/>
      <c r="D945" s="80"/>
      <c r="E945" s="80"/>
      <c r="F945" s="80"/>
      <c r="G945" s="80"/>
      <c r="H945" s="80"/>
      <c r="I945" s="80"/>
      <c r="J945" s="80"/>
      <c r="K945" s="80"/>
      <c r="L945" s="80"/>
      <c r="M945" s="80"/>
      <c r="N945" s="80"/>
      <c r="O945" s="81"/>
      <c r="P945" s="26"/>
    </row>
    <row r="946" spans="2:16" ht="14.25">
      <c r="B946" s="5"/>
      <c r="C946" s="55"/>
      <c r="D946" s="32"/>
      <c r="E946" s="32"/>
      <c r="F946" s="32"/>
      <c r="G946" s="32"/>
      <c r="H946" s="79" t="s">
        <v>79</v>
      </c>
      <c r="I946" s="32"/>
      <c r="J946" s="32"/>
      <c r="K946" s="32"/>
      <c r="L946" s="32"/>
      <c r="M946" s="32"/>
      <c r="N946" s="32"/>
      <c r="O946" s="56"/>
      <c r="P946" s="6"/>
    </row>
    <row r="947" spans="2:16" ht="14.25">
      <c r="B947" s="5"/>
      <c r="C947" s="55"/>
      <c r="D947" s="32"/>
      <c r="E947" s="32"/>
      <c r="F947" s="32"/>
      <c r="G947" s="32"/>
      <c r="H947" s="32" t="s">
        <v>80</v>
      </c>
      <c r="I947" s="62"/>
      <c r="J947" s="62"/>
      <c r="K947" s="62"/>
      <c r="L947" s="32"/>
      <c r="M947" s="32"/>
      <c r="N947" s="32"/>
      <c r="O947" s="56"/>
      <c r="P947" s="6"/>
    </row>
    <row r="948" spans="2:16" ht="14.25">
      <c r="B948" s="5"/>
      <c r="C948" s="55"/>
      <c r="D948" s="32"/>
      <c r="E948" s="32"/>
      <c r="F948" s="32"/>
      <c r="G948" s="32"/>
      <c r="H948" s="32" t="s">
        <v>88</v>
      </c>
      <c r="I948" s="86"/>
      <c r="J948" s="86"/>
      <c r="K948" s="86"/>
      <c r="L948" s="32"/>
      <c r="M948" s="32"/>
      <c r="N948" s="32"/>
      <c r="O948" s="56"/>
      <c r="P948" s="6"/>
    </row>
    <row r="949" spans="2:16" ht="14.25">
      <c r="B949" s="5"/>
      <c r="C949" s="87"/>
      <c r="D949" s="80"/>
      <c r="E949" s="80"/>
      <c r="F949" s="80"/>
      <c r="G949" s="80"/>
      <c r="H949" s="32" t="s">
        <v>89</v>
      </c>
      <c r="I949" s="32"/>
      <c r="J949" s="32"/>
      <c r="K949" s="32"/>
      <c r="L949" s="80"/>
      <c r="M949" s="80"/>
      <c r="N949" s="80"/>
      <c r="O949" s="81"/>
      <c r="P949" s="26"/>
    </row>
    <row r="950" spans="2:16" ht="16.5" thickBot="1">
      <c r="B950" s="5"/>
      <c r="C950" s="773"/>
      <c r="D950" s="774"/>
      <c r="E950" s="774"/>
      <c r="F950" s="69"/>
      <c r="G950" s="69"/>
      <c r="H950" s="69"/>
      <c r="I950" s="69"/>
      <c r="J950" s="69"/>
      <c r="K950" s="775"/>
      <c r="L950" s="775"/>
      <c r="M950" s="775"/>
      <c r="N950" s="775"/>
      <c r="O950" s="776"/>
      <c r="P950" s="28"/>
    </row>
    <row r="951" spans="2:16" ht="13.5" thickBot="1">
      <c r="B951" s="29"/>
      <c r="C951" s="30"/>
      <c r="D951" s="30"/>
      <c r="E951" s="30"/>
      <c r="F951" s="30"/>
      <c r="G951" s="30"/>
      <c r="H951" s="30"/>
      <c r="I951" s="30"/>
      <c r="J951" s="30"/>
      <c r="K951" s="30"/>
      <c r="L951" s="30"/>
      <c r="M951" s="30"/>
      <c r="N951" s="30"/>
      <c r="O951" s="30"/>
      <c r="P951" s="31"/>
    </row>
    <row r="952" spans="2:16" ht="13.5" thickTop="1"/>
    <row r="953" spans="2:16" ht="13.5" thickBot="1"/>
    <row r="954" spans="2:16" ht="13.5" thickTop="1">
      <c r="B954" s="3"/>
      <c r="C954" s="4"/>
      <c r="D954" s="4"/>
      <c r="E954" s="4"/>
      <c r="F954" s="4"/>
      <c r="G954" s="4"/>
      <c r="H954" s="4"/>
      <c r="I954" s="4"/>
      <c r="J954" s="4"/>
      <c r="K954" s="4"/>
      <c r="L954" s="4"/>
      <c r="M954" s="4"/>
      <c r="N954" s="4"/>
      <c r="O954" s="4"/>
      <c r="P954" s="106"/>
    </row>
    <row r="955" spans="2:16" ht="13.5">
      <c r="B955" s="5"/>
      <c r="C955" s="869" t="s">
        <v>38</v>
      </c>
      <c r="D955" s="870"/>
      <c r="E955" s="870"/>
      <c r="F955" s="870"/>
      <c r="P955" s="6"/>
    </row>
    <row r="956" spans="2:16">
      <c r="B956" s="5"/>
      <c r="C956" s="94"/>
      <c r="D956" s="107" t="s">
        <v>39</v>
      </c>
      <c r="E956" s="94"/>
      <c r="F956" s="95"/>
      <c r="P956" s="6"/>
    </row>
    <row r="957" spans="2:16">
      <c r="B957" s="5"/>
      <c r="C957" s="88"/>
      <c r="D957" s="89"/>
      <c r="E957" s="88"/>
      <c r="F957" s="89"/>
      <c r="P957" s="6"/>
    </row>
    <row r="958" spans="2:16" ht="15.75">
      <c r="B958" s="5"/>
      <c r="C958" s="871" t="s">
        <v>40</v>
      </c>
      <c r="D958" s="871"/>
      <c r="E958" s="871"/>
      <c r="F958" s="871"/>
      <c r="G958" s="871"/>
      <c r="H958" s="871"/>
      <c r="I958" s="871"/>
      <c r="J958" s="871"/>
      <c r="K958" s="871"/>
      <c r="L958" s="871"/>
      <c r="M958" s="871"/>
      <c r="N958" s="871"/>
      <c r="O958" s="871"/>
      <c r="P958" s="7"/>
    </row>
    <row r="959" spans="2:16" ht="15" thickBot="1">
      <c r="B959" s="5"/>
      <c r="C959" s="32"/>
      <c r="D959" s="32"/>
      <c r="E959" s="32"/>
      <c r="F959" s="32"/>
      <c r="G959" s="32"/>
      <c r="H959" s="32"/>
      <c r="I959" s="32"/>
      <c r="J959" s="32"/>
      <c r="K959" s="32"/>
      <c r="L959" s="32"/>
      <c r="M959" s="32"/>
      <c r="N959" s="32"/>
      <c r="O959" s="32"/>
      <c r="P959" s="6"/>
    </row>
    <row r="960" spans="2:16" ht="15">
      <c r="B960" s="5"/>
      <c r="C960" s="872"/>
      <c r="D960" s="874"/>
      <c r="E960" s="875"/>
      <c r="F960" s="875"/>
      <c r="G960" s="875"/>
      <c r="H960" s="875"/>
      <c r="I960" s="875"/>
      <c r="J960" s="875"/>
      <c r="K960" s="876"/>
      <c r="L960" s="877"/>
      <c r="M960" s="878"/>
      <c r="N960" s="878"/>
      <c r="O960" s="879"/>
      <c r="P960" s="8"/>
    </row>
    <row r="961" spans="2:16" ht="15">
      <c r="B961" s="5"/>
      <c r="C961" s="873"/>
      <c r="D961" s="856" t="s">
        <v>468</v>
      </c>
      <c r="E961" s="857"/>
      <c r="F961" s="857"/>
      <c r="G961" s="857"/>
      <c r="H961" s="857"/>
      <c r="I961" s="857"/>
      <c r="J961" s="857"/>
      <c r="K961" s="858"/>
      <c r="L961" s="880"/>
      <c r="M961" s="881"/>
      <c r="N961" s="881"/>
      <c r="O961" s="882"/>
      <c r="P961" s="8"/>
    </row>
    <row r="962" spans="2:16" ht="15">
      <c r="B962" s="5"/>
      <c r="C962" s="873"/>
      <c r="D962" s="856"/>
      <c r="E962" s="857"/>
      <c r="F962" s="857"/>
      <c r="G962" s="857"/>
      <c r="H962" s="857"/>
      <c r="I962" s="857"/>
      <c r="J962" s="857"/>
      <c r="K962" s="858"/>
      <c r="L962" s="883" t="s">
        <v>41</v>
      </c>
      <c r="M962" s="885"/>
      <c r="N962" s="886"/>
      <c r="O962" s="887"/>
      <c r="P962" s="8"/>
    </row>
    <row r="963" spans="2:16" ht="13.5">
      <c r="B963" s="5"/>
      <c r="C963" s="873"/>
      <c r="D963" s="866" t="s">
        <v>467</v>
      </c>
      <c r="E963" s="867"/>
      <c r="F963" s="867"/>
      <c r="G963" s="867"/>
      <c r="H963" s="867"/>
      <c r="I963" s="867"/>
      <c r="J963" s="867"/>
      <c r="K963" s="868"/>
      <c r="L963" s="884"/>
      <c r="M963" s="888"/>
      <c r="N963" s="889"/>
      <c r="O963" s="890"/>
      <c r="P963" s="9"/>
    </row>
    <row r="964" spans="2:16" ht="13.9" customHeight="1">
      <c r="B964" s="5"/>
      <c r="C964" s="873"/>
      <c r="D964" s="866"/>
      <c r="E964" s="867"/>
      <c r="F964" s="867"/>
      <c r="G964" s="867"/>
      <c r="H964" s="867"/>
      <c r="I964" s="867"/>
      <c r="J964" s="867"/>
      <c r="K964" s="868"/>
      <c r="L964" s="883" t="s">
        <v>42</v>
      </c>
      <c r="M964" s="883"/>
      <c r="N964" s="883" t="s">
        <v>43</v>
      </c>
      <c r="O964" s="854"/>
      <c r="P964" s="8"/>
    </row>
    <row r="965" spans="2:16" ht="13.9" customHeight="1">
      <c r="B965" s="5"/>
      <c r="C965" s="873"/>
      <c r="D965" s="866"/>
      <c r="E965" s="867"/>
      <c r="F965" s="867"/>
      <c r="G965" s="867"/>
      <c r="H965" s="867"/>
      <c r="I965" s="867"/>
      <c r="J965" s="867"/>
      <c r="K965" s="868"/>
      <c r="L965" s="891"/>
      <c r="M965" s="891"/>
      <c r="N965" s="891"/>
      <c r="O965" s="855"/>
      <c r="P965" s="8"/>
    </row>
    <row r="966" spans="2:16" ht="15">
      <c r="B966" s="5"/>
      <c r="C966" s="873"/>
      <c r="D966" s="856" t="s">
        <v>44</v>
      </c>
      <c r="E966" s="857"/>
      <c r="F966" s="857"/>
      <c r="G966" s="857"/>
      <c r="H966" s="857"/>
      <c r="I966" s="857"/>
      <c r="J966" s="857"/>
      <c r="K966" s="858"/>
      <c r="L966" s="891"/>
      <c r="M966" s="891"/>
      <c r="N966" s="891"/>
      <c r="O966" s="855"/>
      <c r="P966" s="8"/>
    </row>
    <row r="967" spans="2:16" ht="15.75" thickBot="1">
      <c r="B967" s="5"/>
      <c r="C967" s="33"/>
      <c r="D967" s="34"/>
      <c r="E967" s="34"/>
      <c r="F967" s="34"/>
      <c r="G967" s="34"/>
      <c r="H967" s="34"/>
      <c r="I967" s="34"/>
      <c r="J967" s="34"/>
      <c r="K967" s="34"/>
      <c r="L967" s="34"/>
      <c r="M967" s="35"/>
      <c r="N967" s="35"/>
      <c r="O967" s="36"/>
      <c r="P967" s="10"/>
    </row>
    <row r="968" spans="2:16" ht="15">
      <c r="B968" s="5"/>
      <c r="C968" s="37"/>
      <c r="D968" s="100"/>
      <c r="E968" s="100"/>
      <c r="F968" s="100"/>
      <c r="G968" s="100"/>
      <c r="H968" s="100"/>
      <c r="I968" s="100"/>
      <c r="J968" s="100"/>
      <c r="K968" s="100"/>
      <c r="L968" s="38" t="s">
        <v>45</v>
      </c>
      <c r="M968" s="39" t="s">
        <v>46</v>
      </c>
      <c r="N968" s="39" t="s">
        <v>47</v>
      </c>
      <c r="O968" s="40" t="s">
        <v>48</v>
      </c>
      <c r="P968" s="9"/>
    </row>
    <row r="969" spans="2:16" ht="15">
      <c r="B969" s="5"/>
      <c r="C969" s="41"/>
      <c r="D969" s="99"/>
      <c r="E969" s="99"/>
      <c r="F969" s="99"/>
      <c r="G969" s="99"/>
      <c r="H969" s="99"/>
      <c r="I969" s="99"/>
      <c r="J969" s="99"/>
      <c r="K969" s="99"/>
      <c r="L969" s="42"/>
      <c r="M969" s="43">
        <v>1</v>
      </c>
      <c r="N969" s="43">
        <v>9</v>
      </c>
      <c r="O969" s="44">
        <v>2026</v>
      </c>
      <c r="P969" s="11"/>
    </row>
    <row r="970" spans="2:16" ht="14.25">
      <c r="B970" s="5"/>
      <c r="C970" s="46"/>
      <c r="D970" s="47"/>
      <c r="E970" s="47"/>
      <c r="F970" s="47"/>
      <c r="G970" s="47"/>
      <c r="H970" s="47"/>
      <c r="I970" s="47"/>
      <c r="J970" s="47"/>
      <c r="K970" s="47"/>
      <c r="L970" s="47"/>
      <c r="M970" s="47"/>
      <c r="N970" s="47"/>
      <c r="O970" s="48"/>
      <c r="P970" s="11"/>
    </row>
    <row r="971" spans="2:16" ht="15">
      <c r="B971" s="5"/>
      <c r="C971" s="46"/>
      <c r="D971" s="47"/>
      <c r="E971" s="47"/>
      <c r="F971" s="47"/>
      <c r="G971" s="47"/>
      <c r="H971" s="47"/>
      <c r="I971" s="47"/>
      <c r="J971" s="47"/>
      <c r="K971" s="47"/>
      <c r="L971" s="47"/>
      <c r="M971" s="47"/>
      <c r="N971" s="47"/>
      <c r="O971" s="48"/>
      <c r="P971" s="12"/>
    </row>
    <row r="972" spans="2:16" ht="15" thickBot="1">
      <c r="B972" s="5"/>
      <c r="C972" s="49"/>
      <c r="D972" s="50"/>
      <c r="E972" s="50"/>
      <c r="F972" s="50"/>
      <c r="G972" s="50"/>
      <c r="H972" s="50"/>
      <c r="I972" s="50"/>
      <c r="J972" s="50"/>
      <c r="K972" s="50"/>
      <c r="L972" s="50"/>
      <c r="M972" s="50"/>
      <c r="N972" s="50"/>
      <c r="O972" s="51"/>
      <c r="P972" s="6"/>
    </row>
    <row r="973" spans="2:16" ht="15" thickBot="1">
      <c r="B973" s="5"/>
      <c r="C973" s="52"/>
      <c r="D973" s="53"/>
      <c r="E973" s="53"/>
      <c r="F973" s="53"/>
      <c r="G973" s="53"/>
      <c r="H973" s="53"/>
      <c r="I973" s="32"/>
      <c r="J973" s="32"/>
      <c r="K973" s="53"/>
      <c r="L973" s="53"/>
      <c r="M973" s="53"/>
      <c r="N973" s="53"/>
      <c r="O973" s="54"/>
      <c r="P973" s="6"/>
    </row>
    <row r="974" spans="2:16" ht="15">
      <c r="B974" s="5"/>
      <c r="C974" s="859" t="s">
        <v>51</v>
      </c>
      <c r="D974" s="860"/>
      <c r="E974" s="860"/>
      <c r="F974" s="860"/>
      <c r="G974" s="860"/>
      <c r="H974" s="860"/>
      <c r="I974" s="860"/>
      <c r="J974" s="860"/>
      <c r="K974" s="860"/>
      <c r="L974" s="860"/>
      <c r="M974" s="860"/>
      <c r="N974" s="860"/>
      <c r="O974" s="861"/>
      <c r="P974" s="13"/>
    </row>
    <row r="975" spans="2:16" ht="15" thickBot="1">
      <c r="B975" s="5"/>
      <c r="C975" s="55"/>
      <c r="D975" s="32"/>
      <c r="E975" s="32"/>
      <c r="F975" s="32"/>
      <c r="G975" s="32"/>
      <c r="H975" s="32"/>
      <c r="I975" s="32"/>
      <c r="J975" s="32"/>
      <c r="K975" s="32"/>
      <c r="L975" s="32"/>
      <c r="M975" s="32"/>
      <c r="N975" s="32"/>
      <c r="O975" s="56"/>
      <c r="P975" s="6"/>
    </row>
    <row r="976" spans="2:16" ht="15">
      <c r="B976" s="5"/>
      <c r="C976" s="57" t="s">
        <v>52</v>
      </c>
      <c r="D976" s="862" t="s">
        <v>6</v>
      </c>
      <c r="E976" s="863"/>
      <c r="F976" s="863"/>
      <c r="G976" s="863"/>
      <c r="H976" s="863"/>
      <c r="I976" s="863"/>
      <c r="J976" s="863"/>
      <c r="K976" s="863"/>
      <c r="L976" s="864"/>
      <c r="M976" s="827" t="s">
        <v>53</v>
      </c>
      <c r="N976" s="865"/>
      <c r="O976" s="57" t="s">
        <v>8</v>
      </c>
      <c r="P976" s="14"/>
    </row>
    <row r="977" spans="2:16" ht="36" customHeight="1" thickBot="1">
      <c r="B977" s="5"/>
      <c r="C977" s="181">
        <v>4.1100000000000003</v>
      </c>
      <c r="D977" s="846" t="s">
        <v>475</v>
      </c>
      <c r="E977" s="847"/>
      <c r="F977" s="847"/>
      <c r="G977" s="847"/>
      <c r="H977" s="847"/>
      <c r="I977" s="847"/>
      <c r="J977" s="847"/>
      <c r="K977" s="847"/>
      <c r="L977" s="848"/>
      <c r="M977" s="849" t="s">
        <v>302</v>
      </c>
      <c r="N977" s="850"/>
      <c r="O977" s="193">
        <f>+O1025</f>
        <v>46100</v>
      </c>
      <c r="P977" s="15"/>
    </row>
    <row r="978" spans="2:16">
      <c r="B978" s="5"/>
      <c r="C978" s="801" t="s">
        <v>54</v>
      </c>
      <c r="D978" s="802"/>
      <c r="E978" s="802"/>
      <c r="F978" s="802"/>
      <c r="G978" s="802"/>
      <c r="H978" s="802"/>
      <c r="I978" s="802"/>
      <c r="J978" s="802"/>
      <c r="K978" s="802"/>
      <c r="L978" s="802"/>
      <c r="M978" s="802"/>
      <c r="N978" s="802"/>
      <c r="O978" s="803"/>
      <c r="P978" s="16"/>
    </row>
    <row r="979" spans="2:16">
      <c r="B979" s="5"/>
      <c r="C979" s="804"/>
      <c r="D979" s="805"/>
      <c r="E979" s="805"/>
      <c r="F979" s="805"/>
      <c r="G979" s="805"/>
      <c r="H979" s="805"/>
      <c r="I979" s="805"/>
      <c r="J979" s="805"/>
      <c r="K979" s="805"/>
      <c r="L979" s="805"/>
      <c r="M979" s="805"/>
      <c r="N979" s="805"/>
      <c r="O979" s="806"/>
      <c r="P979" s="16"/>
    </row>
    <row r="980" spans="2:16" ht="33" customHeight="1" thickBot="1">
      <c r="B980" s="5"/>
      <c r="C980" s="807"/>
      <c r="D980" s="808"/>
      <c r="E980" s="808"/>
      <c r="F980" s="808"/>
      <c r="G980" s="808"/>
      <c r="H980" s="808"/>
      <c r="I980" s="808"/>
      <c r="J980" s="808"/>
      <c r="K980" s="808"/>
      <c r="L980" s="808"/>
      <c r="M980" s="808"/>
      <c r="N980" s="808"/>
      <c r="O980" s="809"/>
      <c r="P980" s="16"/>
    </row>
    <row r="981" spans="2:16" ht="15">
      <c r="B981" s="5"/>
      <c r="C981" s="851" t="s">
        <v>6</v>
      </c>
      <c r="D981" s="852"/>
      <c r="E981" s="852"/>
      <c r="F981" s="852"/>
      <c r="G981" s="852"/>
      <c r="H981" s="852"/>
      <c r="I981" s="853"/>
      <c r="J981" s="837" t="s">
        <v>53</v>
      </c>
      <c r="K981" s="838"/>
      <c r="L981" s="58" t="s">
        <v>55</v>
      </c>
      <c r="M981" s="837" t="s">
        <v>56</v>
      </c>
      <c r="N981" s="838"/>
      <c r="O981" s="59" t="s">
        <v>57</v>
      </c>
      <c r="P981" s="17"/>
    </row>
    <row r="982" spans="2:16" ht="14.25">
      <c r="B982" s="5"/>
      <c r="C982" s="843" t="s">
        <v>92</v>
      </c>
      <c r="D982" s="844"/>
      <c r="E982" s="844"/>
      <c r="F982" s="844"/>
      <c r="G982" s="844"/>
      <c r="H982" s="844"/>
      <c r="I982" s="845"/>
      <c r="J982" s="831" t="s">
        <v>171</v>
      </c>
      <c r="K982" s="832"/>
      <c r="L982" s="182">
        <v>18909.759999999998</v>
      </c>
      <c r="M982" s="842">
        <f>+$T$29</f>
        <v>0.1</v>
      </c>
      <c r="N982" s="832"/>
      <c r="O982" s="189">
        <f>+L982*M982</f>
        <v>1890.9759999999999</v>
      </c>
      <c r="P982" s="18"/>
    </row>
    <row r="983" spans="2:16" ht="15" thickBot="1">
      <c r="B983" s="5"/>
      <c r="C983" s="843" t="s">
        <v>289</v>
      </c>
      <c r="D983" s="844"/>
      <c r="E983" s="844"/>
      <c r="F983" s="844"/>
      <c r="G983" s="844"/>
      <c r="H983" s="844"/>
      <c r="I983" s="845"/>
      <c r="J983" s="831" t="s">
        <v>94</v>
      </c>
      <c r="K983" s="832"/>
      <c r="L983" s="182">
        <v>25600</v>
      </c>
      <c r="M983" s="957">
        <v>0.02</v>
      </c>
      <c r="N983" s="958"/>
      <c r="O983" s="189">
        <f>+L983*M983</f>
        <v>512</v>
      </c>
      <c r="P983" s="18"/>
    </row>
    <row r="984" spans="2:16" ht="15" thickBot="1">
      <c r="B984" s="5"/>
      <c r="C984" s="839" t="s">
        <v>268</v>
      </c>
      <c r="D984" s="840"/>
      <c r="E984" s="840"/>
      <c r="F984" s="840"/>
      <c r="G984" s="840"/>
      <c r="H984" s="840"/>
      <c r="I984" s="841"/>
      <c r="J984" s="821" t="s">
        <v>172</v>
      </c>
      <c r="K984" s="822"/>
      <c r="L984" s="183">
        <v>7750</v>
      </c>
      <c r="M984" s="831">
        <v>0.1</v>
      </c>
      <c r="N984" s="832"/>
      <c r="O984" s="189">
        <f t="shared" ref="O984" si="19">+L984*M984</f>
        <v>775</v>
      </c>
      <c r="P984" s="18"/>
    </row>
    <row r="985" spans="2:16" ht="15" thickBot="1">
      <c r="B985" s="5"/>
      <c r="C985" s="843"/>
      <c r="D985" s="844"/>
      <c r="E985" s="844"/>
      <c r="F985" s="844"/>
      <c r="G985" s="844"/>
      <c r="H985" s="844"/>
      <c r="I985" s="845"/>
      <c r="J985" s="831"/>
      <c r="K985" s="832"/>
      <c r="L985" s="182"/>
      <c r="M985" s="831"/>
      <c r="N985" s="832"/>
      <c r="O985" s="189"/>
      <c r="P985" s="18"/>
    </row>
    <row r="986" spans="2:16" ht="15.75" thickBot="1">
      <c r="B986" s="5"/>
      <c r="C986" s="779" t="s">
        <v>58</v>
      </c>
      <c r="D986" s="780"/>
      <c r="E986" s="780"/>
      <c r="F986" s="780"/>
      <c r="G986" s="780"/>
      <c r="H986" s="780"/>
      <c r="I986" s="780"/>
      <c r="J986" s="780"/>
      <c r="K986" s="780"/>
      <c r="L986" s="780"/>
      <c r="M986" s="780"/>
      <c r="N986" s="781"/>
      <c r="O986" s="190">
        <f>+SUM(O982:O985)</f>
        <v>3177.9759999999997</v>
      </c>
      <c r="P986" s="19"/>
    </row>
    <row r="987" spans="2:16">
      <c r="B987" s="5"/>
      <c r="C987" s="801" t="s">
        <v>59</v>
      </c>
      <c r="D987" s="802"/>
      <c r="E987" s="802"/>
      <c r="F987" s="802"/>
      <c r="G987" s="802"/>
      <c r="H987" s="802"/>
      <c r="I987" s="802"/>
      <c r="J987" s="802"/>
      <c r="K987" s="802"/>
      <c r="L987" s="802"/>
      <c r="M987" s="802"/>
      <c r="N987" s="802"/>
      <c r="O987" s="803"/>
      <c r="P987" s="16"/>
    </row>
    <row r="988" spans="2:16">
      <c r="B988" s="5"/>
      <c r="C988" s="804"/>
      <c r="D988" s="805"/>
      <c r="E988" s="805"/>
      <c r="F988" s="805"/>
      <c r="G988" s="805"/>
      <c r="H988" s="805"/>
      <c r="I988" s="805"/>
      <c r="J988" s="805"/>
      <c r="K988" s="805"/>
      <c r="L988" s="805"/>
      <c r="M988" s="805"/>
      <c r="N988" s="805"/>
      <c r="O988" s="806"/>
      <c r="P988" s="16"/>
    </row>
    <row r="989" spans="2:16" ht="13.5" thickBot="1">
      <c r="B989" s="5"/>
      <c r="C989" s="807"/>
      <c r="D989" s="808"/>
      <c r="E989" s="808"/>
      <c r="F989" s="808"/>
      <c r="G989" s="808"/>
      <c r="H989" s="808"/>
      <c r="I989" s="808"/>
      <c r="J989" s="808"/>
      <c r="K989" s="808"/>
      <c r="L989" s="808"/>
      <c r="M989" s="808"/>
      <c r="N989" s="808"/>
      <c r="O989" s="809"/>
      <c r="P989" s="16"/>
    </row>
    <row r="990" spans="2:16" ht="15">
      <c r="B990" s="5"/>
      <c r="C990" s="810" t="s">
        <v>6</v>
      </c>
      <c r="D990" s="811"/>
      <c r="E990" s="811"/>
      <c r="F990" s="811"/>
      <c r="G990" s="811"/>
      <c r="H990" s="811"/>
      <c r="I990" s="838"/>
      <c r="J990" s="226" t="s">
        <v>53</v>
      </c>
      <c r="K990" s="219" t="s">
        <v>8</v>
      </c>
      <c r="L990" s="219" t="s">
        <v>178</v>
      </c>
      <c r="M990" s="837" t="s">
        <v>60</v>
      </c>
      <c r="N990" s="838"/>
      <c r="O990" s="59" t="s">
        <v>57</v>
      </c>
      <c r="P990" s="17"/>
    </row>
    <row r="991" spans="2:16" ht="14.45" customHeight="1">
      <c r="B991" s="5"/>
      <c r="C991" s="795" t="s">
        <v>301</v>
      </c>
      <c r="D991" s="796"/>
      <c r="E991" s="796"/>
      <c r="F991" s="796"/>
      <c r="G991" s="796"/>
      <c r="H991" s="796"/>
      <c r="I991" s="954"/>
      <c r="J991" s="234" t="s">
        <v>302</v>
      </c>
      <c r="K991" s="251">
        <v>1</v>
      </c>
      <c r="L991" s="244">
        <v>0.05</v>
      </c>
      <c r="M991" s="963">
        <v>6490</v>
      </c>
      <c r="N991" s="964"/>
      <c r="O991" s="189">
        <f t="shared" ref="O991:O993" si="20">+(M991*K991)+(M991*K991*L991)</f>
        <v>6814.5</v>
      </c>
      <c r="P991" s="18"/>
    </row>
    <row r="992" spans="2:16" ht="14.25">
      <c r="B992" s="5"/>
      <c r="C992" s="180" t="s">
        <v>297</v>
      </c>
      <c r="D992" s="83"/>
      <c r="E992" s="83"/>
      <c r="F992" s="83"/>
      <c r="G992" s="83"/>
      <c r="H992" s="83"/>
      <c r="I992" s="199"/>
      <c r="J992" s="234" t="s">
        <v>101</v>
      </c>
      <c r="K992" s="251">
        <v>0.01</v>
      </c>
      <c r="L992" s="244">
        <v>0.05</v>
      </c>
      <c r="M992" s="961">
        <v>20230</v>
      </c>
      <c r="N992" s="962"/>
      <c r="O992" s="189">
        <f t="shared" si="20"/>
        <v>212.41500000000002</v>
      </c>
      <c r="P992" s="18"/>
    </row>
    <row r="993" spans="1:17" ht="14.25">
      <c r="B993" s="5"/>
      <c r="C993" s="180" t="s">
        <v>298</v>
      </c>
      <c r="D993" s="83"/>
      <c r="E993" s="83"/>
      <c r="F993" s="83"/>
      <c r="G993" s="83"/>
      <c r="H993" s="83"/>
      <c r="I993" s="199"/>
      <c r="J993" s="234" t="s">
        <v>101</v>
      </c>
      <c r="K993" s="251">
        <v>0.01</v>
      </c>
      <c r="L993" s="244">
        <v>0.05</v>
      </c>
      <c r="M993" s="961">
        <v>20790</v>
      </c>
      <c r="N993" s="962"/>
      <c r="O993" s="189">
        <f t="shared" si="20"/>
        <v>218.29500000000002</v>
      </c>
      <c r="P993" s="18"/>
    </row>
    <row r="994" spans="1:17" ht="14.25">
      <c r="B994" s="5"/>
      <c r="C994" s="180" t="s">
        <v>299</v>
      </c>
      <c r="D994" s="83"/>
      <c r="E994" s="83"/>
      <c r="F994" s="83"/>
      <c r="G994" s="83"/>
      <c r="H994" s="83"/>
      <c r="I994" s="199"/>
      <c r="J994" s="234" t="s">
        <v>292</v>
      </c>
      <c r="K994" s="251">
        <v>0.02</v>
      </c>
      <c r="L994" s="244">
        <v>0.05</v>
      </c>
      <c r="M994" s="961">
        <v>80900</v>
      </c>
      <c r="N994" s="962"/>
      <c r="O994" s="189">
        <f>+(M994*K994)+(M994*K994*L994)</f>
        <v>1698.9</v>
      </c>
      <c r="P994" s="18"/>
    </row>
    <row r="995" spans="1:17" ht="14.25">
      <c r="B995" s="5"/>
      <c r="C995" s="795" t="s">
        <v>300</v>
      </c>
      <c r="D995" s="796"/>
      <c r="E995" s="796"/>
      <c r="F995" s="796"/>
      <c r="G995" s="796"/>
      <c r="H995" s="796"/>
      <c r="I995" s="954"/>
      <c r="J995" s="234" t="s">
        <v>292</v>
      </c>
      <c r="K995" s="251">
        <v>0.02</v>
      </c>
      <c r="L995" s="244">
        <v>0.05</v>
      </c>
      <c r="M995" s="963">
        <v>70933.33</v>
      </c>
      <c r="N995" s="964"/>
      <c r="O995" s="189">
        <f t="shared" ref="O995" si="21">+(M995*K995)+(M995*K995*L995)</f>
        <v>1489.5999300000001</v>
      </c>
      <c r="P995" s="18"/>
    </row>
    <row r="996" spans="1:17" ht="15" thickBot="1">
      <c r="B996" s="5"/>
      <c r="C996" s="833" t="s">
        <v>291</v>
      </c>
      <c r="D996" s="834"/>
      <c r="E996" s="834"/>
      <c r="F996" s="834"/>
      <c r="G996" s="834"/>
      <c r="H996" s="834"/>
      <c r="I996" s="956"/>
      <c r="J996" s="233" t="s">
        <v>149</v>
      </c>
      <c r="K996" s="384">
        <v>0.15</v>
      </c>
      <c r="L996" s="244">
        <v>0.05</v>
      </c>
      <c r="M996" s="959">
        <v>27000</v>
      </c>
      <c r="N996" s="960"/>
      <c r="O996" s="189">
        <f t="shared" ref="O996" si="22">+(M996*K996)+(M996*K996*L996)</f>
        <v>4252.5</v>
      </c>
      <c r="P996" s="18"/>
    </row>
    <row r="997" spans="1:17" ht="15.75" thickBot="1">
      <c r="B997" s="5"/>
      <c r="C997" s="779" t="s">
        <v>58</v>
      </c>
      <c r="D997" s="780"/>
      <c r="E997" s="780"/>
      <c r="F997" s="780"/>
      <c r="G997" s="780"/>
      <c r="H997" s="780"/>
      <c r="I997" s="780"/>
      <c r="J997" s="780"/>
      <c r="K997" s="780"/>
      <c r="L997" s="780"/>
      <c r="M997" s="780"/>
      <c r="N997" s="781"/>
      <c r="O997" s="190">
        <f>SUM(O991:O996)</f>
        <v>14686.209930000001</v>
      </c>
      <c r="P997" s="18"/>
    </row>
    <row r="998" spans="1:17">
      <c r="B998" s="5"/>
      <c r="C998" s="801" t="s">
        <v>61</v>
      </c>
      <c r="D998" s="802"/>
      <c r="E998" s="802"/>
      <c r="F998" s="802"/>
      <c r="G998" s="802"/>
      <c r="H998" s="802"/>
      <c r="I998" s="802"/>
      <c r="J998" s="802"/>
      <c r="K998" s="802"/>
      <c r="L998" s="802"/>
      <c r="M998" s="802"/>
      <c r="N998" s="802"/>
      <c r="O998" s="803"/>
      <c r="P998" s="16"/>
    </row>
    <row r="999" spans="1:17">
      <c r="B999" s="5"/>
      <c r="C999" s="804"/>
      <c r="D999" s="805"/>
      <c r="E999" s="805"/>
      <c r="F999" s="805"/>
      <c r="G999" s="805"/>
      <c r="H999" s="805"/>
      <c r="I999" s="805"/>
      <c r="J999" s="805"/>
      <c r="K999" s="805"/>
      <c r="L999" s="805"/>
      <c r="M999" s="805"/>
      <c r="N999" s="805"/>
      <c r="O999" s="806"/>
      <c r="P999" s="16"/>
    </row>
    <row r="1000" spans="1:17" ht="13.5" thickBot="1">
      <c r="B1000" s="5"/>
      <c r="C1000" s="807"/>
      <c r="D1000" s="808"/>
      <c r="E1000" s="808"/>
      <c r="F1000" s="808"/>
      <c r="G1000" s="808"/>
      <c r="H1000" s="808"/>
      <c r="I1000" s="808"/>
      <c r="J1000" s="808"/>
      <c r="K1000" s="808"/>
      <c r="L1000" s="808"/>
      <c r="M1000" s="808"/>
      <c r="N1000" s="808"/>
      <c r="O1000" s="809"/>
      <c r="P1000" s="16"/>
    </row>
    <row r="1001" spans="1:17" ht="17.25">
      <c r="A1001" s="229"/>
      <c r="B1001" s="228"/>
      <c r="C1001" s="827" t="s">
        <v>62</v>
      </c>
      <c r="D1001" s="828"/>
      <c r="E1001" s="828"/>
      <c r="F1001" s="828"/>
      <c r="G1001" s="828"/>
      <c r="H1001" s="828"/>
      <c r="I1001" s="828"/>
      <c r="J1001" s="219" t="s">
        <v>63</v>
      </c>
      <c r="K1001" s="221" t="s">
        <v>64</v>
      </c>
      <c r="L1001" s="219" t="s">
        <v>65</v>
      </c>
      <c r="M1001" s="782" t="s">
        <v>66</v>
      </c>
      <c r="N1001" s="783"/>
      <c r="O1001" s="227" t="s">
        <v>57</v>
      </c>
      <c r="P1001" s="14"/>
      <c r="Q1001" s="229"/>
    </row>
    <row r="1002" spans="1:17" ht="14.25">
      <c r="B1002" s="5"/>
      <c r="C1002" s="955"/>
      <c r="D1002" s="796"/>
      <c r="E1002" s="796"/>
      <c r="F1002" s="796"/>
      <c r="G1002" s="796"/>
      <c r="H1002" s="796"/>
      <c r="I1002" s="796"/>
      <c r="J1002" s="66"/>
      <c r="K1002" s="67"/>
      <c r="L1002" s="66"/>
      <c r="M1002" s="777"/>
      <c r="N1002" s="778"/>
      <c r="O1002" s="60"/>
      <c r="P1002" s="18"/>
    </row>
    <row r="1003" spans="1:17" ht="15" thickBot="1">
      <c r="B1003" s="5"/>
      <c r="C1003" s="833"/>
      <c r="D1003" s="834"/>
      <c r="E1003" s="834"/>
      <c r="F1003" s="834"/>
      <c r="G1003" s="834"/>
      <c r="H1003" s="834"/>
      <c r="I1003" s="834"/>
      <c r="J1003" s="68"/>
      <c r="K1003" s="69"/>
      <c r="L1003" s="68"/>
      <c r="M1003" s="821"/>
      <c r="N1003" s="822"/>
      <c r="O1003" s="60">
        <f>+M1003*K1003*J1003</f>
        <v>0</v>
      </c>
      <c r="P1003" s="18"/>
    </row>
    <row r="1004" spans="1:17" ht="15.75" thickBot="1">
      <c r="B1004" s="5"/>
      <c r="C1004" s="779" t="s">
        <v>58</v>
      </c>
      <c r="D1004" s="780"/>
      <c r="E1004" s="780"/>
      <c r="F1004" s="780"/>
      <c r="G1004" s="780"/>
      <c r="H1004" s="780"/>
      <c r="I1004" s="780"/>
      <c r="J1004" s="780"/>
      <c r="K1004" s="780"/>
      <c r="L1004" s="780"/>
      <c r="M1004" s="780"/>
      <c r="N1004" s="781"/>
      <c r="O1004" s="190">
        <f>+SUM(O1002:O1003)</f>
        <v>0</v>
      </c>
      <c r="P1004" s="19"/>
    </row>
    <row r="1005" spans="1:17">
      <c r="B1005" s="5"/>
      <c r="C1005" s="801" t="s">
        <v>67</v>
      </c>
      <c r="D1005" s="802"/>
      <c r="E1005" s="802"/>
      <c r="F1005" s="802"/>
      <c r="G1005" s="802"/>
      <c r="H1005" s="802"/>
      <c r="I1005" s="802"/>
      <c r="J1005" s="802"/>
      <c r="K1005" s="802"/>
      <c r="L1005" s="802"/>
      <c r="M1005" s="802"/>
      <c r="N1005" s="802"/>
      <c r="O1005" s="803"/>
      <c r="P1005" s="16"/>
    </row>
    <row r="1006" spans="1:17">
      <c r="B1006" s="5"/>
      <c r="C1006" s="804"/>
      <c r="D1006" s="805"/>
      <c r="E1006" s="805"/>
      <c r="F1006" s="805"/>
      <c r="G1006" s="805"/>
      <c r="H1006" s="805"/>
      <c r="I1006" s="805"/>
      <c r="J1006" s="805"/>
      <c r="K1006" s="805"/>
      <c r="L1006" s="805"/>
      <c r="M1006" s="805"/>
      <c r="N1006" s="805"/>
      <c r="O1006" s="806"/>
      <c r="P1006" s="16"/>
    </row>
    <row r="1007" spans="1:17" ht="13.5" thickBot="1">
      <c r="B1007" s="5"/>
      <c r="C1007" s="807"/>
      <c r="D1007" s="808"/>
      <c r="E1007" s="808"/>
      <c r="F1007" s="808"/>
      <c r="G1007" s="808"/>
      <c r="H1007" s="808"/>
      <c r="I1007" s="808"/>
      <c r="J1007" s="808"/>
      <c r="K1007" s="808"/>
      <c r="L1007" s="808"/>
      <c r="M1007" s="808"/>
      <c r="N1007" s="808"/>
      <c r="O1007" s="809"/>
      <c r="P1007" s="16"/>
    </row>
    <row r="1008" spans="1:17" ht="30">
      <c r="A1008" s="229"/>
      <c r="B1008" s="228"/>
      <c r="C1008" s="827" t="s">
        <v>68</v>
      </c>
      <c r="D1008" s="828"/>
      <c r="E1008" s="828"/>
      <c r="F1008" s="828"/>
      <c r="G1008" s="828"/>
      <c r="H1008" s="828"/>
      <c r="I1008" s="828"/>
      <c r="J1008" s="782" t="s">
        <v>53</v>
      </c>
      <c r="K1008" s="783"/>
      <c r="L1008" s="222" t="s">
        <v>69</v>
      </c>
      <c r="M1008" s="829" t="s">
        <v>56</v>
      </c>
      <c r="N1008" s="830"/>
      <c r="O1008" s="223" t="s">
        <v>57</v>
      </c>
      <c r="P1008" s="224"/>
      <c r="Q1008" s="229"/>
    </row>
    <row r="1009" spans="2:16" ht="14.25">
      <c r="B1009" s="5"/>
      <c r="C1009" s="814" t="s">
        <v>314</v>
      </c>
      <c r="D1009" s="815"/>
      <c r="E1009" s="815"/>
      <c r="F1009" s="815"/>
      <c r="G1009" s="815"/>
      <c r="H1009" s="815"/>
      <c r="I1009" s="816"/>
      <c r="J1009" s="784" t="s">
        <v>94</v>
      </c>
      <c r="K1009" s="785"/>
      <c r="L1009" s="688">
        <f>+'DESGLOSE CUADRILLAS'!L42</f>
        <v>231148.657592</v>
      </c>
      <c r="M1009" s="935">
        <v>0.03</v>
      </c>
      <c r="N1009" s="936"/>
      <c r="O1009" s="191">
        <f>+M1009*L1009</f>
        <v>6934.4597277599996</v>
      </c>
      <c r="P1009" s="21"/>
    </row>
    <row r="1010" spans="2:16" ht="14.25">
      <c r="B1010" s="5"/>
      <c r="C1010" s="814" t="s">
        <v>308</v>
      </c>
      <c r="D1010" s="815"/>
      <c r="E1010" s="815"/>
      <c r="F1010" s="815"/>
      <c r="G1010" s="815"/>
      <c r="H1010" s="815"/>
      <c r="I1010" s="816"/>
      <c r="J1010" s="784" t="s">
        <v>94</v>
      </c>
      <c r="K1010" s="785"/>
      <c r="L1010" s="184">
        <f>+'DESGLOSE CUADRILLAS'!J16</f>
        <v>311661.11135999998</v>
      </c>
      <c r="M1010" s="817">
        <f>+M1009</f>
        <v>0.03</v>
      </c>
      <c r="N1010" s="818"/>
      <c r="O1010" s="191">
        <f t="shared" ref="O1010:O1012" si="23">+M1010*L1010</f>
        <v>9349.8333407999999</v>
      </c>
      <c r="P1010" s="21"/>
    </row>
    <row r="1011" spans="2:16" ht="14.25">
      <c r="B1011" s="5"/>
      <c r="C1011" s="814"/>
      <c r="D1011" s="815"/>
      <c r="E1011" s="815"/>
      <c r="F1011" s="815"/>
      <c r="G1011" s="815"/>
      <c r="H1011" s="815"/>
      <c r="I1011" s="816"/>
      <c r="J1011" s="784"/>
      <c r="K1011" s="785"/>
      <c r="L1011" s="184"/>
      <c r="M1011" s="819"/>
      <c r="N1011" s="820"/>
      <c r="O1011" s="191">
        <f t="shared" si="23"/>
        <v>0</v>
      </c>
      <c r="P1011" s="21"/>
    </row>
    <row r="1012" spans="2:16" ht="15" thickBot="1">
      <c r="B1012" s="5"/>
      <c r="C1012" s="814"/>
      <c r="D1012" s="815"/>
      <c r="E1012" s="815"/>
      <c r="F1012" s="815"/>
      <c r="G1012" s="815"/>
      <c r="H1012" s="815"/>
      <c r="I1012" s="816"/>
      <c r="J1012" s="784"/>
      <c r="K1012" s="785"/>
      <c r="L1012" s="183"/>
      <c r="M1012" s="821"/>
      <c r="N1012" s="822"/>
      <c r="O1012" s="191">
        <f t="shared" si="23"/>
        <v>0</v>
      </c>
      <c r="P1012" s="18"/>
    </row>
    <row r="1013" spans="2:16" ht="15.75" thickBot="1">
      <c r="B1013" s="5"/>
      <c r="C1013" s="779" t="s">
        <v>58</v>
      </c>
      <c r="D1013" s="780"/>
      <c r="E1013" s="780"/>
      <c r="F1013" s="780"/>
      <c r="G1013" s="780"/>
      <c r="H1013" s="780"/>
      <c r="I1013" s="780"/>
      <c r="J1013" s="780"/>
      <c r="K1013" s="780"/>
      <c r="L1013" s="780"/>
      <c r="M1013" s="780"/>
      <c r="N1013" s="781"/>
      <c r="O1013" s="190">
        <f>+SUM(O1009:O1012)</f>
        <v>16284.29306856</v>
      </c>
      <c r="P1013" s="18"/>
    </row>
    <row r="1014" spans="2:16" ht="15" thickBot="1">
      <c r="B1014" s="5"/>
      <c r="C1014" s="55"/>
      <c r="D1014" s="32"/>
      <c r="E1014" s="32"/>
      <c r="F1014" s="32"/>
      <c r="G1014" s="32"/>
      <c r="H1014" s="32"/>
      <c r="I1014" s="32"/>
      <c r="J1014" s="32"/>
      <c r="K1014" s="32"/>
      <c r="L1014" s="32"/>
      <c r="M1014" s="32"/>
      <c r="N1014" s="32"/>
      <c r="O1014" s="56"/>
      <c r="P1014" s="6"/>
    </row>
    <row r="1015" spans="2:16" ht="15.75" thickBot="1">
      <c r="B1015" s="5"/>
      <c r="C1015" s="786" t="s">
        <v>70</v>
      </c>
      <c r="D1015" s="787"/>
      <c r="E1015" s="787"/>
      <c r="F1015" s="787"/>
      <c r="G1015" s="787"/>
      <c r="H1015" s="787"/>
      <c r="I1015" s="787"/>
      <c r="J1015" s="787"/>
      <c r="K1015" s="787"/>
      <c r="L1015" s="787"/>
      <c r="M1015" s="787"/>
      <c r="N1015" s="788"/>
      <c r="O1015" s="194">
        <f>ROUND(O986+O997+O1004+O1013,0)</f>
        <v>34148</v>
      </c>
      <c r="P1015" s="22"/>
    </row>
    <row r="1016" spans="2:16">
      <c r="B1016" s="5"/>
      <c r="C1016" s="801" t="s">
        <v>71</v>
      </c>
      <c r="D1016" s="802"/>
      <c r="E1016" s="802"/>
      <c r="F1016" s="802"/>
      <c r="G1016" s="802"/>
      <c r="H1016" s="802"/>
      <c r="I1016" s="802"/>
      <c r="J1016" s="802"/>
      <c r="K1016" s="802"/>
      <c r="L1016" s="802"/>
      <c r="M1016" s="802"/>
      <c r="N1016" s="802"/>
      <c r="O1016" s="803"/>
      <c r="P1016" s="16"/>
    </row>
    <row r="1017" spans="2:16">
      <c r="B1017" s="5"/>
      <c r="C1017" s="804"/>
      <c r="D1017" s="805"/>
      <c r="E1017" s="805"/>
      <c r="F1017" s="805"/>
      <c r="G1017" s="805"/>
      <c r="H1017" s="805"/>
      <c r="I1017" s="805"/>
      <c r="J1017" s="805"/>
      <c r="K1017" s="805"/>
      <c r="L1017" s="805"/>
      <c r="M1017" s="805"/>
      <c r="N1017" s="805"/>
      <c r="O1017" s="806"/>
      <c r="P1017" s="16"/>
    </row>
    <row r="1018" spans="2:16" ht="13.5" thickBot="1">
      <c r="B1018" s="5"/>
      <c r="C1018" s="807"/>
      <c r="D1018" s="808"/>
      <c r="E1018" s="808"/>
      <c r="F1018" s="808"/>
      <c r="G1018" s="808"/>
      <c r="H1018" s="808"/>
      <c r="I1018" s="808"/>
      <c r="J1018" s="808"/>
      <c r="K1018" s="808"/>
      <c r="L1018" s="808"/>
      <c r="M1018" s="808"/>
      <c r="N1018" s="808"/>
      <c r="O1018" s="809"/>
      <c r="P1018" s="16"/>
    </row>
    <row r="1019" spans="2:16" ht="15">
      <c r="B1019" s="5"/>
      <c r="C1019" s="810" t="s">
        <v>72</v>
      </c>
      <c r="D1019" s="811"/>
      <c r="E1019" s="811"/>
      <c r="F1019" s="811"/>
      <c r="G1019" s="811"/>
      <c r="H1019" s="811"/>
      <c r="I1019" s="811"/>
      <c r="J1019" s="101"/>
      <c r="K1019" s="102"/>
      <c r="L1019" s="71" t="s">
        <v>73</v>
      </c>
      <c r="M1019" s="812" t="s">
        <v>74</v>
      </c>
      <c r="N1019" s="813"/>
      <c r="O1019" s="72"/>
      <c r="P1019" s="20"/>
    </row>
    <row r="1020" spans="2:16" ht="14.25">
      <c r="B1020" s="5"/>
      <c r="C1020" s="795" t="s">
        <v>75</v>
      </c>
      <c r="D1020" s="796"/>
      <c r="E1020" s="796"/>
      <c r="F1020" s="796"/>
      <c r="G1020" s="796"/>
      <c r="H1020" s="796"/>
      <c r="I1020" s="796"/>
      <c r="J1020" s="74"/>
      <c r="K1020" s="75"/>
      <c r="L1020" s="76">
        <v>0.28999999999999998</v>
      </c>
      <c r="M1020" s="777">
        <f>+O1015</f>
        <v>34148</v>
      </c>
      <c r="N1020" s="778"/>
      <c r="O1020" s="189">
        <f>+M1020*L1020</f>
        <v>9902.92</v>
      </c>
      <c r="P1020" s="23"/>
    </row>
    <row r="1021" spans="2:16" ht="14.25">
      <c r="B1021" s="5"/>
      <c r="C1021" s="61" t="s">
        <v>76</v>
      </c>
      <c r="D1021" s="62"/>
      <c r="E1021" s="62"/>
      <c r="F1021" s="62"/>
      <c r="G1021" s="62"/>
      <c r="H1021" s="62"/>
      <c r="I1021" s="62"/>
      <c r="J1021" s="74"/>
      <c r="K1021" s="75"/>
      <c r="L1021" s="76">
        <v>0.01</v>
      </c>
      <c r="M1021" s="777">
        <f>+O1015</f>
        <v>34148</v>
      </c>
      <c r="N1021" s="778"/>
      <c r="O1021" s="189">
        <f>+M1021*L1021</f>
        <v>341.48</v>
      </c>
      <c r="P1021" s="23"/>
    </row>
    <row r="1022" spans="2:16" ht="15" thickBot="1">
      <c r="B1022" s="5"/>
      <c r="C1022" s="49" t="s">
        <v>77</v>
      </c>
      <c r="D1022" s="50"/>
      <c r="E1022" s="50"/>
      <c r="F1022" s="50"/>
      <c r="G1022" s="50"/>
      <c r="H1022" s="50"/>
      <c r="I1022" s="50"/>
      <c r="J1022" s="77"/>
      <c r="K1022" s="78"/>
      <c r="L1022" s="76">
        <v>0.05</v>
      </c>
      <c r="M1022" s="892">
        <f>+O1015</f>
        <v>34148</v>
      </c>
      <c r="N1022" s="893"/>
      <c r="O1022" s="189">
        <f>+M1022*L1022</f>
        <v>1707.4</v>
      </c>
      <c r="P1022" s="23"/>
    </row>
    <row r="1023" spans="2:16" ht="15.75" thickBot="1">
      <c r="B1023" s="5"/>
      <c r="C1023" s="779" t="s">
        <v>58</v>
      </c>
      <c r="D1023" s="780"/>
      <c r="E1023" s="780"/>
      <c r="F1023" s="780"/>
      <c r="G1023" s="780"/>
      <c r="H1023" s="780"/>
      <c r="I1023" s="780"/>
      <c r="J1023" s="780"/>
      <c r="K1023" s="780"/>
      <c r="L1023" s="780"/>
      <c r="M1023" s="780"/>
      <c r="N1023" s="781"/>
      <c r="O1023" s="190">
        <f>+SUM(O1020:O1022)</f>
        <v>11951.8</v>
      </c>
      <c r="P1023" s="24"/>
    </row>
    <row r="1024" spans="2:16" ht="15" thickBot="1">
      <c r="B1024" s="5"/>
      <c r="C1024" s="55"/>
      <c r="D1024" s="32"/>
      <c r="E1024" s="32"/>
      <c r="F1024" s="32"/>
      <c r="G1024" s="32"/>
      <c r="H1024" s="32"/>
      <c r="I1024" s="32"/>
      <c r="J1024" s="32"/>
      <c r="K1024" s="32"/>
      <c r="L1024" s="32"/>
      <c r="M1024" s="32"/>
      <c r="N1024" s="32"/>
      <c r="O1024" s="56"/>
      <c r="P1024" s="6"/>
    </row>
    <row r="1025" spans="2:16" ht="15.75" thickBot="1">
      <c r="B1025" s="5"/>
      <c r="C1025" s="786" t="s">
        <v>78</v>
      </c>
      <c r="D1025" s="787"/>
      <c r="E1025" s="787"/>
      <c r="F1025" s="787"/>
      <c r="G1025" s="787"/>
      <c r="H1025" s="787"/>
      <c r="I1025" s="787"/>
      <c r="J1025" s="787"/>
      <c r="K1025" s="787"/>
      <c r="L1025" s="787"/>
      <c r="M1025" s="787"/>
      <c r="N1025" s="788"/>
      <c r="O1025" s="194">
        <f>ROUND(+O1023+O1015,0)</f>
        <v>46100</v>
      </c>
      <c r="P1025" s="24"/>
    </row>
    <row r="1026" spans="2:16" ht="14.25">
      <c r="B1026" s="5"/>
      <c r="C1026" s="55"/>
      <c r="D1026" s="32"/>
      <c r="E1026" s="32"/>
      <c r="F1026" s="32"/>
      <c r="G1026" s="32"/>
      <c r="H1026" s="32"/>
      <c r="I1026" s="32"/>
      <c r="J1026" s="32"/>
      <c r="K1026" s="32"/>
      <c r="L1026" s="32"/>
      <c r="M1026" s="32"/>
      <c r="N1026" s="32"/>
      <c r="O1026" s="56"/>
      <c r="P1026" s="6"/>
    </row>
    <row r="1027" spans="2:16" ht="14.25">
      <c r="B1027" s="5"/>
      <c r="C1027" s="55"/>
      <c r="D1027" s="32"/>
      <c r="E1027" s="32"/>
      <c r="F1027" s="32"/>
      <c r="G1027" s="32"/>
      <c r="H1027" s="79" t="s">
        <v>79</v>
      </c>
      <c r="I1027" s="79"/>
      <c r="J1027" s="79"/>
      <c r="K1027" s="79"/>
      <c r="L1027" s="32"/>
      <c r="M1027" s="32"/>
      <c r="N1027" s="32"/>
      <c r="O1027" s="56"/>
      <c r="P1027" s="6"/>
    </row>
    <row r="1028" spans="2:16" ht="15">
      <c r="B1028" s="5"/>
      <c r="C1028" s="55"/>
      <c r="D1028" s="32"/>
      <c r="E1028" s="32"/>
      <c r="F1028" s="32"/>
      <c r="G1028" s="32"/>
      <c r="H1028" s="79" t="s">
        <v>80</v>
      </c>
      <c r="I1028" s="32"/>
      <c r="J1028" s="32"/>
      <c r="K1028" s="32"/>
      <c r="L1028" s="32"/>
      <c r="M1028" s="32"/>
      <c r="N1028" s="32"/>
      <c r="O1028" s="56"/>
      <c r="P1028" s="25"/>
    </row>
    <row r="1029" spans="2:16" ht="15">
      <c r="B1029" s="5"/>
      <c r="C1029" s="55"/>
      <c r="D1029" s="32"/>
      <c r="E1029" s="32"/>
      <c r="F1029" s="32"/>
      <c r="G1029" s="32"/>
      <c r="H1029" s="79" t="s">
        <v>81</v>
      </c>
      <c r="I1029" s="32"/>
      <c r="J1029" s="32"/>
      <c r="K1029" s="32"/>
      <c r="L1029" s="32"/>
      <c r="M1029" s="32"/>
      <c r="N1029" s="32"/>
      <c r="O1029" s="56"/>
      <c r="P1029" s="25"/>
    </row>
    <row r="1030" spans="2:16" ht="14.25">
      <c r="B1030" s="5"/>
      <c r="C1030" s="41"/>
      <c r="D1030" s="80"/>
      <c r="E1030" s="80"/>
      <c r="F1030" s="80"/>
      <c r="G1030" s="80"/>
      <c r="H1030" s="79" t="s">
        <v>82</v>
      </c>
      <c r="I1030" s="80"/>
      <c r="J1030" s="80"/>
      <c r="K1030" s="80"/>
      <c r="L1030" s="80"/>
      <c r="M1030" s="80"/>
      <c r="N1030" s="80"/>
      <c r="O1030" s="81"/>
      <c r="P1030" s="26"/>
    </row>
    <row r="1031" spans="2:16" ht="14.25">
      <c r="B1031" s="5"/>
      <c r="C1031" s="55"/>
      <c r="D1031" s="32"/>
      <c r="E1031" s="32"/>
      <c r="F1031" s="32"/>
      <c r="G1031" s="32"/>
      <c r="H1031" s="32" t="s">
        <v>83</v>
      </c>
      <c r="I1031" s="32"/>
      <c r="J1031" s="32"/>
      <c r="K1031" s="32"/>
      <c r="L1031" s="32"/>
      <c r="M1031" s="32"/>
      <c r="N1031" s="32"/>
      <c r="O1031" s="56"/>
      <c r="P1031" s="6"/>
    </row>
    <row r="1032" spans="2:16" ht="15">
      <c r="B1032" s="5"/>
      <c r="C1032" s="82" t="s">
        <v>84</v>
      </c>
      <c r="D1032" s="83"/>
      <c r="E1032" s="83"/>
      <c r="F1032" s="83"/>
      <c r="G1032" s="83"/>
      <c r="H1032" s="83"/>
      <c r="I1032" s="83"/>
      <c r="J1032" s="83"/>
      <c r="K1032" s="83"/>
      <c r="L1032" s="83"/>
      <c r="M1032" s="83"/>
      <c r="N1032" s="83"/>
      <c r="O1032" s="84"/>
      <c r="P1032" s="6"/>
    </row>
    <row r="1033" spans="2:16" ht="14.25">
      <c r="B1033" s="5"/>
      <c r="C1033" s="789"/>
      <c r="D1033" s="790"/>
      <c r="E1033" s="790"/>
      <c r="F1033" s="790"/>
      <c r="G1033" s="790"/>
      <c r="H1033" s="790"/>
      <c r="I1033" s="790"/>
      <c r="J1033" s="790"/>
      <c r="K1033" s="790"/>
      <c r="L1033" s="790"/>
      <c r="M1033" s="790"/>
      <c r="N1033" s="790"/>
      <c r="O1033" s="791"/>
      <c r="P1033" s="26"/>
    </row>
    <row r="1034" spans="2:16" ht="14.25">
      <c r="B1034" s="5"/>
      <c r="C1034" s="789"/>
      <c r="D1034" s="790"/>
      <c r="E1034" s="790"/>
      <c r="F1034" s="790"/>
      <c r="G1034" s="790"/>
      <c r="H1034" s="790"/>
      <c r="I1034" s="790"/>
      <c r="J1034" s="790"/>
      <c r="K1034" s="790"/>
      <c r="L1034" s="790"/>
      <c r="M1034" s="790"/>
      <c r="N1034" s="790"/>
      <c r="O1034" s="791"/>
      <c r="P1034" s="26"/>
    </row>
    <row r="1035" spans="2:16" ht="14.25">
      <c r="B1035" s="5"/>
      <c r="C1035" s="41"/>
      <c r="D1035" s="80"/>
      <c r="E1035" s="80"/>
      <c r="F1035" s="80"/>
      <c r="G1035" s="80"/>
      <c r="H1035" s="80"/>
      <c r="I1035" s="80"/>
      <c r="J1035" s="80"/>
      <c r="K1035" s="80"/>
      <c r="L1035" s="80"/>
      <c r="M1035" s="80"/>
      <c r="N1035" s="80"/>
      <c r="O1035" s="81"/>
      <c r="P1035" s="26"/>
    </row>
    <row r="1036" spans="2:16" ht="15">
      <c r="B1036" s="5"/>
      <c r="C1036" s="85" t="s">
        <v>85</v>
      </c>
      <c r="D1036" s="80"/>
      <c r="E1036" s="80"/>
      <c r="F1036" s="80"/>
      <c r="G1036" s="80"/>
      <c r="H1036" s="80"/>
      <c r="I1036" s="80"/>
      <c r="J1036" s="80"/>
      <c r="K1036" s="80"/>
      <c r="L1036" s="80"/>
      <c r="M1036" s="80"/>
      <c r="N1036" s="80"/>
      <c r="O1036" s="81"/>
      <c r="P1036" s="26"/>
    </row>
    <row r="1037" spans="2:16">
      <c r="B1037" s="5"/>
      <c r="C1037" s="792" t="s">
        <v>86</v>
      </c>
      <c r="D1037" s="793"/>
      <c r="E1037" s="793"/>
      <c r="F1037" s="793"/>
      <c r="G1037" s="793"/>
      <c r="H1037" s="793"/>
      <c r="I1037" s="793"/>
      <c r="J1037" s="793"/>
      <c r="K1037" s="793"/>
      <c r="L1037" s="793"/>
      <c r="M1037" s="793"/>
      <c r="N1037" s="793"/>
      <c r="O1037" s="794"/>
      <c r="P1037" s="27"/>
    </row>
    <row r="1038" spans="2:16">
      <c r="B1038" s="5"/>
      <c r="C1038" s="792"/>
      <c r="D1038" s="793"/>
      <c r="E1038" s="793"/>
      <c r="F1038" s="793"/>
      <c r="G1038" s="793"/>
      <c r="H1038" s="793"/>
      <c r="I1038" s="793"/>
      <c r="J1038" s="793"/>
      <c r="K1038" s="793"/>
      <c r="L1038" s="793"/>
      <c r="M1038" s="793"/>
      <c r="N1038" s="793"/>
      <c r="O1038" s="794"/>
      <c r="P1038" s="27"/>
    </row>
    <row r="1039" spans="2:16">
      <c r="B1039" s="5"/>
      <c r="C1039" s="792" t="s">
        <v>87</v>
      </c>
      <c r="D1039" s="793"/>
      <c r="E1039" s="793"/>
      <c r="F1039" s="793"/>
      <c r="G1039" s="793"/>
      <c r="H1039" s="793"/>
      <c r="I1039" s="793"/>
      <c r="J1039" s="793"/>
      <c r="K1039" s="793"/>
      <c r="L1039" s="793"/>
      <c r="M1039" s="793"/>
      <c r="N1039" s="793"/>
      <c r="O1039" s="794"/>
      <c r="P1039" s="27"/>
    </row>
    <row r="1040" spans="2:16">
      <c r="B1040" s="5"/>
      <c r="C1040" s="792"/>
      <c r="D1040" s="793"/>
      <c r="E1040" s="793"/>
      <c r="F1040" s="793"/>
      <c r="G1040" s="793"/>
      <c r="H1040" s="793"/>
      <c r="I1040" s="793"/>
      <c r="J1040" s="793"/>
      <c r="K1040" s="793"/>
      <c r="L1040" s="793"/>
      <c r="M1040" s="793"/>
      <c r="N1040" s="793"/>
      <c r="O1040" s="794"/>
      <c r="P1040" s="27"/>
    </row>
    <row r="1041" spans="2:16" ht="14.25">
      <c r="B1041" s="5"/>
      <c r="C1041" s="41"/>
      <c r="D1041" s="80"/>
      <c r="E1041" s="80"/>
      <c r="F1041" s="80"/>
      <c r="G1041" s="80"/>
      <c r="H1041" s="80"/>
      <c r="I1041" s="80"/>
      <c r="J1041" s="80"/>
      <c r="K1041" s="80"/>
      <c r="L1041" s="80"/>
      <c r="M1041" s="80"/>
      <c r="N1041" s="80"/>
      <c r="O1041" s="81"/>
      <c r="P1041" s="26"/>
    </row>
    <row r="1042" spans="2:16" ht="14.25">
      <c r="B1042" s="5"/>
      <c r="C1042" s="55"/>
      <c r="D1042" s="32"/>
      <c r="E1042" s="32"/>
      <c r="F1042" s="32"/>
      <c r="G1042" s="32"/>
      <c r="H1042" s="79" t="s">
        <v>79</v>
      </c>
      <c r="I1042" s="32"/>
      <c r="J1042" s="32"/>
      <c r="K1042" s="32"/>
      <c r="L1042" s="32"/>
      <c r="M1042" s="32"/>
      <c r="N1042" s="32"/>
      <c r="O1042" s="56"/>
      <c r="P1042" s="6"/>
    </row>
    <row r="1043" spans="2:16" ht="14.25">
      <c r="B1043" s="5"/>
      <c r="C1043" s="55"/>
      <c r="D1043" s="32"/>
      <c r="E1043" s="32"/>
      <c r="F1043" s="32"/>
      <c r="G1043" s="32"/>
      <c r="H1043" s="32" t="s">
        <v>80</v>
      </c>
      <c r="I1043" s="62"/>
      <c r="J1043" s="62"/>
      <c r="K1043" s="62"/>
      <c r="L1043" s="32"/>
      <c r="M1043" s="32"/>
      <c r="N1043" s="32"/>
      <c r="O1043" s="56"/>
      <c r="P1043" s="6"/>
    </row>
    <row r="1044" spans="2:16" ht="14.25">
      <c r="B1044" s="5"/>
      <c r="C1044" s="55"/>
      <c r="D1044" s="32"/>
      <c r="E1044" s="32"/>
      <c r="F1044" s="32"/>
      <c r="G1044" s="32"/>
      <c r="H1044" s="32" t="s">
        <v>88</v>
      </c>
      <c r="I1044" s="86"/>
      <c r="J1044" s="86"/>
      <c r="K1044" s="86"/>
      <c r="L1044" s="32"/>
      <c r="M1044" s="32"/>
      <c r="N1044" s="32"/>
      <c r="O1044" s="56"/>
      <c r="P1044" s="6"/>
    </row>
    <row r="1045" spans="2:16" ht="14.25">
      <c r="B1045" s="5"/>
      <c r="C1045" s="87"/>
      <c r="D1045" s="80"/>
      <c r="E1045" s="80"/>
      <c r="F1045" s="80"/>
      <c r="G1045" s="80"/>
      <c r="H1045" s="32" t="s">
        <v>89</v>
      </c>
      <c r="I1045" s="32"/>
      <c r="J1045" s="32"/>
      <c r="K1045" s="32"/>
      <c r="L1045" s="80"/>
      <c r="M1045" s="80"/>
      <c r="N1045" s="80"/>
      <c r="O1045" s="81"/>
      <c r="P1045" s="26"/>
    </row>
    <row r="1046" spans="2:16" ht="16.5" thickBot="1">
      <c r="B1046" s="5"/>
      <c r="C1046" s="773"/>
      <c r="D1046" s="774"/>
      <c r="E1046" s="774"/>
      <c r="F1046" s="69"/>
      <c r="G1046" s="69"/>
      <c r="H1046" s="69"/>
      <c r="I1046" s="69"/>
      <c r="J1046" s="69"/>
      <c r="K1046" s="775"/>
      <c r="L1046" s="775"/>
      <c r="M1046" s="775"/>
      <c r="N1046" s="775"/>
      <c r="O1046" s="776"/>
      <c r="P1046" s="28"/>
    </row>
    <row r="1047" spans="2:16" ht="13.5" thickBot="1">
      <c r="B1047" s="29"/>
      <c r="C1047" s="30"/>
      <c r="D1047" s="30"/>
      <c r="E1047" s="30"/>
      <c r="F1047" s="30"/>
      <c r="G1047" s="30"/>
      <c r="H1047" s="30"/>
      <c r="I1047" s="30"/>
      <c r="J1047" s="30"/>
      <c r="K1047" s="30"/>
      <c r="L1047" s="30"/>
      <c r="M1047" s="30"/>
      <c r="N1047" s="30"/>
      <c r="O1047" s="30"/>
      <c r="P1047" s="31"/>
    </row>
    <row r="1048" spans="2:16" ht="13.5" thickTop="1"/>
    <row r="1091" s="229" customFormat="1"/>
    <row r="1163" ht="30" customHeight="1"/>
    <row r="1185" s="276" customFormat="1"/>
  </sheetData>
  <mergeCells count="1015">
    <mergeCell ref="C1023:N1023"/>
    <mergeCell ref="C1025:N1025"/>
    <mergeCell ref="C1033:O1033"/>
    <mergeCell ref="C1034:O1034"/>
    <mergeCell ref="C1037:O1038"/>
    <mergeCell ref="C1039:O1040"/>
    <mergeCell ref="C1046:E1046"/>
    <mergeCell ref="K1046:O1046"/>
    <mergeCell ref="C1013:N1013"/>
    <mergeCell ref="C1015:N1015"/>
    <mergeCell ref="C1016:O1018"/>
    <mergeCell ref="C1019:I1019"/>
    <mergeCell ref="M1019:N1019"/>
    <mergeCell ref="C1020:I1020"/>
    <mergeCell ref="M1020:N1020"/>
    <mergeCell ref="M1021:N1021"/>
    <mergeCell ref="M1022:N1022"/>
    <mergeCell ref="C1010:I1010"/>
    <mergeCell ref="J1010:K1010"/>
    <mergeCell ref="M1010:N1010"/>
    <mergeCell ref="C1011:I1011"/>
    <mergeCell ref="J1011:K1011"/>
    <mergeCell ref="M1011:N1011"/>
    <mergeCell ref="C1012:I1012"/>
    <mergeCell ref="J1012:K1012"/>
    <mergeCell ref="M1012:N1012"/>
    <mergeCell ref="C1003:I1003"/>
    <mergeCell ref="M1003:N1003"/>
    <mergeCell ref="C1004:N1004"/>
    <mergeCell ref="C1005:O1007"/>
    <mergeCell ref="C1008:I1008"/>
    <mergeCell ref="J1008:K1008"/>
    <mergeCell ref="M1008:N1008"/>
    <mergeCell ref="C1009:I1009"/>
    <mergeCell ref="J1009:K1009"/>
    <mergeCell ref="M1009:N1009"/>
    <mergeCell ref="C996:I996"/>
    <mergeCell ref="M996:N996"/>
    <mergeCell ref="C997:N997"/>
    <mergeCell ref="C998:O1000"/>
    <mergeCell ref="C1001:I1001"/>
    <mergeCell ref="M1001:N1001"/>
    <mergeCell ref="C1002:I1002"/>
    <mergeCell ref="M1002:N1002"/>
    <mergeCell ref="M992:N992"/>
    <mergeCell ref="M993:N993"/>
    <mergeCell ref="M994:N994"/>
    <mergeCell ref="C995:I995"/>
    <mergeCell ref="M995:N995"/>
    <mergeCell ref="C985:I985"/>
    <mergeCell ref="J985:K985"/>
    <mergeCell ref="M985:N985"/>
    <mergeCell ref="C986:N986"/>
    <mergeCell ref="C987:O989"/>
    <mergeCell ref="C990:I990"/>
    <mergeCell ref="M990:N990"/>
    <mergeCell ref="C991:I991"/>
    <mergeCell ref="M991:N991"/>
    <mergeCell ref="C982:I982"/>
    <mergeCell ref="J982:K982"/>
    <mergeCell ref="M982:N982"/>
    <mergeCell ref="C983:I983"/>
    <mergeCell ref="J983:K983"/>
    <mergeCell ref="M983:N983"/>
    <mergeCell ref="C984:I984"/>
    <mergeCell ref="J984:K984"/>
    <mergeCell ref="M984:N984"/>
    <mergeCell ref="C974:O974"/>
    <mergeCell ref="D976:L976"/>
    <mergeCell ref="M976:N976"/>
    <mergeCell ref="D977:L977"/>
    <mergeCell ref="M977:N977"/>
    <mergeCell ref="C978:O980"/>
    <mergeCell ref="C981:I981"/>
    <mergeCell ref="J981:K981"/>
    <mergeCell ref="M981:N981"/>
    <mergeCell ref="C955:F955"/>
    <mergeCell ref="C958:O958"/>
    <mergeCell ref="C960:C966"/>
    <mergeCell ref="D960:K960"/>
    <mergeCell ref="L960:O961"/>
    <mergeCell ref="D961:K961"/>
    <mergeCell ref="D962:K962"/>
    <mergeCell ref="L962:L963"/>
    <mergeCell ref="M962:O963"/>
    <mergeCell ref="D963:K965"/>
    <mergeCell ref="L964:L966"/>
    <mergeCell ref="M964:M966"/>
    <mergeCell ref="N964:N966"/>
    <mergeCell ref="O964:O966"/>
    <mergeCell ref="D966:K966"/>
    <mergeCell ref="C927:N927"/>
    <mergeCell ref="C929:N929"/>
    <mergeCell ref="C937:O937"/>
    <mergeCell ref="C938:O938"/>
    <mergeCell ref="C941:O942"/>
    <mergeCell ref="C943:O944"/>
    <mergeCell ref="C950:E950"/>
    <mergeCell ref="K950:O950"/>
    <mergeCell ref="C917:N917"/>
    <mergeCell ref="C919:N919"/>
    <mergeCell ref="C920:O922"/>
    <mergeCell ref="C923:I923"/>
    <mergeCell ref="M923:N923"/>
    <mergeCell ref="C924:I924"/>
    <mergeCell ref="M924:N924"/>
    <mergeCell ref="M925:N925"/>
    <mergeCell ref="M926:N926"/>
    <mergeCell ref="C914:I914"/>
    <mergeCell ref="J914:K914"/>
    <mergeCell ref="M914:N914"/>
    <mergeCell ref="C915:I915"/>
    <mergeCell ref="J915:K915"/>
    <mergeCell ref="M915:N915"/>
    <mergeCell ref="C916:I916"/>
    <mergeCell ref="J916:K916"/>
    <mergeCell ref="M916:N916"/>
    <mergeCell ref="C907:I907"/>
    <mergeCell ref="M907:N907"/>
    <mergeCell ref="C908:N908"/>
    <mergeCell ref="C909:O911"/>
    <mergeCell ref="C912:I912"/>
    <mergeCell ref="J912:K912"/>
    <mergeCell ref="M912:N912"/>
    <mergeCell ref="C913:I913"/>
    <mergeCell ref="J913:K913"/>
    <mergeCell ref="M913:N913"/>
    <mergeCell ref="C899:I899"/>
    <mergeCell ref="M899:N899"/>
    <mergeCell ref="C900:I900"/>
    <mergeCell ref="M900:N900"/>
    <mergeCell ref="C901:N901"/>
    <mergeCell ref="C902:O904"/>
    <mergeCell ref="C905:I905"/>
    <mergeCell ref="M905:N905"/>
    <mergeCell ref="C906:I906"/>
    <mergeCell ref="M906:N906"/>
    <mergeCell ref="C894:I894"/>
    <mergeCell ref="M894:N894"/>
    <mergeCell ref="C895:I895"/>
    <mergeCell ref="M895:N895"/>
    <mergeCell ref="C896:I896"/>
    <mergeCell ref="M896:N896"/>
    <mergeCell ref="C897:I897"/>
    <mergeCell ref="M897:N897"/>
    <mergeCell ref="C898:I898"/>
    <mergeCell ref="M898:N898"/>
    <mergeCell ref="C887:I887"/>
    <mergeCell ref="J887:K887"/>
    <mergeCell ref="M887:N887"/>
    <mergeCell ref="C888:N888"/>
    <mergeCell ref="C889:O891"/>
    <mergeCell ref="C892:I892"/>
    <mergeCell ref="M892:N892"/>
    <mergeCell ref="C893:I893"/>
    <mergeCell ref="M893:N893"/>
    <mergeCell ref="C884:I884"/>
    <mergeCell ref="J884:K884"/>
    <mergeCell ref="M884:N884"/>
    <mergeCell ref="C885:I885"/>
    <mergeCell ref="J885:K885"/>
    <mergeCell ref="M885:N885"/>
    <mergeCell ref="C886:I886"/>
    <mergeCell ref="J886:K886"/>
    <mergeCell ref="M886:N886"/>
    <mergeCell ref="C876:O876"/>
    <mergeCell ref="D878:L878"/>
    <mergeCell ref="M878:N878"/>
    <mergeCell ref="D879:L879"/>
    <mergeCell ref="M879:N879"/>
    <mergeCell ref="C880:O882"/>
    <mergeCell ref="C883:I883"/>
    <mergeCell ref="J883:K883"/>
    <mergeCell ref="M883:N883"/>
    <mergeCell ref="C860:O860"/>
    <mergeCell ref="C862:C868"/>
    <mergeCell ref="D862:K862"/>
    <mergeCell ref="L862:O863"/>
    <mergeCell ref="D863:K863"/>
    <mergeCell ref="D864:K864"/>
    <mergeCell ref="L864:L865"/>
    <mergeCell ref="M864:O865"/>
    <mergeCell ref="L866:L868"/>
    <mergeCell ref="M866:M868"/>
    <mergeCell ref="N866:N868"/>
    <mergeCell ref="O866:O868"/>
    <mergeCell ref="D868:K868"/>
    <mergeCell ref="D865:K867"/>
    <mergeCell ref="C829:N829"/>
    <mergeCell ref="C831:N831"/>
    <mergeCell ref="C839:O839"/>
    <mergeCell ref="C840:O840"/>
    <mergeCell ref="C843:O844"/>
    <mergeCell ref="C845:O846"/>
    <mergeCell ref="C852:E852"/>
    <mergeCell ref="K852:O852"/>
    <mergeCell ref="C857:F857"/>
    <mergeCell ref="C819:N819"/>
    <mergeCell ref="C821:N821"/>
    <mergeCell ref="C822:O824"/>
    <mergeCell ref="C825:I825"/>
    <mergeCell ref="M825:N825"/>
    <mergeCell ref="C826:I826"/>
    <mergeCell ref="M826:N826"/>
    <mergeCell ref="M827:N827"/>
    <mergeCell ref="M828:N828"/>
    <mergeCell ref="C816:I816"/>
    <mergeCell ref="J816:K816"/>
    <mergeCell ref="M816:N816"/>
    <mergeCell ref="C817:I817"/>
    <mergeCell ref="J817:K817"/>
    <mergeCell ref="M817:N817"/>
    <mergeCell ref="C818:I818"/>
    <mergeCell ref="J818:K818"/>
    <mergeCell ref="M818:N818"/>
    <mergeCell ref="C809:I809"/>
    <mergeCell ref="M809:N809"/>
    <mergeCell ref="C810:N810"/>
    <mergeCell ref="C811:O813"/>
    <mergeCell ref="C814:I814"/>
    <mergeCell ref="J814:K814"/>
    <mergeCell ref="M814:N814"/>
    <mergeCell ref="C815:I815"/>
    <mergeCell ref="J815:K815"/>
    <mergeCell ref="M815:N815"/>
    <mergeCell ref="C801:I801"/>
    <mergeCell ref="M801:N801"/>
    <mergeCell ref="C802:I802"/>
    <mergeCell ref="M802:N802"/>
    <mergeCell ref="C803:N803"/>
    <mergeCell ref="C804:O806"/>
    <mergeCell ref="C807:I807"/>
    <mergeCell ref="M807:N807"/>
    <mergeCell ref="C808:I808"/>
    <mergeCell ref="M808:N808"/>
    <mergeCell ref="C796:I796"/>
    <mergeCell ref="M796:N796"/>
    <mergeCell ref="C797:I797"/>
    <mergeCell ref="M797:N797"/>
    <mergeCell ref="C798:I798"/>
    <mergeCell ref="M798:N798"/>
    <mergeCell ref="C799:I799"/>
    <mergeCell ref="M799:N799"/>
    <mergeCell ref="C800:I800"/>
    <mergeCell ref="M800:N800"/>
    <mergeCell ref="C789:I789"/>
    <mergeCell ref="J789:K789"/>
    <mergeCell ref="M789:N789"/>
    <mergeCell ref="C790:N790"/>
    <mergeCell ref="C791:O793"/>
    <mergeCell ref="C794:I794"/>
    <mergeCell ref="M794:N794"/>
    <mergeCell ref="C795:I795"/>
    <mergeCell ref="M795:N795"/>
    <mergeCell ref="C786:I786"/>
    <mergeCell ref="J786:K786"/>
    <mergeCell ref="M786:N786"/>
    <mergeCell ref="C787:I787"/>
    <mergeCell ref="J787:K787"/>
    <mergeCell ref="M787:N787"/>
    <mergeCell ref="C788:I788"/>
    <mergeCell ref="J788:K788"/>
    <mergeCell ref="M788:N788"/>
    <mergeCell ref="C778:O778"/>
    <mergeCell ref="D780:L780"/>
    <mergeCell ref="M780:N780"/>
    <mergeCell ref="D781:L781"/>
    <mergeCell ref="M781:N781"/>
    <mergeCell ref="C782:O784"/>
    <mergeCell ref="C785:I785"/>
    <mergeCell ref="J785:K785"/>
    <mergeCell ref="M785:N785"/>
    <mergeCell ref="C759:F759"/>
    <mergeCell ref="C762:O762"/>
    <mergeCell ref="C764:C770"/>
    <mergeCell ref="D764:K764"/>
    <mergeCell ref="L764:O765"/>
    <mergeCell ref="D765:K765"/>
    <mergeCell ref="D766:K766"/>
    <mergeCell ref="L766:L767"/>
    <mergeCell ref="M766:O767"/>
    <mergeCell ref="L768:L770"/>
    <mergeCell ref="M768:M770"/>
    <mergeCell ref="N768:N770"/>
    <mergeCell ref="O768:O770"/>
    <mergeCell ref="D770:K770"/>
    <mergeCell ref="D767:K769"/>
    <mergeCell ref="M729:N729"/>
    <mergeCell ref="M730:N730"/>
    <mergeCell ref="C731:N731"/>
    <mergeCell ref="C733:N733"/>
    <mergeCell ref="C741:O741"/>
    <mergeCell ref="C742:O742"/>
    <mergeCell ref="C745:O746"/>
    <mergeCell ref="C747:O748"/>
    <mergeCell ref="C754:E754"/>
    <mergeCell ref="K754:O754"/>
    <mergeCell ref="C720:I720"/>
    <mergeCell ref="J720:K720"/>
    <mergeCell ref="M720:N720"/>
    <mergeCell ref="C721:N721"/>
    <mergeCell ref="C723:N723"/>
    <mergeCell ref="C724:O726"/>
    <mergeCell ref="C727:I727"/>
    <mergeCell ref="M727:N727"/>
    <mergeCell ref="C728:I728"/>
    <mergeCell ref="M728:N728"/>
    <mergeCell ref="C717:I717"/>
    <mergeCell ref="J717:K717"/>
    <mergeCell ref="M717:N717"/>
    <mergeCell ref="C718:I718"/>
    <mergeCell ref="J718:K718"/>
    <mergeCell ref="M718:N718"/>
    <mergeCell ref="C719:I719"/>
    <mergeCell ref="J719:K719"/>
    <mergeCell ref="M719:N719"/>
    <mergeCell ref="C710:I710"/>
    <mergeCell ref="M710:N710"/>
    <mergeCell ref="C711:I711"/>
    <mergeCell ref="M711:N711"/>
    <mergeCell ref="C712:N712"/>
    <mergeCell ref="C713:O715"/>
    <mergeCell ref="C716:I716"/>
    <mergeCell ref="J716:K716"/>
    <mergeCell ref="M716:N716"/>
    <mergeCell ref="C698:I698"/>
    <mergeCell ref="M698:N698"/>
    <mergeCell ref="C699:I699"/>
    <mergeCell ref="M699:N699"/>
    <mergeCell ref="C704:I704"/>
    <mergeCell ref="M704:N704"/>
    <mergeCell ref="C705:N705"/>
    <mergeCell ref="C706:O708"/>
    <mergeCell ref="C709:I709"/>
    <mergeCell ref="M709:N709"/>
    <mergeCell ref="C700:I700"/>
    <mergeCell ref="C701:I701"/>
    <mergeCell ref="C702:I702"/>
    <mergeCell ref="C703:I703"/>
    <mergeCell ref="M700:N700"/>
    <mergeCell ref="M701:N701"/>
    <mergeCell ref="M702:N702"/>
    <mergeCell ref="M703:N703"/>
    <mergeCell ref="C691:I691"/>
    <mergeCell ref="J691:K691"/>
    <mergeCell ref="M691:N691"/>
    <mergeCell ref="C692:N692"/>
    <mergeCell ref="C693:O695"/>
    <mergeCell ref="C696:I696"/>
    <mergeCell ref="M696:N696"/>
    <mergeCell ref="C697:I697"/>
    <mergeCell ref="M697:N697"/>
    <mergeCell ref="C688:I688"/>
    <mergeCell ref="J688:K688"/>
    <mergeCell ref="M688:N688"/>
    <mergeCell ref="C689:I689"/>
    <mergeCell ref="J689:K689"/>
    <mergeCell ref="M689:N689"/>
    <mergeCell ref="C690:I690"/>
    <mergeCell ref="J690:K690"/>
    <mergeCell ref="M690:N690"/>
    <mergeCell ref="C680:O680"/>
    <mergeCell ref="D682:L682"/>
    <mergeCell ref="M682:N682"/>
    <mergeCell ref="D683:L683"/>
    <mergeCell ref="M683:N683"/>
    <mergeCell ref="C684:O686"/>
    <mergeCell ref="C687:I687"/>
    <mergeCell ref="J687:K687"/>
    <mergeCell ref="M687:N687"/>
    <mergeCell ref="C661:F661"/>
    <mergeCell ref="C664:O664"/>
    <mergeCell ref="C666:C672"/>
    <mergeCell ref="D666:K666"/>
    <mergeCell ref="L666:O667"/>
    <mergeCell ref="D667:K667"/>
    <mergeCell ref="D668:K668"/>
    <mergeCell ref="L668:L669"/>
    <mergeCell ref="M668:O669"/>
    <mergeCell ref="L670:L672"/>
    <mergeCell ref="M670:M672"/>
    <mergeCell ref="N670:N672"/>
    <mergeCell ref="O670:O672"/>
    <mergeCell ref="D672:K672"/>
    <mergeCell ref="D669:K671"/>
    <mergeCell ref="M631:N631"/>
    <mergeCell ref="M632:N632"/>
    <mergeCell ref="C633:N633"/>
    <mergeCell ref="C635:N635"/>
    <mergeCell ref="C643:O643"/>
    <mergeCell ref="C644:O644"/>
    <mergeCell ref="C647:O648"/>
    <mergeCell ref="C649:O650"/>
    <mergeCell ref="C656:E656"/>
    <mergeCell ref="K656:O656"/>
    <mergeCell ref="C622:I622"/>
    <mergeCell ref="J622:K622"/>
    <mergeCell ref="M622:N622"/>
    <mergeCell ref="C623:N623"/>
    <mergeCell ref="C625:N625"/>
    <mergeCell ref="C626:O628"/>
    <mergeCell ref="C629:I629"/>
    <mergeCell ref="M629:N629"/>
    <mergeCell ref="C630:I630"/>
    <mergeCell ref="M630:N630"/>
    <mergeCell ref="C619:I619"/>
    <mergeCell ref="J619:K619"/>
    <mergeCell ref="M619:N619"/>
    <mergeCell ref="C620:I620"/>
    <mergeCell ref="J620:K620"/>
    <mergeCell ref="M620:N620"/>
    <mergeCell ref="C621:I621"/>
    <mergeCell ref="J621:K621"/>
    <mergeCell ref="M621:N621"/>
    <mergeCell ref="C612:I612"/>
    <mergeCell ref="M612:N612"/>
    <mergeCell ref="C613:I613"/>
    <mergeCell ref="M613:N613"/>
    <mergeCell ref="C614:N614"/>
    <mergeCell ref="C615:O617"/>
    <mergeCell ref="C618:I618"/>
    <mergeCell ref="J618:K618"/>
    <mergeCell ref="M618:N618"/>
    <mergeCell ref="C604:I604"/>
    <mergeCell ref="M604:N604"/>
    <mergeCell ref="C605:I605"/>
    <mergeCell ref="M605:N605"/>
    <mergeCell ref="C606:I606"/>
    <mergeCell ref="M606:N606"/>
    <mergeCell ref="C607:N607"/>
    <mergeCell ref="C608:O610"/>
    <mergeCell ref="C611:I611"/>
    <mergeCell ref="M611:N611"/>
    <mergeCell ref="C597:I597"/>
    <mergeCell ref="J597:K597"/>
    <mergeCell ref="M597:N597"/>
    <mergeCell ref="C598:N598"/>
    <mergeCell ref="C599:O601"/>
    <mergeCell ref="C602:I602"/>
    <mergeCell ref="M602:N602"/>
    <mergeCell ref="C603:I603"/>
    <mergeCell ref="M603:N603"/>
    <mergeCell ref="C594:I594"/>
    <mergeCell ref="J594:K594"/>
    <mergeCell ref="M594:N594"/>
    <mergeCell ref="C595:I595"/>
    <mergeCell ref="J595:K595"/>
    <mergeCell ref="M595:N595"/>
    <mergeCell ref="C596:I596"/>
    <mergeCell ref="J596:K596"/>
    <mergeCell ref="M596:N596"/>
    <mergeCell ref="C586:O586"/>
    <mergeCell ref="D588:L588"/>
    <mergeCell ref="M588:N588"/>
    <mergeCell ref="D589:L589"/>
    <mergeCell ref="M589:N589"/>
    <mergeCell ref="C590:O592"/>
    <mergeCell ref="C593:I593"/>
    <mergeCell ref="J593:K593"/>
    <mergeCell ref="M593:N593"/>
    <mergeCell ref="C567:F567"/>
    <mergeCell ref="C570:O570"/>
    <mergeCell ref="C572:C578"/>
    <mergeCell ref="D572:K572"/>
    <mergeCell ref="L572:O573"/>
    <mergeCell ref="D573:K573"/>
    <mergeCell ref="D574:K574"/>
    <mergeCell ref="L574:L575"/>
    <mergeCell ref="M574:O575"/>
    <mergeCell ref="L576:L578"/>
    <mergeCell ref="M576:M578"/>
    <mergeCell ref="N576:N578"/>
    <mergeCell ref="O576:O578"/>
    <mergeCell ref="D578:K578"/>
    <mergeCell ref="D575:K577"/>
    <mergeCell ref="M537:N537"/>
    <mergeCell ref="M538:N538"/>
    <mergeCell ref="C539:N539"/>
    <mergeCell ref="C541:N541"/>
    <mergeCell ref="C549:O549"/>
    <mergeCell ref="C550:O550"/>
    <mergeCell ref="C553:O554"/>
    <mergeCell ref="C555:O556"/>
    <mergeCell ref="C562:E562"/>
    <mergeCell ref="K562:O562"/>
    <mergeCell ref="C528:I528"/>
    <mergeCell ref="J528:K528"/>
    <mergeCell ref="M528:N528"/>
    <mergeCell ref="C529:N529"/>
    <mergeCell ref="C531:N531"/>
    <mergeCell ref="C532:O534"/>
    <mergeCell ref="C535:I535"/>
    <mergeCell ref="M535:N535"/>
    <mergeCell ref="C536:I536"/>
    <mergeCell ref="M536:N536"/>
    <mergeCell ref="C525:I525"/>
    <mergeCell ref="J525:K525"/>
    <mergeCell ref="M525:N525"/>
    <mergeCell ref="C526:I526"/>
    <mergeCell ref="J526:K526"/>
    <mergeCell ref="M526:N526"/>
    <mergeCell ref="C527:I527"/>
    <mergeCell ref="J527:K527"/>
    <mergeCell ref="M527:N527"/>
    <mergeCell ref="C518:I518"/>
    <mergeCell ref="M518:N518"/>
    <mergeCell ref="C519:I519"/>
    <mergeCell ref="M519:N519"/>
    <mergeCell ref="C520:N520"/>
    <mergeCell ref="C521:O523"/>
    <mergeCell ref="C524:I524"/>
    <mergeCell ref="J524:K524"/>
    <mergeCell ref="M524:N524"/>
    <mergeCell ref="C510:I510"/>
    <mergeCell ref="M510:N510"/>
    <mergeCell ref="C511:I511"/>
    <mergeCell ref="M511:N511"/>
    <mergeCell ref="C512:I512"/>
    <mergeCell ref="M512:N512"/>
    <mergeCell ref="C513:N513"/>
    <mergeCell ref="C514:O516"/>
    <mergeCell ref="C517:I517"/>
    <mergeCell ref="M517:N517"/>
    <mergeCell ref="C503:I503"/>
    <mergeCell ref="J503:K503"/>
    <mergeCell ref="M503:N503"/>
    <mergeCell ref="C504:N504"/>
    <mergeCell ref="C505:O507"/>
    <mergeCell ref="C508:I508"/>
    <mergeCell ref="M508:N508"/>
    <mergeCell ref="C509:I509"/>
    <mergeCell ref="M509:N509"/>
    <mergeCell ref="C500:I500"/>
    <mergeCell ref="J500:K500"/>
    <mergeCell ref="M500:N500"/>
    <mergeCell ref="C501:I501"/>
    <mergeCell ref="J501:K501"/>
    <mergeCell ref="M501:N501"/>
    <mergeCell ref="C502:I502"/>
    <mergeCell ref="J502:K502"/>
    <mergeCell ref="M502:N502"/>
    <mergeCell ref="C492:O492"/>
    <mergeCell ref="D494:L494"/>
    <mergeCell ref="M494:N494"/>
    <mergeCell ref="D495:L495"/>
    <mergeCell ref="M495:N495"/>
    <mergeCell ref="C496:O498"/>
    <mergeCell ref="C499:I499"/>
    <mergeCell ref="J499:K499"/>
    <mergeCell ref="M499:N499"/>
    <mergeCell ref="C473:F473"/>
    <mergeCell ref="C476:O476"/>
    <mergeCell ref="C478:C484"/>
    <mergeCell ref="D478:K478"/>
    <mergeCell ref="L478:O479"/>
    <mergeCell ref="D479:K479"/>
    <mergeCell ref="D480:K480"/>
    <mergeCell ref="L480:L481"/>
    <mergeCell ref="M480:O481"/>
    <mergeCell ref="L482:L484"/>
    <mergeCell ref="M482:M484"/>
    <mergeCell ref="N482:N484"/>
    <mergeCell ref="O482:O484"/>
    <mergeCell ref="D484:K484"/>
    <mergeCell ref="D481:K483"/>
    <mergeCell ref="M443:N443"/>
    <mergeCell ref="M444:N444"/>
    <mergeCell ref="C445:N445"/>
    <mergeCell ref="C447:N447"/>
    <mergeCell ref="C455:O455"/>
    <mergeCell ref="C456:O456"/>
    <mergeCell ref="C459:O460"/>
    <mergeCell ref="C461:O462"/>
    <mergeCell ref="C468:E468"/>
    <mergeCell ref="K468:O468"/>
    <mergeCell ref="C434:I434"/>
    <mergeCell ref="J434:K434"/>
    <mergeCell ref="M434:N434"/>
    <mergeCell ref="C435:N435"/>
    <mergeCell ref="C437:N437"/>
    <mergeCell ref="C438:O440"/>
    <mergeCell ref="C441:I441"/>
    <mergeCell ref="M441:N441"/>
    <mergeCell ref="C442:I442"/>
    <mergeCell ref="M442:N442"/>
    <mergeCell ref="C431:I431"/>
    <mergeCell ref="J431:K431"/>
    <mergeCell ref="M431:N431"/>
    <mergeCell ref="C432:I432"/>
    <mergeCell ref="J432:K432"/>
    <mergeCell ref="M432:N432"/>
    <mergeCell ref="C433:I433"/>
    <mergeCell ref="J433:K433"/>
    <mergeCell ref="M433:N433"/>
    <mergeCell ref="C424:I424"/>
    <mergeCell ref="M424:N424"/>
    <mergeCell ref="C425:I425"/>
    <mergeCell ref="M425:N425"/>
    <mergeCell ref="C426:N426"/>
    <mergeCell ref="C427:O429"/>
    <mergeCell ref="C430:I430"/>
    <mergeCell ref="J430:K430"/>
    <mergeCell ref="M430:N430"/>
    <mergeCell ref="C416:I416"/>
    <mergeCell ref="M416:N416"/>
    <mergeCell ref="C417:I417"/>
    <mergeCell ref="M417:N417"/>
    <mergeCell ref="C418:I418"/>
    <mergeCell ref="M418:N418"/>
    <mergeCell ref="C419:N419"/>
    <mergeCell ref="C420:O422"/>
    <mergeCell ref="C423:I423"/>
    <mergeCell ref="M423:N423"/>
    <mergeCell ref="C409:I409"/>
    <mergeCell ref="J409:K409"/>
    <mergeCell ref="M409:N409"/>
    <mergeCell ref="C410:N410"/>
    <mergeCell ref="C411:O413"/>
    <mergeCell ref="C414:I414"/>
    <mergeCell ref="M414:N414"/>
    <mergeCell ref="C415:I415"/>
    <mergeCell ref="M415:N415"/>
    <mergeCell ref="C406:I406"/>
    <mergeCell ref="J406:K406"/>
    <mergeCell ref="M406:N406"/>
    <mergeCell ref="C407:I407"/>
    <mergeCell ref="J407:K407"/>
    <mergeCell ref="M407:N407"/>
    <mergeCell ref="C408:I408"/>
    <mergeCell ref="J408:K408"/>
    <mergeCell ref="M408:N408"/>
    <mergeCell ref="C398:O398"/>
    <mergeCell ref="D400:L400"/>
    <mergeCell ref="M400:N400"/>
    <mergeCell ref="D401:L401"/>
    <mergeCell ref="M401:N401"/>
    <mergeCell ref="C402:O404"/>
    <mergeCell ref="C405:I405"/>
    <mergeCell ref="J405:K405"/>
    <mergeCell ref="M405:N405"/>
    <mergeCell ref="C379:F379"/>
    <mergeCell ref="C382:O382"/>
    <mergeCell ref="C384:C390"/>
    <mergeCell ref="D384:K384"/>
    <mergeCell ref="L384:O385"/>
    <mergeCell ref="D385:K385"/>
    <mergeCell ref="D386:K386"/>
    <mergeCell ref="L386:L387"/>
    <mergeCell ref="M386:O387"/>
    <mergeCell ref="L388:L390"/>
    <mergeCell ref="M388:M390"/>
    <mergeCell ref="N388:N390"/>
    <mergeCell ref="O388:O390"/>
    <mergeCell ref="D390:K390"/>
    <mergeCell ref="D387:K389"/>
    <mergeCell ref="M349:N349"/>
    <mergeCell ref="M350:N350"/>
    <mergeCell ref="C351:N351"/>
    <mergeCell ref="C353:N353"/>
    <mergeCell ref="C361:O361"/>
    <mergeCell ref="C362:O362"/>
    <mergeCell ref="C365:O366"/>
    <mergeCell ref="C367:O368"/>
    <mergeCell ref="C374:E374"/>
    <mergeCell ref="K374:O374"/>
    <mergeCell ref="C340:I340"/>
    <mergeCell ref="J340:K340"/>
    <mergeCell ref="M340:N340"/>
    <mergeCell ref="C341:N341"/>
    <mergeCell ref="C343:N343"/>
    <mergeCell ref="C344:O346"/>
    <mergeCell ref="C347:I347"/>
    <mergeCell ref="M347:N347"/>
    <mergeCell ref="C348:I348"/>
    <mergeCell ref="M348:N348"/>
    <mergeCell ref="C337:I337"/>
    <mergeCell ref="J337:K337"/>
    <mergeCell ref="M337:N337"/>
    <mergeCell ref="C338:I338"/>
    <mergeCell ref="J338:K338"/>
    <mergeCell ref="M338:N338"/>
    <mergeCell ref="C339:I339"/>
    <mergeCell ref="J339:K339"/>
    <mergeCell ref="M339:N339"/>
    <mergeCell ref="C330:I330"/>
    <mergeCell ref="M330:N330"/>
    <mergeCell ref="C331:I331"/>
    <mergeCell ref="M331:N331"/>
    <mergeCell ref="C332:N332"/>
    <mergeCell ref="C333:O335"/>
    <mergeCell ref="C336:I336"/>
    <mergeCell ref="J336:K336"/>
    <mergeCell ref="M336:N336"/>
    <mergeCell ref="C322:I322"/>
    <mergeCell ref="M322:N322"/>
    <mergeCell ref="C323:I323"/>
    <mergeCell ref="M323:N323"/>
    <mergeCell ref="C324:I324"/>
    <mergeCell ref="M324:N324"/>
    <mergeCell ref="C325:N325"/>
    <mergeCell ref="C326:O328"/>
    <mergeCell ref="C329:I329"/>
    <mergeCell ref="M329:N329"/>
    <mergeCell ref="C315:I315"/>
    <mergeCell ref="J315:K315"/>
    <mergeCell ref="M315:N315"/>
    <mergeCell ref="C316:N316"/>
    <mergeCell ref="C317:O319"/>
    <mergeCell ref="C320:I320"/>
    <mergeCell ref="M320:N320"/>
    <mergeCell ref="C321:I321"/>
    <mergeCell ref="M321:N321"/>
    <mergeCell ref="C312:I312"/>
    <mergeCell ref="J312:K312"/>
    <mergeCell ref="M312:N312"/>
    <mergeCell ref="C314:I314"/>
    <mergeCell ref="J314:K314"/>
    <mergeCell ref="M313:N313"/>
    <mergeCell ref="C313:I313"/>
    <mergeCell ref="J313:K313"/>
    <mergeCell ref="M314:N314"/>
    <mergeCell ref="C304:O304"/>
    <mergeCell ref="D306:L306"/>
    <mergeCell ref="M306:N306"/>
    <mergeCell ref="D307:L307"/>
    <mergeCell ref="M307:N307"/>
    <mergeCell ref="C308:O310"/>
    <mergeCell ref="C311:I311"/>
    <mergeCell ref="J311:K311"/>
    <mergeCell ref="M311:N311"/>
    <mergeCell ref="C285:F285"/>
    <mergeCell ref="C288:O288"/>
    <mergeCell ref="C290:C296"/>
    <mergeCell ref="D290:K290"/>
    <mergeCell ref="L290:O291"/>
    <mergeCell ref="D291:K291"/>
    <mergeCell ref="D292:K292"/>
    <mergeCell ref="L292:L293"/>
    <mergeCell ref="M292:O293"/>
    <mergeCell ref="L294:L296"/>
    <mergeCell ref="M294:M296"/>
    <mergeCell ref="N294:N296"/>
    <mergeCell ref="O294:O296"/>
    <mergeCell ref="D296:K296"/>
    <mergeCell ref="D293:K295"/>
    <mergeCell ref="M255:N255"/>
    <mergeCell ref="M256:N256"/>
    <mergeCell ref="C257:N257"/>
    <mergeCell ref="C259:N259"/>
    <mergeCell ref="C267:O267"/>
    <mergeCell ref="C268:O268"/>
    <mergeCell ref="C271:O272"/>
    <mergeCell ref="C273:O274"/>
    <mergeCell ref="C280:E280"/>
    <mergeCell ref="K280:O280"/>
    <mergeCell ref="C246:I246"/>
    <mergeCell ref="J246:K246"/>
    <mergeCell ref="M246:N246"/>
    <mergeCell ref="C247:N247"/>
    <mergeCell ref="C249:N249"/>
    <mergeCell ref="C250:O252"/>
    <mergeCell ref="C253:I253"/>
    <mergeCell ref="M253:N253"/>
    <mergeCell ref="C254:I254"/>
    <mergeCell ref="M254:N254"/>
    <mergeCell ref="C243:I243"/>
    <mergeCell ref="J243:K243"/>
    <mergeCell ref="M243:N243"/>
    <mergeCell ref="C244:I244"/>
    <mergeCell ref="J244:K244"/>
    <mergeCell ref="M244:N244"/>
    <mergeCell ref="C245:I245"/>
    <mergeCell ref="J245:K245"/>
    <mergeCell ref="M245:N245"/>
    <mergeCell ref="C236:I236"/>
    <mergeCell ref="M236:N236"/>
    <mergeCell ref="C237:I237"/>
    <mergeCell ref="M237:N237"/>
    <mergeCell ref="C238:N238"/>
    <mergeCell ref="C239:O241"/>
    <mergeCell ref="C242:I242"/>
    <mergeCell ref="J242:K242"/>
    <mergeCell ref="M242:N242"/>
    <mergeCell ref="C228:I228"/>
    <mergeCell ref="M228:N228"/>
    <mergeCell ref="C229:I229"/>
    <mergeCell ref="M229:N229"/>
    <mergeCell ref="C230:I230"/>
    <mergeCell ref="M230:N230"/>
    <mergeCell ref="C231:N231"/>
    <mergeCell ref="C232:O234"/>
    <mergeCell ref="C235:I235"/>
    <mergeCell ref="M235:N235"/>
    <mergeCell ref="C221:I221"/>
    <mergeCell ref="J221:K221"/>
    <mergeCell ref="M221:N221"/>
    <mergeCell ref="C222:N222"/>
    <mergeCell ref="C223:O225"/>
    <mergeCell ref="C226:I226"/>
    <mergeCell ref="M226:N226"/>
    <mergeCell ref="C227:I227"/>
    <mergeCell ref="M227:N227"/>
    <mergeCell ref="C218:I218"/>
    <mergeCell ref="J218:K218"/>
    <mergeCell ref="M218:N218"/>
    <mergeCell ref="C219:I219"/>
    <mergeCell ref="J219:K219"/>
    <mergeCell ref="M219:N219"/>
    <mergeCell ref="C220:I220"/>
    <mergeCell ref="J220:K220"/>
    <mergeCell ref="M220:N220"/>
    <mergeCell ref="C210:O210"/>
    <mergeCell ref="D212:L212"/>
    <mergeCell ref="M212:N212"/>
    <mergeCell ref="D213:L213"/>
    <mergeCell ref="M213:N213"/>
    <mergeCell ref="C214:O216"/>
    <mergeCell ref="C217:I217"/>
    <mergeCell ref="J217:K217"/>
    <mergeCell ref="M217:N217"/>
    <mergeCell ref="C191:F191"/>
    <mergeCell ref="C194:O194"/>
    <mergeCell ref="C196:C202"/>
    <mergeCell ref="D196:K196"/>
    <mergeCell ref="L196:O197"/>
    <mergeCell ref="D197:K197"/>
    <mergeCell ref="D198:K198"/>
    <mergeCell ref="L198:L199"/>
    <mergeCell ref="M198:O199"/>
    <mergeCell ref="L200:L202"/>
    <mergeCell ref="M200:M202"/>
    <mergeCell ref="N200:N202"/>
    <mergeCell ref="O200:O202"/>
    <mergeCell ref="D202:K202"/>
    <mergeCell ref="D199:K201"/>
    <mergeCell ref="L12:L14"/>
    <mergeCell ref="M12:M14"/>
    <mergeCell ref="N12:N14"/>
    <mergeCell ref="O12:O14"/>
    <mergeCell ref="D14:K14"/>
    <mergeCell ref="C31:I31"/>
    <mergeCell ref="J31:K31"/>
    <mergeCell ref="M31:N31"/>
    <mergeCell ref="C34:N34"/>
    <mergeCell ref="C35:O37"/>
    <mergeCell ref="C38:I38"/>
    <mergeCell ref="M38:N38"/>
    <mergeCell ref="C32:I32"/>
    <mergeCell ref="J32:K32"/>
    <mergeCell ref="M32:N32"/>
    <mergeCell ref="C33:I33"/>
    <mergeCell ref="J33:K33"/>
    <mergeCell ref="C3:F3"/>
    <mergeCell ref="C6:O6"/>
    <mergeCell ref="C8:C14"/>
    <mergeCell ref="D8:K8"/>
    <mergeCell ref="L8:O9"/>
    <mergeCell ref="D9:K9"/>
    <mergeCell ref="D10:K10"/>
    <mergeCell ref="L10:L11"/>
    <mergeCell ref="M10:O11"/>
    <mergeCell ref="D11:K13"/>
    <mergeCell ref="C26:O28"/>
    <mergeCell ref="C29:I29"/>
    <mergeCell ref="J29:K29"/>
    <mergeCell ref="M29:N29"/>
    <mergeCell ref="C30:I30"/>
    <mergeCell ref="J30:K30"/>
    <mergeCell ref="M30:N30"/>
    <mergeCell ref="C22:O22"/>
    <mergeCell ref="D24:L24"/>
    <mergeCell ref="M24:N24"/>
    <mergeCell ref="D25:L25"/>
    <mergeCell ref="M25:N25"/>
    <mergeCell ref="M33:N33"/>
    <mergeCell ref="C47:I47"/>
    <mergeCell ref="M47:N47"/>
    <mergeCell ref="C48:I48"/>
    <mergeCell ref="M48:N48"/>
    <mergeCell ref="C49:I49"/>
    <mergeCell ref="M49:N49"/>
    <mergeCell ref="M39:N39"/>
    <mergeCell ref="M40:N40"/>
    <mergeCell ref="M41:N41"/>
    <mergeCell ref="M42:N42"/>
    <mergeCell ref="C43:N43"/>
    <mergeCell ref="C44:O46"/>
    <mergeCell ref="C42:I42"/>
    <mergeCell ref="C39:I39"/>
    <mergeCell ref="C40:I40"/>
    <mergeCell ref="C41:I41"/>
    <mergeCell ref="C116:O116"/>
    <mergeCell ref="D105:K107"/>
    <mergeCell ref="C97:F97"/>
    <mergeCell ref="C100:O100"/>
    <mergeCell ref="C102:C108"/>
    <mergeCell ref="D102:K102"/>
    <mergeCell ref="L102:O103"/>
    <mergeCell ref="D103:K103"/>
    <mergeCell ref="D104:K104"/>
    <mergeCell ref="L104:L105"/>
    <mergeCell ref="C56:I56"/>
    <mergeCell ref="J56:K56"/>
    <mergeCell ref="M56:N56"/>
    <mergeCell ref="C57:I57"/>
    <mergeCell ref="J57:K57"/>
    <mergeCell ref="M57:N57"/>
    <mergeCell ref="C50:N50"/>
    <mergeCell ref="C51:O53"/>
    <mergeCell ref="C54:I54"/>
    <mergeCell ref="J54:K54"/>
    <mergeCell ref="M54:N54"/>
    <mergeCell ref="C55:I55"/>
    <mergeCell ref="J55:K55"/>
    <mergeCell ref="M55:N55"/>
    <mergeCell ref="C65:I65"/>
    <mergeCell ref="M65:N65"/>
    <mergeCell ref="C66:I66"/>
    <mergeCell ref="M66:N66"/>
    <mergeCell ref="M104:O105"/>
    <mergeCell ref="C156:O158"/>
    <mergeCell ref="C160:I160"/>
    <mergeCell ref="C151:I151"/>
    <mergeCell ref="J151:K151"/>
    <mergeCell ref="M151:N151"/>
    <mergeCell ref="C153:N153"/>
    <mergeCell ref="C155:N155"/>
    <mergeCell ref="C149:I149"/>
    <mergeCell ref="J149:K149"/>
    <mergeCell ref="M149:N149"/>
    <mergeCell ref="M67:N67"/>
    <mergeCell ref="M68:N68"/>
    <mergeCell ref="C58:I58"/>
    <mergeCell ref="J58:K58"/>
    <mergeCell ref="M58:N58"/>
    <mergeCell ref="C59:N59"/>
    <mergeCell ref="C61:N61"/>
    <mergeCell ref="C62:O64"/>
    <mergeCell ref="M118:N118"/>
    <mergeCell ref="L106:L108"/>
    <mergeCell ref="C92:E92"/>
    <mergeCell ref="K92:O92"/>
    <mergeCell ref="C69:N69"/>
    <mergeCell ref="C71:N71"/>
    <mergeCell ref="C79:O79"/>
    <mergeCell ref="C80:O80"/>
    <mergeCell ref="C83:O84"/>
    <mergeCell ref="C85:O86"/>
    <mergeCell ref="M106:M108"/>
    <mergeCell ref="N106:N108"/>
    <mergeCell ref="O106:O108"/>
    <mergeCell ref="D108:K108"/>
    <mergeCell ref="C128:N128"/>
    <mergeCell ref="C129:O131"/>
    <mergeCell ref="C132:I132"/>
    <mergeCell ref="M132:N132"/>
    <mergeCell ref="C134:I134"/>
    <mergeCell ref="D118:L118"/>
    <mergeCell ref="C142:I142"/>
    <mergeCell ref="C124:I124"/>
    <mergeCell ref="J124:K124"/>
    <mergeCell ref="M124:N124"/>
    <mergeCell ref="C125:I125"/>
    <mergeCell ref="J125:K125"/>
    <mergeCell ref="M125:N125"/>
    <mergeCell ref="C120:O122"/>
    <mergeCell ref="C123:I123"/>
    <mergeCell ref="J123:K123"/>
    <mergeCell ref="M135:N135"/>
    <mergeCell ref="C135:I135"/>
    <mergeCell ref="C136:I136"/>
    <mergeCell ref="M136:N136"/>
    <mergeCell ref="C137:N137"/>
    <mergeCell ref="C133:I133"/>
    <mergeCell ref="M133:N133"/>
    <mergeCell ref="C126:I126"/>
    <mergeCell ref="J126:K126"/>
    <mergeCell ref="M126:N126"/>
    <mergeCell ref="C127:I127"/>
    <mergeCell ref="J127:K127"/>
    <mergeCell ref="M127:N127"/>
    <mergeCell ref="M134:N134"/>
    <mergeCell ref="M142:N142"/>
    <mergeCell ref="D119:L119"/>
    <mergeCell ref="M119:N119"/>
    <mergeCell ref="C177:O178"/>
    <mergeCell ref="C179:O180"/>
    <mergeCell ref="C186:E186"/>
    <mergeCell ref="K186:O186"/>
    <mergeCell ref="C138:O140"/>
    <mergeCell ref="C143:I143"/>
    <mergeCell ref="M143:N143"/>
    <mergeCell ref="C144:N144"/>
    <mergeCell ref="C145:O147"/>
    <mergeCell ref="C152:I152"/>
    <mergeCell ref="J152:K152"/>
    <mergeCell ref="M152:N152"/>
    <mergeCell ref="C174:O174"/>
    <mergeCell ref="C150:I150"/>
    <mergeCell ref="J150:K150"/>
    <mergeCell ref="M150:N150"/>
    <mergeCell ref="C148:I148"/>
    <mergeCell ref="J148:K148"/>
    <mergeCell ref="M148:N148"/>
    <mergeCell ref="C141:I141"/>
    <mergeCell ref="M141:N141"/>
    <mergeCell ref="C173:O173"/>
    <mergeCell ref="M162:N162"/>
    <mergeCell ref="C163:N163"/>
    <mergeCell ref="C165:N165"/>
    <mergeCell ref="C159:I159"/>
    <mergeCell ref="M159:N159"/>
    <mergeCell ref="M160:N160"/>
    <mergeCell ref="M161:N161"/>
    <mergeCell ref="M123:N123"/>
  </mergeCells>
  <printOptions horizontalCentered="1" verticalCentered="1"/>
  <pageMargins left="0.11811023622047245" right="0.11811023622047245" top="0.15748031496062992" bottom="0.15748031496062992" header="0" footer="0"/>
  <pageSetup scale="53" orientation="portrait" r:id="rId1"/>
  <headerFooter alignWithMargins="0"/>
  <rowBreaks count="10" manualBreakCount="10">
    <brk id="94" max="15" man="1"/>
    <brk id="188" max="15" man="1"/>
    <brk id="282" max="15" man="1"/>
    <brk id="376" max="15" man="1"/>
    <brk id="470" max="15" man="1"/>
    <brk id="564" max="15" man="1"/>
    <brk id="658" max="15" man="1"/>
    <brk id="756" max="15" man="1"/>
    <brk id="854" max="15" man="1"/>
    <brk id="952" max="15"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945BF-B77D-4708-8BE3-ACD6E87BC0D8}">
  <dimension ref="A1:U1186"/>
  <sheetViews>
    <sheetView view="pageBreakPreview" topLeftCell="A5" zoomScale="70" zoomScaleNormal="100" zoomScaleSheetLayoutView="70" workbookViewId="0">
      <selection activeCell="R37" sqref="R37"/>
    </sheetView>
  </sheetViews>
  <sheetFormatPr baseColWidth="10" defaultColWidth="11.42578125" defaultRowHeight="12.75"/>
  <cols>
    <col min="1" max="2" width="3.42578125" style="2" customWidth="1"/>
    <col min="3" max="3" width="27" style="2" customWidth="1"/>
    <col min="4" max="4" width="18" style="2" customWidth="1"/>
    <col min="5" max="9" width="11.42578125" style="2"/>
    <col min="10" max="10" width="14.7109375" style="2" customWidth="1"/>
    <col min="11" max="11" width="11.42578125" style="2"/>
    <col min="12" max="12" width="17.42578125" style="2" customWidth="1"/>
    <col min="13" max="13" width="14.7109375" style="2" bestFit="1" customWidth="1"/>
    <col min="14" max="14" width="6.5703125" style="2" customWidth="1"/>
    <col min="15" max="15" width="21.140625" style="2" bestFit="1" customWidth="1"/>
    <col min="16" max="17" width="3.42578125" style="2" customWidth="1"/>
    <col min="18" max="18" width="13.140625" style="2" customWidth="1"/>
    <col min="19" max="19" width="13.140625" style="2" bestFit="1" customWidth="1"/>
    <col min="20" max="20" width="15.85546875" style="2" bestFit="1" customWidth="1"/>
    <col min="21" max="16384" width="11.42578125" style="2"/>
  </cols>
  <sheetData>
    <row r="1" spans="2:16" ht="13.5" thickBot="1"/>
    <row r="2" spans="2:16" ht="13.5" thickTop="1">
      <c r="B2" s="3"/>
      <c r="C2" s="4"/>
      <c r="D2" s="4"/>
      <c r="E2" s="4"/>
      <c r="F2" s="4"/>
      <c r="G2" s="4"/>
      <c r="H2" s="4"/>
      <c r="I2" s="4"/>
      <c r="J2" s="4"/>
      <c r="K2" s="4"/>
      <c r="L2" s="4"/>
      <c r="M2" s="4"/>
      <c r="N2" s="4"/>
      <c r="O2" s="4"/>
      <c r="P2" s="106"/>
    </row>
    <row r="3" spans="2:16" ht="36.75" customHeight="1">
      <c r="B3" s="5"/>
      <c r="C3" s="869" t="s">
        <v>38</v>
      </c>
      <c r="D3" s="870"/>
      <c r="E3" s="870"/>
      <c r="F3" s="870"/>
      <c r="P3" s="6"/>
    </row>
    <row r="4" spans="2:16">
      <c r="B4" s="5"/>
      <c r="C4" s="94"/>
      <c r="D4" s="107" t="s">
        <v>39</v>
      </c>
      <c r="E4" s="94"/>
      <c r="F4" s="95"/>
      <c r="P4" s="6"/>
    </row>
    <row r="5" spans="2:16">
      <c r="B5" s="5"/>
      <c r="C5" s="88"/>
      <c r="D5" s="89"/>
      <c r="E5" s="88"/>
      <c r="F5" s="89"/>
      <c r="P5" s="6"/>
    </row>
    <row r="6" spans="2:16" ht="48" customHeight="1">
      <c r="B6" s="5"/>
      <c r="C6" s="871" t="s">
        <v>40</v>
      </c>
      <c r="D6" s="871"/>
      <c r="E6" s="871"/>
      <c r="F6" s="871"/>
      <c r="G6" s="871"/>
      <c r="H6" s="871"/>
      <c r="I6" s="871"/>
      <c r="J6" s="871"/>
      <c r="K6" s="871"/>
      <c r="L6" s="871"/>
      <c r="M6" s="871"/>
      <c r="N6" s="871"/>
      <c r="O6" s="871"/>
      <c r="P6" s="7"/>
    </row>
    <row r="7" spans="2:16" ht="15" thickBot="1">
      <c r="B7" s="5"/>
      <c r="C7" s="32"/>
      <c r="D7" s="32"/>
      <c r="E7" s="32"/>
      <c r="F7" s="32"/>
      <c r="G7" s="32"/>
      <c r="H7" s="32"/>
      <c r="I7" s="32"/>
      <c r="J7" s="32"/>
      <c r="K7" s="32"/>
      <c r="L7" s="32"/>
      <c r="M7" s="32"/>
      <c r="N7" s="32"/>
      <c r="O7" s="32"/>
      <c r="P7" s="6"/>
    </row>
    <row r="8" spans="2:16" ht="15">
      <c r="B8" s="5"/>
      <c r="C8" s="872"/>
      <c r="D8" s="874"/>
      <c r="E8" s="875"/>
      <c r="F8" s="875"/>
      <c r="G8" s="875"/>
      <c r="H8" s="875"/>
      <c r="I8" s="875"/>
      <c r="J8" s="875"/>
      <c r="K8" s="876"/>
      <c r="L8" s="877"/>
      <c r="M8" s="878"/>
      <c r="N8" s="878"/>
      <c r="O8" s="879"/>
      <c r="P8" s="8"/>
    </row>
    <row r="9" spans="2:16" ht="15">
      <c r="B9" s="5"/>
      <c r="C9" s="873"/>
      <c r="D9" s="856" t="s">
        <v>468</v>
      </c>
      <c r="E9" s="857"/>
      <c r="F9" s="857"/>
      <c r="G9" s="857"/>
      <c r="H9" s="857"/>
      <c r="I9" s="857"/>
      <c r="J9" s="857"/>
      <c r="K9" s="858"/>
      <c r="L9" s="880"/>
      <c r="M9" s="881"/>
      <c r="N9" s="881"/>
      <c r="O9" s="882"/>
      <c r="P9" s="8"/>
    </row>
    <row r="10" spans="2:16" ht="15">
      <c r="B10" s="5"/>
      <c r="C10" s="873"/>
      <c r="D10" s="856"/>
      <c r="E10" s="857"/>
      <c r="F10" s="857"/>
      <c r="G10" s="857"/>
      <c r="H10" s="857"/>
      <c r="I10" s="857"/>
      <c r="J10" s="857"/>
      <c r="K10" s="858"/>
      <c r="L10" s="883" t="s">
        <v>41</v>
      </c>
      <c r="M10" s="885"/>
      <c r="N10" s="886"/>
      <c r="O10" s="887"/>
      <c r="P10" s="8"/>
    </row>
    <row r="11" spans="2:16" ht="13.5">
      <c r="B11" s="5"/>
      <c r="C11" s="873"/>
      <c r="D11" s="866" t="s">
        <v>467</v>
      </c>
      <c r="E11" s="867"/>
      <c r="F11" s="867"/>
      <c r="G11" s="867"/>
      <c r="H11" s="867"/>
      <c r="I11" s="867"/>
      <c r="J11" s="867"/>
      <c r="K11" s="868"/>
      <c r="L11" s="884"/>
      <c r="M11" s="888"/>
      <c r="N11" s="889"/>
      <c r="O11" s="890"/>
      <c r="P11" s="9"/>
    </row>
    <row r="12" spans="2:16" ht="12.75" customHeight="1">
      <c r="B12" s="5"/>
      <c r="C12" s="873"/>
      <c r="D12" s="866"/>
      <c r="E12" s="867"/>
      <c r="F12" s="867"/>
      <c r="G12" s="867"/>
      <c r="H12" s="867"/>
      <c r="I12" s="867"/>
      <c r="J12" s="867"/>
      <c r="K12" s="868"/>
      <c r="L12" s="883" t="s">
        <v>42</v>
      </c>
      <c r="M12" s="883"/>
      <c r="N12" s="883" t="s">
        <v>43</v>
      </c>
      <c r="O12" s="854"/>
      <c r="P12" s="8"/>
    </row>
    <row r="13" spans="2:16" ht="13.9" customHeight="1">
      <c r="B13" s="5"/>
      <c r="C13" s="873"/>
      <c r="D13" s="866"/>
      <c r="E13" s="867"/>
      <c r="F13" s="867"/>
      <c r="G13" s="867"/>
      <c r="H13" s="867"/>
      <c r="I13" s="867"/>
      <c r="J13" s="867"/>
      <c r="K13" s="868"/>
      <c r="L13" s="891"/>
      <c r="M13" s="891"/>
      <c r="N13" s="891"/>
      <c r="O13" s="855"/>
      <c r="P13" s="8"/>
    </row>
    <row r="14" spans="2:16" ht="15">
      <c r="B14" s="5"/>
      <c r="C14" s="873"/>
      <c r="D14" s="856" t="s">
        <v>44</v>
      </c>
      <c r="E14" s="857"/>
      <c r="F14" s="857"/>
      <c r="G14" s="857"/>
      <c r="H14" s="857"/>
      <c r="I14" s="857"/>
      <c r="J14" s="857"/>
      <c r="K14" s="858"/>
      <c r="L14" s="891"/>
      <c r="M14" s="891"/>
      <c r="N14" s="891"/>
      <c r="O14" s="855"/>
      <c r="P14" s="8"/>
    </row>
    <row r="15" spans="2:16" ht="15.75" thickBot="1">
      <c r="B15" s="5"/>
      <c r="C15" s="33"/>
      <c r="D15" s="34"/>
      <c r="E15" s="34"/>
      <c r="F15" s="34"/>
      <c r="G15" s="34"/>
      <c r="H15" s="34"/>
      <c r="I15" s="34"/>
      <c r="J15" s="34"/>
      <c r="K15" s="34"/>
      <c r="L15" s="34"/>
      <c r="M15" s="35"/>
      <c r="N15" s="35"/>
      <c r="O15" s="36"/>
      <c r="P15" s="10"/>
    </row>
    <row r="16" spans="2:16" ht="15">
      <c r="B16" s="5"/>
      <c r="C16" s="37"/>
      <c r="D16" s="100"/>
      <c r="E16" s="100"/>
      <c r="F16" s="100"/>
      <c r="G16" s="100"/>
      <c r="H16" s="100"/>
      <c r="I16" s="100"/>
      <c r="J16" s="100"/>
      <c r="K16" s="100"/>
      <c r="L16" s="38" t="s">
        <v>45</v>
      </c>
      <c r="M16" s="39" t="s">
        <v>46</v>
      </c>
      <c r="N16" s="39" t="s">
        <v>47</v>
      </c>
      <c r="O16" s="40" t="s">
        <v>48</v>
      </c>
      <c r="P16" s="9"/>
    </row>
    <row r="17" spans="2:21" ht="15">
      <c r="B17" s="5"/>
      <c r="C17" s="41"/>
      <c r="D17" s="99"/>
      <c r="E17" s="99"/>
      <c r="F17" s="99"/>
      <c r="G17" s="99"/>
      <c r="H17" s="99"/>
      <c r="I17" s="99"/>
      <c r="J17" s="99"/>
      <c r="K17" s="99"/>
      <c r="L17" s="42"/>
      <c r="M17" s="43">
        <v>1</v>
      </c>
      <c r="N17" s="43">
        <v>9</v>
      </c>
      <c r="O17" s="44">
        <v>2026</v>
      </c>
      <c r="P17" s="11"/>
    </row>
    <row r="18" spans="2:21" ht="15">
      <c r="B18" s="5"/>
      <c r="C18" s="46"/>
      <c r="D18" s="47"/>
      <c r="E18" s="47"/>
      <c r="F18" s="47"/>
      <c r="G18" s="47"/>
      <c r="H18" s="47"/>
      <c r="I18" s="47"/>
      <c r="J18" s="47"/>
      <c r="K18" s="47"/>
      <c r="L18" s="47"/>
      <c r="M18" s="47"/>
      <c r="N18" s="47"/>
      <c r="O18" s="48"/>
      <c r="P18" s="12"/>
    </row>
    <row r="19" spans="2:21" ht="15" thickBot="1">
      <c r="B19" s="5"/>
      <c r="C19" s="49"/>
      <c r="D19" s="50"/>
      <c r="E19" s="50"/>
      <c r="F19" s="50"/>
      <c r="G19" s="50"/>
      <c r="H19" s="50"/>
      <c r="I19" s="50"/>
      <c r="J19" s="50"/>
      <c r="K19" s="50"/>
      <c r="L19" s="50"/>
      <c r="M19" s="50"/>
      <c r="N19" s="50"/>
      <c r="O19" s="51"/>
      <c r="P19" s="6"/>
    </row>
    <row r="20" spans="2:21" ht="15" thickBot="1">
      <c r="B20" s="5"/>
      <c r="C20" s="52"/>
      <c r="D20" s="53"/>
      <c r="E20" s="53"/>
      <c r="F20" s="53"/>
      <c r="G20" s="53"/>
      <c r="H20" s="53"/>
      <c r="I20" s="32"/>
      <c r="J20" s="32"/>
      <c r="K20" s="53"/>
      <c r="L20" s="53"/>
      <c r="M20" s="53"/>
      <c r="N20" s="53"/>
      <c r="O20" s="54"/>
      <c r="P20" s="6"/>
    </row>
    <row r="21" spans="2:21" ht="15">
      <c r="B21" s="5"/>
      <c r="C21" s="859" t="s">
        <v>51</v>
      </c>
      <c r="D21" s="860"/>
      <c r="E21" s="860"/>
      <c r="F21" s="860"/>
      <c r="G21" s="860"/>
      <c r="H21" s="860"/>
      <c r="I21" s="860"/>
      <c r="J21" s="860"/>
      <c r="K21" s="860"/>
      <c r="L21" s="860"/>
      <c r="M21" s="860"/>
      <c r="N21" s="860"/>
      <c r="O21" s="861"/>
      <c r="P21" s="13"/>
    </row>
    <row r="22" spans="2:21" ht="15" thickBot="1">
      <c r="B22" s="5"/>
      <c r="C22" s="55"/>
      <c r="D22" s="32"/>
      <c r="E22" s="32"/>
      <c r="F22" s="32"/>
      <c r="G22" s="32"/>
      <c r="H22" s="32"/>
      <c r="I22" s="32"/>
      <c r="J22" s="32"/>
      <c r="K22" s="32"/>
      <c r="L22" s="32"/>
      <c r="M22" s="32"/>
      <c r="N22" s="32"/>
      <c r="O22" s="56"/>
      <c r="P22" s="6"/>
    </row>
    <row r="23" spans="2:21" ht="15">
      <c r="B23" s="5"/>
      <c r="C23" s="57" t="s">
        <v>52</v>
      </c>
      <c r="D23" s="862" t="s">
        <v>6</v>
      </c>
      <c r="E23" s="863"/>
      <c r="F23" s="863"/>
      <c r="G23" s="863"/>
      <c r="H23" s="863"/>
      <c r="I23" s="863"/>
      <c r="J23" s="863"/>
      <c r="K23" s="863"/>
      <c r="L23" s="864"/>
      <c r="M23" s="827" t="s">
        <v>53</v>
      </c>
      <c r="N23" s="865"/>
      <c r="O23" s="57" t="s">
        <v>8</v>
      </c>
      <c r="P23" s="14"/>
    </row>
    <row r="24" spans="2:21" ht="15.75" thickBot="1">
      <c r="B24" s="5"/>
      <c r="C24" s="181">
        <v>5.01</v>
      </c>
      <c r="D24" s="849" t="s">
        <v>147</v>
      </c>
      <c r="E24" s="904"/>
      <c r="F24" s="904"/>
      <c r="G24" s="904"/>
      <c r="H24" s="904"/>
      <c r="I24" s="904"/>
      <c r="J24" s="904"/>
      <c r="K24" s="904"/>
      <c r="L24" s="850"/>
      <c r="M24" s="849" t="s">
        <v>149</v>
      </c>
      <c r="N24" s="850"/>
      <c r="O24" s="193">
        <f>+O70</f>
        <v>13433</v>
      </c>
      <c r="P24" s="15"/>
      <c r="T24" s="388"/>
      <c r="U24" s="388"/>
    </row>
    <row r="25" spans="2:21">
      <c r="B25" s="5"/>
      <c r="C25" s="801" t="s">
        <v>54</v>
      </c>
      <c r="D25" s="802"/>
      <c r="E25" s="802"/>
      <c r="F25" s="802"/>
      <c r="G25" s="802"/>
      <c r="H25" s="802"/>
      <c r="I25" s="802"/>
      <c r="J25" s="802"/>
      <c r="K25" s="802"/>
      <c r="L25" s="802"/>
      <c r="M25" s="802"/>
      <c r="N25" s="802"/>
      <c r="O25" s="803"/>
      <c r="P25" s="16"/>
      <c r="T25" s="388"/>
      <c r="U25" s="388"/>
    </row>
    <row r="26" spans="2:21">
      <c r="B26" s="5"/>
      <c r="C26" s="804"/>
      <c r="D26" s="805"/>
      <c r="E26" s="805"/>
      <c r="F26" s="805"/>
      <c r="G26" s="805"/>
      <c r="H26" s="805"/>
      <c r="I26" s="805"/>
      <c r="J26" s="805"/>
      <c r="K26" s="805"/>
      <c r="L26" s="805"/>
      <c r="M26" s="805"/>
      <c r="N26" s="805"/>
      <c r="O26" s="806"/>
      <c r="P26" s="16"/>
      <c r="T26" s="388"/>
      <c r="U26" s="388"/>
    </row>
    <row r="27" spans="2:21" ht="13.5" thickBot="1">
      <c r="B27" s="5"/>
      <c r="C27" s="807"/>
      <c r="D27" s="808"/>
      <c r="E27" s="808"/>
      <c r="F27" s="808"/>
      <c r="G27" s="808"/>
      <c r="H27" s="808"/>
      <c r="I27" s="808"/>
      <c r="J27" s="808"/>
      <c r="K27" s="808"/>
      <c r="L27" s="808"/>
      <c r="M27" s="808"/>
      <c r="N27" s="808"/>
      <c r="O27" s="809"/>
      <c r="P27" s="16"/>
      <c r="T27" s="389" t="s">
        <v>56</v>
      </c>
      <c r="U27" s="388"/>
    </row>
    <row r="28" spans="2:21" ht="15">
      <c r="B28" s="5"/>
      <c r="C28" s="851" t="s">
        <v>6</v>
      </c>
      <c r="D28" s="852"/>
      <c r="E28" s="852"/>
      <c r="F28" s="852"/>
      <c r="G28" s="852"/>
      <c r="H28" s="852"/>
      <c r="I28" s="853"/>
      <c r="J28" s="837" t="s">
        <v>53</v>
      </c>
      <c r="K28" s="838"/>
      <c r="L28" s="58" t="s">
        <v>55</v>
      </c>
      <c r="M28" s="837" t="s">
        <v>56</v>
      </c>
      <c r="N28" s="838"/>
      <c r="O28" s="59" t="s">
        <v>57</v>
      </c>
      <c r="P28" s="17"/>
      <c r="T28" s="395">
        <v>0.1</v>
      </c>
      <c r="U28" s="388"/>
    </row>
    <row r="29" spans="2:21" ht="14.25">
      <c r="B29" s="5"/>
      <c r="C29" s="843" t="s">
        <v>92</v>
      </c>
      <c r="D29" s="844"/>
      <c r="E29" s="844"/>
      <c r="F29" s="844"/>
      <c r="G29" s="844"/>
      <c r="H29" s="844"/>
      <c r="I29" s="845"/>
      <c r="J29" s="831" t="s">
        <v>171</v>
      </c>
      <c r="K29" s="832"/>
      <c r="L29" s="182">
        <f>+O58</f>
        <v>2493.2888908800001</v>
      </c>
      <c r="M29" s="842">
        <f>+$T$28</f>
        <v>0.1</v>
      </c>
      <c r="N29" s="832"/>
      <c r="O29" s="189">
        <f>+L29*M29</f>
        <v>249.32888908800001</v>
      </c>
      <c r="P29" s="18"/>
      <c r="T29" s="388"/>
      <c r="U29" s="388"/>
    </row>
    <row r="30" spans="2:21" ht="15" thickBot="1">
      <c r="B30" s="5"/>
      <c r="C30" s="839"/>
      <c r="D30" s="840"/>
      <c r="E30" s="840"/>
      <c r="F30" s="840"/>
      <c r="G30" s="840"/>
      <c r="H30" s="840"/>
      <c r="I30" s="841"/>
      <c r="J30" s="821"/>
      <c r="K30" s="822"/>
      <c r="L30" s="183"/>
      <c r="M30" s="902"/>
      <c r="N30" s="903"/>
      <c r="O30" s="189"/>
      <c r="P30" s="18"/>
      <c r="T30" s="388"/>
      <c r="U30" s="388"/>
    </row>
    <row r="31" spans="2:21" ht="14.25">
      <c r="B31" s="5"/>
      <c r="C31" s="843"/>
      <c r="D31" s="844"/>
      <c r="E31" s="844"/>
      <c r="F31" s="844"/>
      <c r="G31" s="844"/>
      <c r="H31" s="844"/>
      <c r="I31" s="845"/>
      <c r="J31" s="831"/>
      <c r="K31" s="832"/>
      <c r="L31" s="182"/>
      <c r="M31" s="831"/>
      <c r="N31" s="832"/>
      <c r="O31" s="189">
        <f>+M31*L31</f>
        <v>0</v>
      </c>
      <c r="P31" s="18"/>
      <c r="T31" s="388"/>
      <c r="U31" s="388"/>
    </row>
    <row r="32" spans="2:21" ht="15" thickBot="1">
      <c r="B32" s="5"/>
      <c r="C32" s="843"/>
      <c r="D32" s="844"/>
      <c r="E32" s="844"/>
      <c r="F32" s="844"/>
      <c r="G32" s="844"/>
      <c r="H32" s="844"/>
      <c r="I32" s="845"/>
      <c r="J32" s="831"/>
      <c r="K32" s="832"/>
      <c r="L32" s="182"/>
      <c r="M32" s="831"/>
      <c r="N32" s="832"/>
      <c r="O32" s="189">
        <f>+M32*L32</f>
        <v>0</v>
      </c>
      <c r="P32" s="18"/>
    </row>
    <row r="33" spans="2:16" ht="15.75" thickBot="1">
      <c r="B33" s="5"/>
      <c r="C33" s="779" t="s">
        <v>58</v>
      </c>
      <c r="D33" s="780"/>
      <c r="E33" s="780"/>
      <c r="F33" s="780"/>
      <c r="G33" s="780"/>
      <c r="H33" s="780"/>
      <c r="I33" s="780"/>
      <c r="J33" s="780"/>
      <c r="K33" s="780"/>
      <c r="L33" s="780"/>
      <c r="M33" s="780"/>
      <c r="N33" s="781"/>
      <c r="O33" s="190">
        <f>+SUM(O29:O32)</f>
        <v>249.32888908800001</v>
      </c>
      <c r="P33" s="19"/>
    </row>
    <row r="34" spans="2:16" ht="13.5" customHeight="1">
      <c r="B34" s="5"/>
      <c r="C34" s="801" t="s">
        <v>59</v>
      </c>
      <c r="D34" s="802"/>
      <c r="E34" s="802"/>
      <c r="F34" s="802"/>
      <c r="G34" s="802"/>
      <c r="H34" s="802"/>
      <c r="I34" s="802"/>
      <c r="J34" s="802"/>
      <c r="K34" s="802"/>
      <c r="L34" s="802"/>
      <c r="M34" s="802"/>
      <c r="N34" s="802"/>
      <c r="O34" s="803"/>
      <c r="P34" s="16"/>
    </row>
    <row r="35" spans="2:16">
      <c r="B35" s="5"/>
      <c r="C35" s="804"/>
      <c r="D35" s="805"/>
      <c r="E35" s="805"/>
      <c r="F35" s="805"/>
      <c r="G35" s="805"/>
      <c r="H35" s="805"/>
      <c r="I35" s="805"/>
      <c r="J35" s="805"/>
      <c r="K35" s="805"/>
      <c r="L35" s="805"/>
      <c r="M35" s="805"/>
      <c r="N35" s="805"/>
      <c r="O35" s="806"/>
      <c r="P35" s="16"/>
    </row>
    <row r="36" spans="2:16" ht="13.5" thickBot="1">
      <c r="B36" s="5"/>
      <c r="C36" s="807"/>
      <c r="D36" s="808"/>
      <c r="E36" s="808"/>
      <c r="F36" s="808"/>
      <c r="G36" s="808"/>
      <c r="H36" s="808"/>
      <c r="I36" s="808"/>
      <c r="J36" s="808"/>
      <c r="K36" s="808"/>
      <c r="L36" s="808"/>
      <c r="M36" s="808"/>
      <c r="N36" s="808"/>
      <c r="O36" s="809"/>
      <c r="P36" s="16"/>
    </row>
    <row r="37" spans="2:16" ht="15">
      <c r="B37" s="5"/>
      <c r="C37" s="810" t="s">
        <v>6</v>
      </c>
      <c r="D37" s="811"/>
      <c r="E37" s="811"/>
      <c r="F37" s="811"/>
      <c r="G37" s="811"/>
      <c r="H37" s="811"/>
      <c r="I37" s="838"/>
      <c r="J37" s="226" t="s">
        <v>53</v>
      </c>
      <c r="K37" s="219" t="s">
        <v>8</v>
      </c>
      <c r="L37" s="219" t="s">
        <v>178</v>
      </c>
      <c r="M37" s="837" t="s">
        <v>60</v>
      </c>
      <c r="N37" s="838"/>
      <c r="O37" s="59" t="s">
        <v>57</v>
      </c>
      <c r="P37" s="17"/>
    </row>
    <row r="38" spans="2:16" ht="14.25">
      <c r="B38" s="5"/>
      <c r="C38" s="795" t="s">
        <v>196</v>
      </c>
      <c r="D38" s="796"/>
      <c r="E38" s="796"/>
      <c r="F38" s="796"/>
      <c r="G38" s="796"/>
      <c r="H38" s="796"/>
      <c r="I38" s="954"/>
      <c r="J38" s="232" t="s">
        <v>149</v>
      </c>
      <c r="K38" s="244">
        <v>1</v>
      </c>
      <c r="L38" s="244">
        <v>0.05</v>
      </c>
      <c r="M38" s="777">
        <v>6000</v>
      </c>
      <c r="N38" s="778"/>
      <c r="O38" s="189">
        <f>+(M38*K38)+(M38*K38*L38)</f>
        <v>6300</v>
      </c>
      <c r="P38" s="18"/>
    </row>
    <row r="39" spans="2:16" ht="14.25">
      <c r="B39" s="5"/>
      <c r="C39" s="795" t="s">
        <v>197</v>
      </c>
      <c r="D39" s="796"/>
      <c r="E39" s="796"/>
      <c r="F39" s="796"/>
      <c r="G39" s="796"/>
      <c r="H39" s="796"/>
      <c r="I39" s="954"/>
      <c r="J39" s="234" t="s">
        <v>149</v>
      </c>
      <c r="K39" s="251">
        <v>0.03</v>
      </c>
      <c r="L39" s="251">
        <v>0.05</v>
      </c>
      <c r="M39" s="777">
        <v>8000</v>
      </c>
      <c r="N39" s="778"/>
      <c r="O39" s="189">
        <f>+(M39*K39)+(M39*K39*L39)</f>
        <v>252</v>
      </c>
      <c r="P39" s="18"/>
    </row>
    <row r="40" spans="2:16" ht="14.25">
      <c r="B40" s="5"/>
      <c r="C40" s="795"/>
      <c r="D40" s="796"/>
      <c r="E40" s="796"/>
      <c r="F40" s="796"/>
      <c r="G40" s="796"/>
      <c r="H40" s="796"/>
      <c r="I40" s="954"/>
      <c r="J40" s="234"/>
      <c r="K40" s="251"/>
      <c r="L40" s="251"/>
      <c r="M40" s="777"/>
      <c r="N40" s="778"/>
      <c r="O40" s="189">
        <f>+(M40*K40)+(M40*K40*L40)</f>
        <v>0</v>
      </c>
      <c r="P40" s="18"/>
    </row>
    <row r="41" spans="2:16" ht="15" thickBot="1">
      <c r="B41" s="5"/>
      <c r="C41" s="833"/>
      <c r="D41" s="834"/>
      <c r="E41" s="834"/>
      <c r="F41" s="834"/>
      <c r="G41" s="834"/>
      <c r="H41" s="834"/>
      <c r="I41" s="956"/>
      <c r="J41" s="233"/>
      <c r="K41" s="245"/>
      <c r="L41" s="245"/>
      <c r="M41" s="892"/>
      <c r="N41" s="893"/>
      <c r="O41" s="189">
        <f>+(M41*K41)+(M41*K41*L41)</f>
        <v>0</v>
      </c>
      <c r="P41" s="18"/>
    </row>
    <row r="42" spans="2:16" ht="15.75" thickBot="1">
      <c r="B42" s="5"/>
      <c r="C42" s="779" t="s">
        <v>58</v>
      </c>
      <c r="D42" s="780"/>
      <c r="E42" s="780"/>
      <c r="F42" s="780"/>
      <c r="G42" s="780"/>
      <c r="H42" s="780"/>
      <c r="I42" s="780"/>
      <c r="J42" s="780"/>
      <c r="K42" s="780"/>
      <c r="L42" s="780"/>
      <c r="M42" s="780"/>
      <c r="N42" s="781"/>
      <c r="O42" s="190">
        <f>+SUM(O38:O41)</f>
        <v>6552</v>
      </c>
      <c r="P42" s="18"/>
    </row>
    <row r="43" spans="2:16">
      <c r="B43" s="5"/>
      <c r="C43" s="801" t="s">
        <v>61</v>
      </c>
      <c r="D43" s="802"/>
      <c r="E43" s="802"/>
      <c r="F43" s="802"/>
      <c r="G43" s="802"/>
      <c r="H43" s="802"/>
      <c r="I43" s="802"/>
      <c r="J43" s="802"/>
      <c r="K43" s="802"/>
      <c r="L43" s="802"/>
      <c r="M43" s="802"/>
      <c r="N43" s="802"/>
      <c r="O43" s="803"/>
      <c r="P43" s="16"/>
    </row>
    <row r="44" spans="2:16">
      <c r="B44" s="5"/>
      <c r="C44" s="804"/>
      <c r="D44" s="805"/>
      <c r="E44" s="805"/>
      <c r="F44" s="805"/>
      <c r="G44" s="805"/>
      <c r="H44" s="805"/>
      <c r="I44" s="805"/>
      <c r="J44" s="805"/>
      <c r="K44" s="805"/>
      <c r="L44" s="805"/>
      <c r="M44" s="805"/>
      <c r="N44" s="805"/>
      <c r="O44" s="806"/>
      <c r="P44" s="16"/>
    </row>
    <row r="45" spans="2:16" ht="13.5" thickBot="1">
      <c r="B45" s="5"/>
      <c r="C45" s="807"/>
      <c r="D45" s="808"/>
      <c r="E45" s="808"/>
      <c r="F45" s="808"/>
      <c r="G45" s="808"/>
      <c r="H45" s="808"/>
      <c r="I45" s="808"/>
      <c r="J45" s="808"/>
      <c r="K45" s="808"/>
      <c r="L45" s="808"/>
      <c r="M45" s="808"/>
      <c r="N45" s="808"/>
      <c r="O45" s="809"/>
      <c r="P45" s="16"/>
    </row>
    <row r="46" spans="2:16" s="229" customFormat="1" ht="17.25">
      <c r="B46" s="228"/>
      <c r="C46" s="827" t="s">
        <v>62</v>
      </c>
      <c r="D46" s="828"/>
      <c r="E46" s="828"/>
      <c r="F46" s="828"/>
      <c r="G46" s="828"/>
      <c r="H46" s="828"/>
      <c r="I46" s="828"/>
      <c r="J46" s="219" t="s">
        <v>63</v>
      </c>
      <c r="K46" s="221" t="s">
        <v>64</v>
      </c>
      <c r="L46" s="219" t="s">
        <v>65</v>
      </c>
      <c r="M46" s="782" t="s">
        <v>66</v>
      </c>
      <c r="N46" s="783"/>
      <c r="O46" s="227" t="s">
        <v>57</v>
      </c>
      <c r="P46" s="14"/>
    </row>
    <row r="47" spans="2:16" ht="14.25">
      <c r="B47" s="5"/>
      <c r="C47" s="795" t="s">
        <v>190</v>
      </c>
      <c r="D47" s="796"/>
      <c r="E47" s="796"/>
      <c r="F47" s="796"/>
      <c r="G47" s="796"/>
      <c r="H47" s="796"/>
      <c r="I47" s="796"/>
      <c r="J47" s="66">
        <v>0.1</v>
      </c>
      <c r="K47" s="67">
        <v>1</v>
      </c>
      <c r="L47" s="66"/>
      <c r="M47" s="777">
        <v>6552</v>
      </c>
      <c r="N47" s="778"/>
      <c r="O47" s="60">
        <f>+M47*K47*J47</f>
        <v>655.20000000000005</v>
      </c>
      <c r="P47" s="18"/>
    </row>
    <row r="48" spans="2:16" ht="15" thickBot="1">
      <c r="B48" s="5"/>
      <c r="C48" s="833"/>
      <c r="D48" s="834"/>
      <c r="E48" s="834"/>
      <c r="F48" s="834"/>
      <c r="G48" s="834"/>
      <c r="H48" s="834"/>
      <c r="I48" s="834"/>
      <c r="J48" s="68"/>
      <c r="K48" s="69"/>
      <c r="L48" s="68"/>
      <c r="M48" s="821"/>
      <c r="N48" s="822"/>
      <c r="O48" s="70">
        <v>0</v>
      </c>
      <c r="P48" s="18"/>
    </row>
    <row r="49" spans="2:16" ht="15.75" thickBot="1">
      <c r="B49" s="5"/>
      <c r="C49" s="779" t="s">
        <v>58</v>
      </c>
      <c r="D49" s="780"/>
      <c r="E49" s="780"/>
      <c r="F49" s="780"/>
      <c r="G49" s="780"/>
      <c r="H49" s="780"/>
      <c r="I49" s="780"/>
      <c r="J49" s="780"/>
      <c r="K49" s="780"/>
      <c r="L49" s="780"/>
      <c r="M49" s="780"/>
      <c r="N49" s="781"/>
      <c r="O49" s="190">
        <f>+SUM(O47:O48)</f>
        <v>655.20000000000005</v>
      </c>
      <c r="P49" s="19"/>
    </row>
    <row r="50" spans="2:16">
      <c r="B50" s="5"/>
      <c r="C50" s="801" t="s">
        <v>67</v>
      </c>
      <c r="D50" s="802"/>
      <c r="E50" s="802"/>
      <c r="F50" s="802"/>
      <c r="G50" s="802"/>
      <c r="H50" s="802"/>
      <c r="I50" s="802"/>
      <c r="J50" s="802"/>
      <c r="K50" s="802"/>
      <c r="L50" s="802"/>
      <c r="M50" s="802"/>
      <c r="N50" s="802"/>
      <c r="O50" s="803"/>
      <c r="P50" s="16"/>
    </row>
    <row r="51" spans="2:16">
      <c r="B51" s="5"/>
      <c r="C51" s="804"/>
      <c r="D51" s="805"/>
      <c r="E51" s="805"/>
      <c r="F51" s="805"/>
      <c r="G51" s="805"/>
      <c r="H51" s="805"/>
      <c r="I51" s="805"/>
      <c r="J51" s="805"/>
      <c r="K51" s="805"/>
      <c r="L51" s="805"/>
      <c r="M51" s="805"/>
      <c r="N51" s="805"/>
      <c r="O51" s="806"/>
      <c r="P51" s="16"/>
    </row>
    <row r="52" spans="2:16" ht="13.5" thickBot="1">
      <c r="B52" s="5"/>
      <c r="C52" s="807"/>
      <c r="D52" s="808"/>
      <c r="E52" s="808"/>
      <c r="F52" s="808"/>
      <c r="G52" s="808"/>
      <c r="H52" s="808"/>
      <c r="I52" s="808"/>
      <c r="J52" s="808"/>
      <c r="K52" s="808"/>
      <c r="L52" s="808"/>
      <c r="M52" s="808"/>
      <c r="N52" s="808"/>
      <c r="O52" s="809"/>
      <c r="P52" s="16"/>
    </row>
    <row r="53" spans="2:16" s="229" customFormat="1" ht="30">
      <c r="B53" s="228"/>
      <c r="C53" s="827" t="s">
        <v>68</v>
      </c>
      <c r="D53" s="828"/>
      <c r="E53" s="828"/>
      <c r="F53" s="828"/>
      <c r="G53" s="828"/>
      <c r="H53" s="828"/>
      <c r="I53" s="828"/>
      <c r="J53" s="782" t="s">
        <v>53</v>
      </c>
      <c r="K53" s="783"/>
      <c r="L53" s="222" t="s">
        <v>69</v>
      </c>
      <c r="M53" s="829" t="s">
        <v>56</v>
      </c>
      <c r="N53" s="830"/>
      <c r="O53" s="223" t="s">
        <v>57</v>
      </c>
      <c r="P53" s="224"/>
    </row>
    <row r="54" spans="2:16" ht="14.25">
      <c r="B54" s="5"/>
      <c r="C54" s="814" t="s">
        <v>308</v>
      </c>
      <c r="D54" s="815"/>
      <c r="E54" s="815"/>
      <c r="F54" s="815"/>
      <c r="G54" s="815"/>
      <c r="H54" s="815"/>
      <c r="I54" s="816"/>
      <c r="J54" s="784" t="s">
        <v>94</v>
      </c>
      <c r="K54" s="785"/>
      <c r="L54" s="184">
        <f>+'DESGLOSE CUADRILLAS'!J16</f>
        <v>311661.11135999998</v>
      </c>
      <c r="M54" s="935">
        <v>8.0000000000000002E-3</v>
      </c>
      <c r="N54" s="936"/>
      <c r="O54" s="191">
        <f>+M54*L54</f>
        <v>2493.2888908800001</v>
      </c>
      <c r="P54" s="21"/>
    </row>
    <row r="55" spans="2:16" ht="14.25">
      <c r="B55" s="5"/>
      <c r="C55" s="814"/>
      <c r="D55" s="815"/>
      <c r="E55" s="815"/>
      <c r="F55" s="815"/>
      <c r="G55" s="815"/>
      <c r="H55" s="815"/>
      <c r="I55" s="816"/>
      <c r="J55" s="784"/>
      <c r="K55" s="785"/>
      <c r="L55" s="184"/>
      <c r="M55" s="817"/>
      <c r="N55" s="818"/>
      <c r="O55" s="191">
        <f t="shared" ref="O55:O57" si="0">+M55*L55</f>
        <v>0</v>
      </c>
      <c r="P55" s="21"/>
    </row>
    <row r="56" spans="2:16" ht="14.25">
      <c r="B56" s="5"/>
      <c r="C56" s="814"/>
      <c r="D56" s="815"/>
      <c r="E56" s="815"/>
      <c r="F56" s="815"/>
      <c r="G56" s="815"/>
      <c r="H56" s="815"/>
      <c r="I56" s="816"/>
      <c r="J56" s="784"/>
      <c r="K56" s="785"/>
      <c r="L56" s="184"/>
      <c r="M56" s="819"/>
      <c r="N56" s="820"/>
      <c r="O56" s="191">
        <f t="shared" si="0"/>
        <v>0</v>
      </c>
      <c r="P56" s="21"/>
    </row>
    <row r="57" spans="2:16" ht="15" thickBot="1">
      <c r="B57" s="5"/>
      <c r="C57" s="814"/>
      <c r="D57" s="815"/>
      <c r="E57" s="815"/>
      <c r="F57" s="815"/>
      <c r="G57" s="815"/>
      <c r="H57" s="815"/>
      <c r="I57" s="816"/>
      <c r="J57" s="784"/>
      <c r="K57" s="785"/>
      <c r="L57" s="183"/>
      <c r="M57" s="821"/>
      <c r="N57" s="822"/>
      <c r="O57" s="191">
        <f t="shared" si="0"/>
        <v>0</v>
      </c>
      <c r="P57" s="18"/>
    </row>
    <row r="58" spans="2:16" ht="15.75" thickBot="1">
      <c r="B58" s="5"/>
      <c r="C58" s="779" t="s">
        <v>58</v>
      </c>
      <c r="D58" s="780"/>
      <c r="E58" s="780"/>
      <c r="F58" s="780"/>
      <c r="G58" s="780"/>
      <c r="H58" s="780"/>
      <c r="I58" s="780"/>
      <c r="J58" s="780"/>
      <c r="K58" s="780"/>
      <c r="L58" s="780"/>
      <c r="M58" s="780"/>
      <c r="N58" s="781"/>
      <c r="O58" s="190">
        <f>+SUM(O54:O57)</f>
        <v>2493.2888908800001</v>
      </c>
      <c r="P58" s="18"/>
    </row>
    <row r="59" spans="2:16" ht="15" thickBot="1">
      <c r="B59" s="5"/>
      <c r="C59" s="55"/>
      <c r="D59" s="32"/>
      <c r="E59" s="32"/>
      <c r="F59" s="32"/>
      <c r="G59" s="32"/>
      <c r="H59" s="32"/>
      <c r="I59" s="32"/>
      <c r="J59" s="32"/>
      <c r="K59" s="32"/>
      <c r="L59" s="32"/>
      <c r="M59" s="32"/>
      <c r="N59" s="32"/>
      <c r="O59" s="56"/>
      <c r="P59" s="6"/>
    </row>
    <row r="60" spans="2:16" ht="15.75" thickBot="1">
      <c r="B60" s="5"/>
      <c r="C60" s="786" t="s">
        <v>70</v>
      </c>
      <c r="D60" s="787"/>
      <c r="E60" s="787"/>
      <c r="F60" s="787"/>
      <c r="G60" s="787"/>
      <c r="H60" s="787"/>
      <c r="I60" s="787"/>
      <c r="J60" s="787"/>
      <c r="K60" s="787"/>
      <c r="L60" s="787"/>
      <c r="M60" s="787"/>
      <c r="N60" s="788"/>
      <c r="O60" s="194">
        <f>ROUND(O33+O42+O49+O58,0)</f>
        <v>9950</v>
      </c>
      <c r="P60" s="22"/>
    </row>
    <row r="61" spans="2:16">
      <c r="B61" s="5"/>
      <c r="C61" s="801" t="s">
        <v>71</v>
      </c>
      <c r="D61" s="802"/>
      <c r="E61" s="802"/>
      <c r="F61" s="802"/>
      <c r="G61" s="802"/>
      <c r="H61" s="802"/>
      <c r="I61" s="802"/>
      <c r="J61" s="802"/>
      <c r="K61" s="802"/>
      <c r="L61" s="802"/>
      <c r="M61" s="802"/>
      <c r="N61" s="802"/>
      <c r="O61" s="803"/>
      <c r="P61" s="16"/>
    </row>
    <row r="62" spans="2:16">
      <c r="B62" s="5"/>
      <c r="C62" s="804"/>
      <c r="D62" s="805"/>
      <c r="E62" s="805"/>
      <c r="F62" s="805"/>
      <c r="G62" s="805"/>
      <c r="H62" s="805"/>
      <c r="I62" s="805"/>
      <c r="J62" s="805"/>
      <c r="K62" s="805"/>
      <c r="L62" s="805"/>
      <c r="M62" s="805"/>
      <c r="N62" s="805"/>
      <c r="O62" s="806"/>
      <c r="P62" s="16"/>
    </row>
    <row r="63" spans="2:16" ht="13.5" thickBot="1">
      <c r="B63" s="5"/>
      <c r="C63" s="807"/>
      <c r="D63" s="808"/>
      <c r="E63" s="808"/>
      <c r="F63" s="808"/>
      <c r="G63" s="808"/>
      <c r="H63" s="808"/>
      <c r="I63" s="808"/>
      <c r="J63" s="808"/>
      <c r="K63" s="808"/>
      <c r="L63" s="808"/>
      <c r="M63" s="808"/>
      <c r="N63" s="808"/>
      <c r="O63" s="809"/>
      <c r="P63" s="16"/>
    </row>
    <row r="64" spans="2:16" ht="15">
      <c r="B64" s="5"/>
      <c r="C64" s="810" t="s">
        <v>72</v>
      </c>
      <c r="D64" s="811"/>
      <c r="E64" s="811"/>
      <c r="F64" s="811"/>
      <c r="G64" s="811"/>
      <c r="H64" s="811"/>
      <c r="I64" s="811"/>
      <c r="J64" s="101"/>
      <c r="K64" s="102"/>
      <c r="L64" s="71" t="s">
        <v>73</v>
      </c>
      <c r="M64" s="812" t="s">
        <v>74</v>
      </c>
      <c r="N64" s="813"/>
      <c r="O64" s="72"/>
      <c r="P64" s="20"/>
    </row>
    <row r="65" spans="2:19" ht="14.25">
      <c r="B65" s="5"/>
      <c r="C65" s="795" t="s">
        <v>75</v>
      </c>
      <c r="D65" s="796"/>
      <c r="E65" s="796"/>
      <c r="F65" s="796"/>
      <c r="G65" s="796"/>
      <c r="H65" s="796"/>
      <c r="I65" s="796"/>
      <c r="J65" s="74"/>
      <c r="K65" s="75"/>
      <c r="L65" s="76">
        <v>0.28999999999999998</v>
      </c>
      <c r="M65" s="777">
        <f>+O60</f>
        <v>9950</v>
      </c>
      <c r="N65" s="778"/>
      <c r="O65" s="189">
        <f>+M65*L65</f>
        <v>2885.5</v>
      </c>
      <c r="P65" s="23"/>
    </row>
    <row r="66" spans="2:19" ht="14.25">
      <c r="B66" s="5"/>
      <c r="C66" s="61" t="s">
        <v>76</v>
      </c>
      <c r="D66" s="62"/>
      <c r="E66" s="62"/>
      <c r="F66" s="62"/>
      <c r="G66" s="62"/>
      <c r="H66" s="62"/>
      <c r="I66" s="62"/>
      <c r="J66" s="74"/>
      <c r="K66" s="75"/>
      <c r="L66" s="76">
        <v>0.01</v>
      </c>
      <c r="M66" s="777">
        <f>+O60</f>
        <v>9950</v>
      </c>
      <c r="N66" s="778"/>
      <c r="O66" s="189">
        <f>+M66*L66</f>
        <v>99.5</v>
      </c>
      <c r="P66" s="23"/>
    </row>
    <row r="67" spans="2:19" ht="15" thickBot="1">
      <c r="B67" s="5"/>
      <c r="C67" s="49" t="s">
        <v>77</v>
      </c>
      <c r="D67" s="50"/>
      <c r="E67" s="50"/>
      <c r="F67" s="50"/>
      <c r="G67" s="50"/>
      <c r="H67" s="50"/>
      <c r="I67" s="50"/>
      <c r="J67" s="77"/>
      <c r="K67" s="78"/>
      <c r="L67" s="76">
        <v>0.05</v>
      </c>
      <c r="M67" s="892">
        <f>+O60</f>
        <v>9950</v>
      </c>
      <c r="N67" s="893"/>
      <c r="O67" s="189">
        <f>+M67*L67</f>
        <v>497.5</v>
      </c>
      <c r="P67" s="23"/>
    </row>
    <row r="68" spans="2:19" ht="15.75" thickBot="1">
      <c r="B68" s="5"/>
      <c r="C68" s="779" t="s">
        <v>58</v>
      </c>
      <c r="D68" s="780"/>
      <c r="E68" s="780"/>
      <c r="F68" s="780"/>
      <c r="G68" s="780"/>
      <c r="H68" s="780"/>
      <c r="I68" s="780"/>
      <c r="J68" s="780"/>
      <c r="K68" s="780"/>
      <c r="L68" s="780"/>
      <c r="M68" s="780"/>
      <c r="N68" s="781"/>
      <c r="O68" s="190">
        <f>+SUM(O65:O67)</f>
        <v>3482.5</v>
      </c>
      <c r="P68" s="24"/>
    </row>
    <row r="69" spans="2:19" ht="15" thickBot="1">
      <c r="B69" s="5"/>
      <c r="C69" s="55"/>
      <c r="D69" s="32"/>
      <c r="E69" s="32"/>
      <c r="F69" s="32"/>
      <c r="G69" s="32"/>
      <c r="H69" s="32"/>
      <c r="I69" s="32"/>
      <c r="J69" s="32"/>
      <c r="K69" s="32"/>
      <c r="L69" s="32"/>
      <c r="M69" s="32"/>
      <c r="N69" s="32"/>
      <c r="O69" s="56"/>
      <c r="P69" s="6"/>
    </row>
    <row r="70" spans="2:19" ht="15.75" thickBot="1">
      <c r="B70" s="5"/>
      <c r="C70" s="786" t="s">
        <v>78</v>
      </c>
      <c r="D70" s="787"/>
      <c r="E70" s="787"/>
      <c r="F70" s="787"/>
      <c r="G70" s="787"/>
      <c r="H70" s="787"/>
      <c r="I70" s="787"/>
      <c r="J70" s="787"/>
      <c r="K70" s="787"/>
      <c r="L70" s="787"/>
      <c r="M70" s="787"/>
      <c r="N70" s="788"/>
      <c r="O70" s="194">
        <f>ROUND(+O68+O60,0)</f>
        <v>13433</v>
      </c>
      <c r="P70" s="24"/>
      <c r="R70" s="188"/>
      <c r="S70" s="186"/>
    </row>
    <row r="71" spans="2:19" ht="14.25">
      <c r="B71" s="5"/>
      <c r="C71" s="55"/>
      <c r="D71" s="32"/>
      <c r="E71" s="32"/>
      <c r="F71" s="32"/>
      <c r="G71" s="32"/>
      <c r="H71" s="32"/>
      <c r="I71" s="32"/>
      <c r="J71" s="32"/>
      <c r="K71" s="32"/>
      <c r="L71" s="32"/>
      <c r="M71" s="32"/>
      <c r="N71" s="32"/>
      <c r="O71" s="56"/>
      <c r="P71" s="6"/>
      <c r="S71" s="186"/>
    </row>
    <row r="72" spans="2:19" ht="14.25">
      <c r="B72" s="5"/>
      <c r="C72" s="55"/>
      <c r="D72" s="32"/>
      <c r="E72" s="32"/>
      <c r="F72" s="32"/>
      <c r="G72" s="32"/>
      <c r="H72" s="79" t="s">
        <v>79</v>
      </c>
      <c r="I72" s="79"/>
      <c r="J72" s="79"/>
      <c r="K72" s="79"/>
      <c r="L72" s="32"/>
      <c r="M72" s="32"/>
      <c r="N72" s="32"/>
      <c r="O72" s="56"/>
      <c r="P72" s="6"/>
    </row>
    <row r="73" spans="2:19" ht="15">
      <c r="B73" s="5"/>
      <c r="C73" s="55"/>
      <c r="D73" s="32"/>
      <c r="E73" s="32"/>
      <c r="F73" s="32"/>
      <c r="G73" s="32"/>
      <c r="H73" s="79" t="s">
        <v>80</v>
      </c>
      <c r="I73" s="32"/>
      <c r="J73" s="32"/>
      <c r="K73" s="32"/>
      <c r="L73" s="32"/>
      <c r="M73" s="32"/>
      <c r="N73" s="32"/>
      <c r="O73" s="56"/>
      <c r="P73" s="25"/>
    </row>
    <row r="74" spans="2:19" ht="15">
      <c r="B74" s="5"/>
      <c r="C74" s="55"/>
      <c r="D74" s="32"/>
      <c r="E74" s="32"/>
      <c r="F74" s="32"/>
      <c r="G74" s="32"/>
      <c r="H74" s="79" t="s">
        <v>81</v>
      </c>
      <c r="I74" s="32"/>
      <c r="J74" s="32"/>
      <c r="K74" s="32"/>
      <c r="L74" s="32"/>
      <c r="M74" s="32"/>
      <c r="N74" s="32"/>
      <c r="O74" s="56"/>
      <c r="P74" s="25"/>
    </row>
    <row r="75" spans="2:19" ht="14.25">
      <c r="B75" s="5"/>
      <c r="C75" s="41"/>
      <c r="D75" s="80"/>
      <c r="E75" s="80"/>
      <c r="F75" s="80"/>
      <c r="G75" s="80"/>
      <c r="H75" s="79" t="s">
        <v>82</v>
      </c>
      <c r="I75" s="80"/>
      <c r="J75" s="80"/>
      <c r="K75" s="80"/>
      <c r="L75" s="80"/>
      <c r="M75" s="80"/>
      <c r="N75" s="80"/>
      <c r="O75" s="81"/>
      <c r="P75" s="26"/>
    </row>
    <row r="76" spans="2:19" ht="14.25">
      <c r="B76" s="5"/>
      <c r="C76" s="55"/>
      <c r="D76" s="32"/>
      <c r="E76" s="32"/>
      <c r="F76" s="32"/>
      <c r="G76" s="32"/>
      <c r="H76" s="32" t="s">
        <v>83</v>
      </c>
      <c r="I76" s="32"/>
      <c r="J76" s="32"/>
      <c r="K76" s="32"/>
      <c r="L76" s="32"/>
      <c r="M76" s="32"/>
      <c r="N76" s="32"/>
      <c r="O76" s="56"/>
      <c r="P76" s="6"/>
    </row>
    <row r="77" spans="2:19" ht="15">
      <c r="B77" s="5"/>
      <c r="C77" s="82" t="s">
        <v>84</v>
      </c>
      <c r="D77" s="83"/>
      <c r="E77" s="83"/>
      <c r="F77" s="83"/>
      <c r="G77" s="83"/>
      <c r="H77" s="83"/>
      <c r="I77" s="83"/>
      <c r="J77" s="83"/>
      <c r="K77" s="83"/>
      <c r="L77" s="83"/>
      <c r="M77" s="83"/>
      <c r="N77" s="83"/>
      <c r="O77" s="84"/>
      <c r="P77" s="6"/>
    </row>
    <row r="78" spans="2:19" ht="14.25">
      <c r="B78" s="5"/>
      <c r="C78" s="789"/>
      <c r="D78" s="790"/>
      <c r="E78" s="790"/>
      <c r="F78" s="790"/>
      <c r="G78" s="790"/>
      <c r="H78" s="790"/>
      <c r="I78" s="790"/>
      <c r="J78" s="790"/>
      <c r="K78" s="790"/>
      <c r="L78" s="790"/>
      <c r="M78" s="790"/>
      <c r="N78" s="790"/>
      <c r="O78" s="791"/>
      <c r="P78" s="26"/>
    </row>
    <row r="79" spans="2:19" ht="14.25">
      <c r="B79" s="5"/>
      <c r="C79" s="789"/>
      <c r="D79" s="790"/>
      <c r="E79" s="790"/>
      <c r="F79" s="790"/>
      <c r="G79" s="790"/>
      <c r="H79" s="790"/>
      <c r="I79" s="790"/>
      <c r="J79" s="790"/>
      <c r="K79" s="790"/>
      <c r="L79" s="790"/>
      <c r="M79" s="790"/>
      <c r="N79" s="790"/>
      <c r="O79" s="791"/>
      <c r="P79" s="26"/>
    </row>
    <row r="80" spans="2:19" ht="14.25">
      <c r="B80" s="5"/>
      <c r="C80" s="41"/>
      <c r="D80" s="80"/>
      <c r="E80" s="80"/>
      <c r="F80" s="80"/>
      <c r="G80" s="80"/>
      <c r="H80" s="80"/>
      <c r="I80" s="80"/>
      <c r="J80" s="80"/>
      <c r="K80" s="80"/>
      <c r="L80" s="80"/>
      <c r="M80" s="80"/>
      <c r="N80" s="80"/>
      <c r="O80" s="81"/>
      <c r="P80" s="26"/>
    </row>
    <row r="81" spans="2:16" ht="15">
      <c r="B81" s="5"/>
      <c r="C81" s="85" t="s">
        <v>85</v>
      </c>
      <c r="D81" s="80"/>
      <c r="E81" s="80"/>
      <c r="F81" s="80"/>
      <c r="G81" s="80"/>
      <c r="H81" s="80"/>
      <c r="I81" s="80"/>
      <c r="J81" s="80"/>
      <c r="K81" s="80"/>
      <c r="L81" s="80"/>
      <c r="M81" s="80"/>
      <c r="N81" s="80"/>
      <c r="O81" s="81"/>
      <c r="P81" s="26"/>
    </row>
    <row r="82" spans="2:16" ht="12.75" customHeight="1">
      <c r="B82" s="5"/>
      <c r="C82" s="792" t="s">
        <v>86</v>
      </c>
      <c r="D82" s="793"/>
      <c r="E82" s="793"/>
      <c r="F82" s="793"/>
      <c r="G82" s="793"/>
      <c r="H82" s="793"/>
      <c r="I82" s="793"/>
      <c r="J82" s="793"/>
      <c r="K82" s="793"/>
      <c r="L82" s="793"/>
      <c r="M82" s="793"/>
      <c r="N82" s="793"/>
      <c r="O82" s="794"/>
      <c r="P82" s="27"/>
    </row>
    <row r="83" spans="2:16" ht="28.5" customHeight="1">
      <c r="B83" s="5"/>
      <c r="C83" s="792"/>
      <c r="D83" s="793"/>
      <c r="E83" s="793"/>
      <c r="F83" s="793"/>
      <c r="G83" s="793"/>
      <c r="H83" s="793"/>
      <c r="I83" s="793"/>
      <c r="J83" s="793"/>
      <c r="K83" s="793"/>
      <c r="L83" s="793"/>
      <c r="M83" s="793"/>
      <c r="N83" s="793"/>
      <c r="O83" s="794"/>
      <c r="P83" s="27"/>
    </row>
    <row r="84" spans="2:16" ht="13.35" customHeight="1">
      <c r="B84" s="5"/>
      <c r="C84" s="792" t="s">
        <v>87</v>
      </c>
      <c r="D84" s="793"/>
      <c r="E84" s="793"/>
      <c r="F84" s="793"/>
      <c r="G84" s="793"/>
      <c r="H84" s="793"/>
      <c r="I84" s="793"/>
      <c r="J84" s="793"/>
      <c r="K84" s="793"/>
      <c r="L84" s="793"/>
      <c r="M84" s="793"/>
      <c r="N84" s="793"/>
      <c r="O84" s="794"/>
      <c r="P84" s="27"/>
    </row>
    <row r="85" spans="2:16" ht="45" customHeight="1">
      <c r="B85" s="5"/>
      <c r="C85" s="792"/>
      <c r="D85" s="793"/>
      <c r="E85" s="793"/>
      <c r="F85" s="793"/>
      <c r="G85" s="793"/>
      <c r="H85" s="793"/>
      <c r="I85" s="793"/>
      <c r="J85" s="793"/>
      <c r="K85" s="793"/>
      <c r="L85" s="793"/>
      <c r="M85" s="793"/>
      <c r="N85" s="793"/>
      <c r="O85" s="794"/>
      <c r="P85" s="27"/>
    </row>
    <row r="86" spans="2:16" ht="14.25">
      <c r="B86" s="5"/>
      <c r="C86" s="41"/>
      <c r="D86" s="80"/>
      <c r="E86" s="80"/>
      <c r="F86" s="80"/>
      <c r="G86" s="80"/>
      <c r="H86" s="80"/>
      <c r="I86" s="80"/>
      <c r="J86" s="80"/>
      <c r="K86" s="80"/>
      <c r="L86" s="80"/>
      <c r="M86" s="80"/>
      <c r="N86" s="80"/>
      <c r="O86" s="81"/>
      <c r="P86" s="26"/>
    </row>
    <row r="87" spans="2:16" ht="14.25">
      <c r="B87" s="5"/>
      <c r="C87" s="55"/>
      <c r="D87" s="32"/>
      <c r="E87" s="32"/>
      <c r="F87" s="32"/>
      <c r="G87" s="32"/>
      <c r="H87" s="79" t="s">
        <v>79</v>
      </c>
      <c r="I87" s="32"/>
      <c r="J87" s="32"/>
      <c r="K87" s="32"/>
      <c r="L87" s="32"/>
      <c r="M87" s="32"/>
      <c r="N87" s="32"/>
      <c r="O87" s="56"/>
      <c r="P87" s="6"/>
    </row>
    <row r="88" spans="2:16" ht="14.25">
      <c r="B88" s="5"/>
      <c r="C88" s="55"/>
      <c r="D88" s="32"/>
      <c r="E88" s="32"/>
      <c r="F88" s="32"/>
      <c r="G88" s="32"/>
      <c r="H88" s="32" t="s">
        <v>80</v>
      </c>
      <c r="I88" s="62"/>
      <c r="J88" s="62"/>
      <c r="K88" s="62"/>
      <c r="L88" s="32"/>
      <c r="M88" s="32"/>
      <c r="N88" s="32"/>
      <c r="O88" s="56"/>
      <c r="P88" s="6"/>
    </row>
    <row r="89" spans="2:16" ht="14.25">
      <c r="B89" s="5"/>
      <c r="C89" s="55"/>
      <c r="D89" s="32"/>
      <c r="E89" s="32"/>
      <c r="F89" s="32"/>
      <c r="G89" s="32"/>
      <c r="H89" s="32" t="s">
        <v>88</v>
      </c>
      <c r="I89" s="86"/>
      <c r="J89" s="86"/>
      <c r="K89" s="86"/>
      <c r="L89" s="32"/>
      <c r="M89" s="32"/>
      <c r="N89" s="32"/>
      <c r="O89" s="56"/>
      <c r="P89" s="6"/>
    </row>
    <row r="90" spans="2:16" ht="14.25">
      <c r="B90" s="5"/>
      <c r="C90" s="87"/>
      <c r="D90" s="80"/>
      <c r="E90" s="80"/>
      <c r="F90" s="80"/>
      <c r="G90" s="80"/>
      <c r="H90" s="32" t="s">
        <v>89</v>
      </c>
      <c r="I90" s="32"/>
      <c r="J90" s="32"/>
      <c r="K90" s="32"/>
      <c r="L90" s="80"/>
      <c r="M90" s="80"/>
      <c r="N90" s="80"/>
      <c r="O90" s="81"/>
      <c r="P90" s="26"/>
    </row>
    <row r="91" spans="2:16" ht="18.75" customHeight="1" thickBot="1">
      <c r="B91" s="5"/>
      <c r="C91" s="773"/>
      <c r="D91" s="774"/>
      <c r="E91" s="774"/>
      <c r="F91" s="69"/>
      <c r="G91" s="69"/>
      <c r="H91" s="69"/>
      <c r="I91" s="69"/>
      <c r="J91" s="69"/>
      <c r="K91" s="775"/>
      <c r="L91" s="775"/>
      <c r="M91" s="775"/>
      <c r="N91" s="775"/>
      <c r="O91" s="776"/>
      <c r="P91" s="28"/>
    </row>
    <row r="92" spans="2:16" ht="13.5" thickBot="1">
      <c r="B92" s="29"/>
      <c r="C92" s="30"/>
      <c r="D92" s="30"/>
      <c r="E92" s="30"/>
      <c r="F92" s="30"/>
      <c r="G92" s="30"/>
      <c r="H92" s="30"/>
      <c r="I92" s="30"/>
      <c r="J92" s="30"/>
      <c r="K92" s="30"/>
      <c r="L92" s="30"/>
      <c r="M92" s="30"/>
      <c r="N92" s="30"/>
      <c r="O92" s="30"/>
      <c r="P92" s="31"/>
    </row>
    <row r="93" spans="2:16" ht="13.5" thickTop="1"/>
    <row r="94" spans="2:16" ht="13.5" thickBot="1"/>
    <row r="95" spans="2:16" ht="13.5" thickTop="1">
      <c r="B95" s="3"/>
      <c r="C95" s="4"/>
      <c r="D95" s="4"/>
      <c r="E95" s="4"/>
      <c r="F95" s="4"/>
      <c r="G95" s="4"/>
      <c r="H95" s="4"/>
      <c r="I95" s="4"/>
      <c r="J95" s="4"/>
      <c r="K95" s="4"/>
      <c r="L95" s="4"/>
      <c r="M95" s="4"/>
      <c r="N95" s="4"/>
      <c r="O95" s="4"/>
      <c r="P95" s="106"/>
    </row>
    <row r="96" spans="2:16" ht="13.9" customHeight="1">
      <c r="B96" s="5"/>
      <c r="C96" s="970" t="s">
        <v>38</v>
      </c>
      <c r="D96" s="971"/>
      <c r="E96" s="971"/>
      <c r="F96" s="972"/>
      <c r="P96" s="6"/>
    </row>
    <row r="97" spans="2:16">
      <c r="B97" s="5"/>
      <c r="C97" s="94"/>
      <c r="D97" s="107" t="s">
        <v>39</v>
      </c>
      <c r="E97" s="94"/>
      <c r="F97" s="95"/>
      <c r="P97" s="6"/>
    </row>
    <row r="98" spans="2:16">
      <c r="B98" s="5"/>
      <c r="C98" s="88"/>
      <c r="D98" s="89"/>
      <c r="E98" s="88"/>
      <c r="F98" s="89"/>
      <c r="P98" s="6"/>
    </row>
    <row r="99" spans="2:16" ht="15.6" customHeight="1">
      <c r="B99" s="5"/>
      <c r="C99" s="973" t="s">
        <v>40</v>
      </c>
      <c r="D99" s="974"/>
      <c r="E99" s="974"/>
      <c r="F99" s="974"/>
      <c r="G99" s="974"/>
      <c r="H99" s="974"/>
      <c r="I99" s="974"/>
      <c r="J99" s="974"/>
      <c r="K99" s="974"/>
      <c r="L99" s="974"/>
      <c r="M99" s="974"/>
      <c r="N99" s="974"/>
      <c r="O99" s="975"/>
      <c r="P99" s="7"/>
    </row>
    <row r="100" spans="2:16" ht="15" thickBot="1">
      <c r="B100" s="5"/>
      <c r="C100" s="32"/>
      <c r="D100" s="32"/>
      <c r="E100" s="32"/>
      <c r="F100" s="32"/>
      <c r="G100" s="32"/>
      <c r="H100" s="32"/>
      <c r="I100" s="32"/>
      <c r="J100" s="32"/>
      <c r="K100" s="32"/>
      <c r="L100" s="32"/>
      <c r="M100" s="32"/>
      <c r="N100" s="32"/>
      <c r="O100" s="32"/>
      <c r="P100" s="6"/>
    </row>
    <row r="101" spans="2:16" ht="15">
      <c r="B101" s="5"/>
      <c r="C101" s="872"/>
      <c r="D101" s="874"/>
      <c r="E101" s="875"/>
      <c r="F101" s="875"/>
      <c r="G101" s="875"/>
      <c r="H101" s="875"/>
      <c r="I101" s="875"/>
      <c r="J101" s="875"/>
      <c r="K101" s="876"/>
      <c r="L101" s="877"/>
      <c r="M101" s="878"/>
      <c r="N101" s="878"/>
      <c r="O101" s="879"/>
      <c r="P101" s="8"/>
    </row>
    <row r="102" spans="2:16" ht="15">
      <c r="B102" s="5"/>
      <c r="C102" s="873"/>
      <c r="D102" s="856" t="s">
        <v>468</v>
      </c>
      <c r="E102" s="857"/>
      <c r="F102" s="857"/>
      <c r="G102" s="857"/>
      <c r="H102" s="857"/>
      <c r="I102" s="857"/>
      <c r="J102" s="857"/>
      <c r="K102" s="858"/>
      <c r="L102" s="880"/>
      <c r="M102" s="881"/>
      <c r="N102" s="881"/>
      <c r="O102" s="882"/>
      <c r="P102" s="8"/>
    </row>
    <row r="103" spans="2:16" ht="15">
      <c r="B103" s="5"/>
      <c r="C103" s="873"/>
      <c r="D103" s="856"/>
      <c r="E103" s="857"/>
      <c r="F103" s="857"/>
      <c r="G103" s="857"/>
      <c r="H103" s="857"/>
      <c r="I103" s="857"/>
      <c r="J103" s="857"/>
      <c r="K103" s="858"/>
      <c r="L103" s="883" t="s">
        <v>41</v>
      </c>
      <c r="M103" s="885"/>
      <c r="N103" s="886"/>
      <c r="O103" s="887"/>
      <c r="P103" s="8"/>
    </row>
    <row r="104" spans="2:16" ht="13.5">
      <c r="B104" s="5"/>
      <c r="C104" s="873"/>
      <c r="D104" s="866" t="s">
        <v>467</v>
      </c>
      <c r="E104" s="867"/>
      <c r="F104" s="867"/>
      <c r="G104" s="867"/>
      <c r="H104" s="867"/>
      <c r="I104" s="867"/>
      <c r="J104" s="867"/>
      <c r="K104" s="868"/>
      <c r="L104" s="884"/>
      <c r="M104" s="888"/>
      <c r="N104" s="889"/>
      <c r="O104" s="890"/>
      <c r="P104" s="9"/>
    </row>
    <row r="105" spans="2:16" ht="13.9" customHeight="1">
      <c r="B105" s="5"/>
      <c r="C105" s="873"/>
      <c r="D105" s="866"/>
      <c r="E105" s="867"/>
      <c r="F105" s="867"/>
      <c r="G105" s="867"/>
      <c r="H105" s="867"/>
      <c r="I105" s="867"/>
      <c r="J105" s="867"/>
      <c r="K105" s="868"/>
      <c r="L105" s="883" t="s">
        <v>42</v>
      </c>
      <c r="M105" s="883"/>
      <c r="N105" s="883" t="s">
        <v>43</v>
      </c>
      <c r="O105" s="854"/>
      <c r="P105" s="8"/>
    </row>
    <row r="106" spans="2:16" ht="13.9" customHeight="1">
      <c r="B106" s="5"/>
      <c r="C106" s="873"/>
      <c r="D106" s="866"/>
      <c r="E106" s="867"/>
      <c r="F106" s="867"/>
      <c r="G106" s="867"/>
      <c r="H106" s="867"/>
      <c r="I106" s="867"/>
      <c r="J106" s="867"/>
      <c r="K106" s="868"/>
      <c r="L106" s="891"/>
      <c r="M106" s="891"/>
      <c r="N106" s="891"/>
      <c r="O106" s="855"/>
      <c r="P106" s="8"/>
    </row>
    <row r="107" spans="2:16" ht="15">
      <c r="B107" s="5"/>
      <c r="C107" s="873"/>
      <c r="D107" s="856" t="s">
        <v>44</v>
      </c>
      <c r="E107" s="857"/>
      <c r="F107" s="857"/>
      <c r="G107" s="857"/>
      <c r="H107" s="857"/>
      <c r="I107" s="857"/>
      <c r="J107" s="857"/>
      <c r="K107" s="858"/>
      <c r="L107" s="891"/>
      <c r="M107" s="891"/>
      <c r="N107" s="891"/>
      <c r="O107" s="855"/>
      <c r="P107" s="8"/>
    </row>
    <row r="108" spans="2:16" ht="15.75" thickBot="1">
      <c r="B108" s="5"/>
      <c r="C108" s="33"/>
      <c r="D108" s="34"/>
      <c r="E108" s="34"/>
      <c r="F108" s="34"/>
      <c r="G108" s="34"/>
      <c r="H108" s="34"/>
      <c r="I108" s="34"/>
      <c r="J108" s="34"/>
      <c r="K108" s="34"/>
      <c r="L108" s="34"/>
      <c r="M108" s="35"/>
      <c r="N108" s="35"/>
      <c r="O108" s="36"/>
      <c r="P108" s="10"/>
    </row>
    <row r="109" spans="2:16" ht="15">
      <c r="B109" s="5"/>
      <c r="C109" s="37"/>
      <c r="D109" s="100"/>
      <c r="E109" s="100"/>
      <c r="F109" s="100"/>
      <c r="G109" s="100"/>
      <c r="H109" s="100"/>
      <c r="I109" s="100"/>
      <c r="J109" s="100"/>
      <c r="K109" s="100"/>
      <c r="L109" s="38" t="s">
        <v>45</v>
      </c>
      <c r="M109" s="39" t="s">
        <v>46</v>
      </c>
      <c r="N109" s="39" t="s">
        <v>47</v>
      </c>
      <c r="O109" s="40" t="s">
        <v>48</v>
      </c>
      <c r="P109" s="9"/>
    </row>
    <row r="110" spans="2:16" ht="15">
      <c r="B110" s="5"/>
      <c r="C110" s="41"/>
      <c r="D110" s="99"/>
      <c r="E110" s="99"/>
      <c r="F110" s="99"/>
      <c r="G110" s="99"/>
      <c r="H110" s="99"/>
      <c r="I110" s="99"/>
      <c r="J110" s="99"/>
      <c r="K110" s="99"/>
      <c r="L110" s="42"/>
      <c r="M110" s="43">
        <v>1</v>
      </c>
      <c r="N110" s="43">
        <v>9</v>
      </c>
      <c r="O110" s="44">
        <v>2026</v>
      </c>
      <c r="P110" s="11"/>
    </row>
    <row r="111" spans="2:16" ht="15">
      <c r="B111" s="5"/>
      <c r="C111" s="46"/>
      <c r="D111" s="47"/>
      <c r="E111" s="47"/>
      <c r="F111" s="47"/>
      <c r="G111" s="47"/>
      <c r="H111" s="47"/>
      <c r="I111" s="47"/>
      <c r="J111" s="47"/>
      <c r="K111" s="47"/>
      <c r="L111" s="47"/>
      <c r="M111" s="47"/>
      <c r="N111" s="47"/>
      <c r="O111" s="48"/>
      <c r="P111" s="12"/>
    </row>
    <row r="112" spans="2:16" ht="15" thickBot="1">
      <c r="B112" s="5"/>
      <c r="C112" s="49"/>
      <c r="D112" s="50"/>
      <c r="E112" s="50"/>
      <c r="F112" s="50"/>
      <c r="G112" s="50"/>
      <c r="H112" s="50"/>
      <c r="I112" s="50"/>
      <c r="J112" s="50"/>
      <c r="K112" s="50"/>
      <c r="L112" s="50"/>
      <c r="M112" s="50"/>
      <c r="N112" s="50"/>
      <c r="O112" s="51"/>
      <c r="P112" s="6"/>
    </row>
    <row r="113" spans="1:17" ht="15" thickBot="1">
      <c r="B113" s="5"/>
      <c r="C113" s="52"/>
      <c r="D113" s="53"/>
      <c r="E113" s="53"/>
      <c r="F113" s="53"/>
      <c r="G113" s="53"/>
      <c r="H113" s="53"/>
      <c r="I113" s="32"/>
      <c r="J113" s="32"/>
      <c r="K113" s="53"/>
      <c r="L113" s="53"/>
      <c r="M113" s="53"/>
      <c r="N113" s="53"/>
      <c r="O113" s="54"/>
      <c r="P113" s="6"/>
    </row>
    <row r="114" spans="1:17" ht="15">
      <c r="B114" s="5"/>
      <c r="C114" s="859" t="s">
        <v>51</v>
      </c>
      <c r="D114" s="860"/>
      <c r="E114" s="860"/>
      <c r="F114" s="860"/>
      <c r="G114" s="860"/>
      <c r="H114" s="860"/>
      <c r="I114" s="860"/>
      <c r="J114" s="860"/>
      <c r="K114" s="860"/>
      <c r="L114" s="860"/>
      <c r="M114" s="860"/>
      <c r="N114" s="860"/>
      <c r="O114" s="861"/>
      <c r="P114" s="13"/>
    </row>
    <row r="115" spans="1:17" ht="15" thickBot="1">
      <c r="B115" s="5"/>
      <c r="C115" s="55"/>
      <c r="D115" s="32"/>
      <c r="E115" s="32"/>
      <c r="F115" s="32"/>
      <c r="G115" s="32"/>
      <c r="H115" s="32"/>
      <c r="I115" s="32"/>
      <c r="J115" s="32"/>
      <c r="K115" s="32"/>
      <c r="L115" s="32"/>
      <c r="M115" s="32"/>
      <c r="N115" s="32"/>
      <c r="O115" s="56"/>
      <c r="P115" s="6"/>
    </row>
    <row r="116" spans="1:17" ht="15">
      <c r="B116" s="5"/>
      <c r="C116" s="57" t="s">
        <v>52</v>
      </c>
      <c r="D116" s="862" t="s">
        <v>6</v>
      </c>
      <c r="E116" s="863"/>
      <c r="F116" s="863"/>
      <c r="G116" s="863"/>
      <c r="H116" s="863"/>
      <c r="I116" s="863"/>
      <c r="J116" s="863"/>
      <c r="K116" s="863"/>
      <c r="L116" s="864"/>
      <c r="M116" s="827" t="s">
        <v>53</v>
      </c>
      <c r="N116" s="865"/>
      <c r="O116" s="57" t="s">
        <v>8</v>
      </c>
      <c r="P116" s="14"/>
    </row>
    <row r="117" spans="1:17" ht="15.75" thickBot="1">
      <c r="B117" s="5"/>
      <c r="C117" s="181">
        <v>5.0199999999999996</v>
      </c>
      <c r="D117" s="849" t="s">
        <v>148</v>
      </c>
      <c r="E117" s="904"/>
      <c r="F117" s="904"/>
      <c r="G117" s="904"/>
      <c r="H117" s="904"/>
      <c r="I117" s="904"/>
      <c r="J117" s="904"/>
      <c r="K117" s="904"/>
      <c r="L117" s="850"/>
      <c r="M117" s="849" t="s">
        <v>91</v>
      </c>
      <c r="N117" s="850"/>
      <c r="O117" s="193">
        <f>+O163</f>
        <v>31915</v>
      </c>
      <c r="P117" s="15"/>
    </row>
    <row r="118" spans="1:17">
      <c r="B118" s="5"/>
      <c r="C118" s="801" t="s">
        <v>54</v>
      </c>
      <c r="D118" s="802"/>
      <c r="E118" s="802"/>
      <c r="F118" s="802"/>
      <c r="G118" s="802"/>
      <c r="H118" s="802"/>
      <c r="I118" s="802"/>
      <c r="J118" s="802"/>
      <c r="K118" s="802"/>
      <c r="L118" s="802"/>
      <c r="M118" s="802"/>
      <c r="N118" s="802"/>
      <c r="O118" s="803"/>
      <c r="P118" s="16"/>
    </row>
    <row r="119" spans="1:17" ht="31.15" customHeight="1">
      <c r="B119" s="5"/>
      <c r="C119" s="804"/>
      <c r="D119" s="805"/>
      <c r="E119" s="805"/>
      <c r="F119" s="805"/>
      <c r="G119" s="805"/>
      <c r="H119" s="805"/>
      <c r="I119" s="805"/>
      <c r="J119" s="805"/>
      <c r="K119" s="805"/>
      <c r="L119" s="805"/>
      <c r="M119" s="805"/>
      <c r="N119" s="805"/>
      <c r="O119" s="806"/>
      <c r="P119" s="16"/>
    </row>
    <row r="120" spans="1:17" ht="13.5" thickBot="1">
      <c r="B120" s="5"/>
      <c r="C120" s="807"/>
      <c r="D120" s="808"/>
      <c r="E120" s="808"/>
      <c r="F120" s="808"/>
      <c r="G120" s="808"/>
      <c r="H120" s="808"/>
      <c r="I120" s="808"/>
      <c r="J120" s="808"/>
      <c r="K120" s="808"/>
      <c r="L120" s="808"/>
      <c r="M120" s="808"/>
      <c r="N120" s="808"/>
      <c r="O120" s="809"/>
      <c r="P120" s="16"/>
    </row>
    <row r="121" spans="1:17" ht="15">
      <c r="B121" s="5"/>
      <c r="C121" s="810" t="s">
        <v>6</v>
      </c>
      <c r="D121" s="811"/>
      <c r="E121" s="811"/>
      <c r="F121" s="811"/>
      <c r="G121" s="811"/>
      <c r="H121" s="811"/>
      <c r="I121" s="838"/>
      <c r="J121" s="837" t="s">
        <v>53</v>
      </c>
      <c r="K121" s="838"/>
      <c r="L121" s="58" t="s">
        <v>55</v>
      </c>
      <c r="M121" s="837" t="s">
        <v>56</v>
      </c>
      <c r="N121" s="838"/>
      <c r="O121" s="59" t="s">
        <v>57</v>
      </c>
      <c r="P121" s="17"/>
    </row>
    <row r="122" spans="1:17" ht="14.25">
      <c r="B122" s="5"/>
      <c r="C122" s="814" t="s">
        <v>92</v>
      </c>
      <c r="D122" s="815"/>
      <c r="E122" s="815"/>
      <c r="F122" s="815"/>
      <c r="G122" s="815"/>
      <c r="H122" s="815"/>
      <c r="I122" s="816"/>
      <c r="J122" s="831" t="s">
        <v>171</v>
      </c>
      <c r="K122" s="832"/>
      <c r="L122" s="182">
        <f>+O151</f>
        <v>3116.6111136</v>
      </c>
      <c r="M122" s="842">
        <f>+$T$28</f>
        <v>0.1</v>
      </c>
      <c r="N122" s="941"/>
      <c r="O122" s="189">
        <f>+L122*M122</f>
        <v>311.66111136000001</v>
      </c>
      <c r="P122" s="18"/>
    </row>
    <row r="123" spans="1:17" ht="15" thickBot="1">
      <c r="B123" s="5"/>
      <c r="C123" s="839"/>
      <c r="D123" s="840"/>
      <c r="E123" s="840"/>
      <c r="F123" s="840"/>
      <c r="G123" s="840"/>
      <c r="H123" s="840"/>
      <c r="I123" s="841"/>
      <c r="J123" s="821"/>
      <c r="K123" s="822"/>
      <c r="L123" s="183"/>
      <c r="M123" s="902"/>
      <c r="N123" s="903"/>
      <c r="O123" s="189"/>
      <c r="P123" s="18"/>
    </row>
    <row r="124" spans="1:17" ht="14.25">
      <c r="B124" s="5"/>
      <c r="C124" s="965"/>
      <c r="D124" s="966"/>
      <c r="E124" s="966"/>
      <c r="F124" s="966"/>
      <c r="G124" s="966"/>
      <c r="H124" s="966"/>
      <c r="I124" s="967"/>
      <c r="J124" s="968"/>
      <c r="K124" s="969"/>
      <c r="L124" s="182"/>
      <c r="M124" s="968"/>
      <c r="N124" s="969"/>
      <c r="O124" s="189">
        <f>+M124*L124</f>
        <v>0</v>
      </c>
      <c r="P124" s="18"/>
    </row>
    <row r="125" spans="1:17" s="229" customFormat="1" ht="15" thickBot="1">
      <c r="A125" s="2"/>
      <c r="B125" s="5"/>
      <c r="C125" s="839"/>
      <c r="D125" s="840"/>
      <c r="E125" s="840"/>
      <c r="F125" s="840"/>
      <c r="G125" s="840"/>
      <c r="H125" s="840"/>
      <c r="I125" s="841"/>
      <c r="J125" s="821"/>
      <c r="K125" s="822"/>
      <c r="L125" s="182"/>
      <c r="M125" s="821"/>
      <c r="N125" s="822"/>
      <c r="O125" s="189">
        <f>+M125*L125</f>
        <v>0</v>
      </c>
      <c r="P125" s="18"/>
      <c r="Q125" s="2"/>
    </row>
    <row r="126" spans="1:17" ht="15.75" thickBot="1">
      <c r="B126" s="5"/>
      <c r="C126" s="779" t="s">
        <v>58</v>
      </c>
      <c r="D126" s="780"/>
      <c r="E126" s="780"/>
      <c r="F126" s="780"/>
      <c r="G126" s="780"/>
      <c r="H126" s="780"/>
      <c r="I126" s="780"/>
      <c r="J126" s="780"/>
      <c r="K126" s="780"/>
      <c r="L126" s="780"/>
      <c r="M126" s="780"/>
      <c r="N126" s="781"/>
      <c r="O126" s="190">
        <f>+SUM(O122:O125)</f>
        <v>311.66111136000001</v>
      </c>
      <c r="P126" s="19"/>
    </row>
    <row r="127" spans="1:17">
      <c r="B127" s="5"/>
      <c r="C127" s="801" t="s">
        <v>59</v>
      </c>
      <c r="D127" s="802"/>
      <c r="E127" s="802"/>
      <c r="F127" s="802"/>
      <c r="G127" s="802"/>
      <c r="H127" s="802"/>
      <c r="I127" s="802"/>
      <c r="J127" s="802"/>
      <c r="K127" s="802"/>
      <c r="L127" s="802"/>
      <c r="M127" s="802"/>
      <c r="N127" s="802"/>
      <c r="O127" s="803"/>
      <c r="P127" s="16"/>
    </row>
    <row r="128" spans="1:17">
      <c r="B128" s="5"/>
      <c r="C128" s="804"/>
      <c r="D128" s="805"/>
      <c r="E128" s="805"/>
      <c r="F128" s="805"/>
      <c r="G128" s="805"/>
      <c r="H128" s="805"/>
      <c r="I128" s="805"/>
      <c r="J128" s="805"/>
      <c r="K128" s="805"/>
      <c r="L128" s="805"/>
      <c r="M128" s="805"/>
      <c r="N128" s="805"/>
      <c r="O128" s="806"/>
      <c r="P128" s="16"/>
    </row>
    <row r="129" spans="1:17" ht="13.5" thickBot="1">
      <c r="B129" s="5"/>
      <c r="C129" s="807"/>
      <c r="D129" s="808"/>
      <c r="E129" s="808"/>
      <c r="F129" s="808"/>
      <c r="G129" s="808"/>
      <c r="H129" s="808"/>
      <c r="I129" s="808"/>
      <c r="J129" s="808"/>
      <c r="K129" s="808"/>
      <c r="L129" s="808"/>
      <c r="M129" s="808"/>
      <c r="N129" s="808"/>
      <c r="O129" s="809"/>
      <c r="P129" s="16"/>
    </row>
    <row r="130" spans="1:17" ht="15">
      <c r="B130" s="5"/>
      <c r="C130" s="810" t="s">
        <v>6</v>
      </c>
      <c r="D130" s="811"/>
      <c r="E130" s="811"/>
      <c r="F130" s="811"/>
      <c r="G130" s="811"/>
      <c r="H130" s="811"/>
      <c r="I130" s="838"/>
      <c r="J130" s="226" t="s">
        <v>53</v>
      </c>
      <c r="K130" s="219" t="s">
        <v>8</v>
      </c>
      <c r="L130" s="219" t="s">
        <v>178</v>
      </c>
      <c r="M130" s="837" t="s">
        <v>60</v>
      </c>
      <c r="N130" s="838"/>
      <c r="O130" s="59" t="s">
        <v>57</v>
      </c>
      <c r="P130" s="17"/>
    </row>
    <row r="131" spans="1:17" ht="14.25">
      <c r="B131" s="5"/>
      <c r="C131" s="795" t="s">
        <v>306</v>
      </c>
      <c r="D131" s="796"/>
      <c r="E131" s="796"/>
      <c r="F131" s="796"/>
      <c r="G131" s="796"/>
      <c r="H131" s="796"/>
      <c r="I131" s="954"/>
      <c r="J131" s="232" t="s">
        <v>91</v>
      </c>
      <c r="K131" s="244">
        <v>1</v>
      </c>
      <c r="L131" s="244">
        <v>0.05</v>
      </c>
      <c r="M131" s="777">
        <v>17500</v>
      </c>
      <c r="N131" s="778"/>
      <c r="O131" s="189">
        <f>+(M131*K131)+(M131*K131*L131)</f>
        <v>18375</v>
      </c>
      <c r="P131" s="18"/>
    </row>
    <row r="132" spans="1:17" ht="14.25">
      <c r="B132" s="5"/>
      <c r="C132" s="795"/>
      <c r="D132" s="796"/>
      <c r="E132" s="796"/>
      <c r="F132" s="796"/>
      <c r="G132" s="796"/>
      <c r="H132" s="796"/>
      <c r="I132" s="954"/>
      <c r="J132" s="234"/>
      <c r="K132" s="251"/>
      <c r="L132" s="251"/>
      <c r="M132" s="777"/>
      <c r="N132" s="778"/>
      <c r="O132" s="189"/>
      <c r="P132" s="18"/>
    </row>
    <row r="133" spans="1:17" ht="14.25">
      <c r="B133" s="5"/>
      <c r="C133" s="795"/>
      <c r="D133" s="796"/>
      <c r="E133" s="796"/>
      <c r="F133" s="796"/>
      <c r="G133" s="796"/>
      <c r="H133" s="796"/>
      <c r="I133" s="954"/>
      <c r="J133" s="234"/>
      <c r="K133" s="251"/>
      <c r="L133" s="251"/>
      <c r="M133" s="777"/>
      <c r="N133" s="778"/>
      <c r="O133" s="189">
        <f>+(M133*K133)+(M133*K133*L133)</f>
        <v>0</v>
      </c>
      <c r="P133" s="18"/>
    </row>
    <row r="134" spans="1:17" ht="15" thickBot="1">
      <c r="B134" s="5"/>
      <c r="C134" s="833"/>
      <c r="D134" s="834"/>
      <c r="E134" s="834"/>
      <c r="F134" s="834"/>
      <c r="G134" s="834"/>
      <c r="H134" s="834"/>
      <c r="I134" s="956"/>
      <c r="J134" s="233"/>
      <c r="K134" s="245"/>
      <c r="L134" s="245"/>
      <c r="M134" s="892"/>
      <c r="N134" s="893"/>
      <c r="O134" s="189">
        <f>+(M134*K134)+(M134*K134*L134)</f>
        <v>0</v>
      </c>
      <c r="P134" s="18"/>
    </row>
    <row r="135" spans="1:17" ht="15.75" thickBot="1">
      <c r="B135" s="5"/>
      <c r="C135" s="779" t="s">
        <v>58</v>
      </c>
      <c r="D135" s="780"/>
      <c r="E135" s="780"/>
      <c r="F135" s="780"/>
      <c r="G135" s="780"/>
      <c r="H135" s="780"/>
      <c r="I135" s="780"/>
      <c r="J135" s="780"/>
      <c r="K135" s="780"/>
      <c r="L135" s="780"/>
      <c r="M135" s="780"/>
      <c r="N135" s="781"/>
      <c r="O135" s="190">
        <f>+SUM(O131:O134)</f>
        <v>18375</v>
      </c>
      <c r="P135" s="18"/>
    </row>
    <row r="136" spans="1:17">
      <c r="B136" s="5"/>
      <c r="C136" s="801" t="s">
        <v>61</v>
      </c>
      <c r="D136" s="802"/>
      <c r="E136" s="802"/>
      <c r="F136" s="802"/>
      <c r="G136" s="802"/>
      <c r="H136" s="802"/>
      <c r="I136" s="802"/>
      <c r="J136" s="802"/>
      <c r="K136" s="802"/>
      <c r="L136" s="802"/>
      <c r="M136" s="802"/>
      <c r="N136" s="802"/>
      <c r="O136" s="803"/>
      <c r="P136" s="16"/>
    </row>
    <row r="137" spans="1:17">
      <c r="B137" s="5"/>
      <c r="C137" s="804"/>
      <c r="D137" s="805"/>
      <c r="E137" s="805"/>
      <c r="F137" s="805"/>
      <c r="G137" s="805"/>
      <c r="H137" s="805"/>
      <c r="I137" s="805"/>
      <c r="J137" s="805"/>
      <c r="K137" s="805"/>
      <c r="L137" s="805"/>
      <c r="M137" s="805"/>
      <c r="N137" s="805"/>
      <c r="O137" s="806"/>
      <c r="P137" s="16"/>
    </row>
    <row r="138" spans="1:17" ht="13.5" thickBot="1">
      <c r="B138" s="5"/>
      <c r="C138" s="807"/>
      <c r="D138" s="808"/>
      <c r="E138" s="808"/>
      <c r="F138" s="808"/>
      <c r="G138" s="808"/>
      <c r="H138" s="808"/>
      <c r="I138" s="808"/>
      <c r="J138" s="808"/>
      <c r="K138" s="808"/>
      <c r="L138" s="808"/>
      <c r="M138" s="808"/>
      <c r="N138" s="808"/>
      <c r="O138" s="809"/>
      <c r="P138" s="16"/>
    </row>
    <row r="139" spans="1:17" ht="17.25">
      <c r="A139" s="229"/>
      <c r="B139" s="228"/>
      <c r="C139" s="827" t="s">
        <v>62</v>
      </c>
      <c r="D139" s="828"/>
      <c r="E139" s="828"/>
      <c r="F139" s="828"/>
      <c r="G139" s="828"/>
      <c r="H139" s="828"/>
      <c r="I139" s="783"/>
      <c r="J139" s="219" t="s">
        <v>63</v>
      </c>
      <c r="K139" s="221" t="s">
        <v>64</v>
      </c>
      <c r="L139" s="219" t="s">
        <v>65</v>
      </c>
      <c r="M139" s="782" t="s">
        <v>66</v>
      </c>
      <c r="N139" s="783"/>
      <c r="O139" s="227" t="s">
        <v>57</v>
      </c>
      <c r="P139" s="14"/>
      <c r="Q139" s="229"/>
    </row>
    <row r="140" spans="1:17" ht="14.25">
      <c r="B140" s="5"/>
      <c r="C140" s="795" t="s">
        <v>190</v>
      </c>
      <c r="D140" s="796"/>
      <c r="E140" s="796"/>
      <c r="F140" s="796"/>
      <c r="G140" s="796"/>
      <c r="H140" s="796"/>
      <c r="I140" s="954"/>
      <c r="J140" s="66">
        <v>0.1</v>
      </c>
      <c r="K140" s="67"/>
      <c r="L140" s="66"/>
      <c r="M140" s="777">
        <v>18375</v>
      </c>
      <c r="N140" s="778"/>
      <c r="O140" s="60">
        <f>+M140*J140</f>
        <v>1837.5</v>
      </c>
      <c r="P140" s="18"/>
    </row>
    <row r="141" spans="1:17" ht="15" thickBot="1">
      <c r="B141" s="5"/>
      <c r="C141" s="833"/>
      <c r="D141" s="834"/>
      <c r="E141" s="834"/>
      <c r="F141" s="834"/>
      <c r="G141" s="834"/>
      <c r="H141" s="834"/>
      <c r="I141" s="956"/>
      <c r="J141" s="68"/>
      <c r="K141" s="69"/>
      <c r="L141" s="68"/>
      <c r="M141" s="821"/>
      <c r="N141" s="822"/>
      <c r="O141" s="70">
        <v>0</v>
      </c>
      <c r="P141" s="18"/>
    </row>
    <row r="142" spans="1:17" ht="15.75" thickBot="1">
      <c r="B142" s="5"/>
      <c r="C142" s="779" t="s">
        <v>58</v>
      </c>
      <c r="D142" s="780"/>
      <c r="E142" s="780"/>
      <c r="F142" s="780"/>
      <c r="G142" s="780"/>
      <c r="H142" s="780"/>
      <c r="I142" s="780"/>
      <c r="J142" s="780"/>
      <c r="K142" s="780"/>
      <c r="L142" s="780"/>
      <c r="M142" s="780"/>
      <c r="N142" s="781"/>
      <c r="O142" s="190">
        <f>+SUM(O140:O141)</f>
        <v>1837.5</v>
      </c>
      <c r="P142" s="19"/>
    </row>
    <row r="143" spans="1:17">
      <c r="B143" s="5"/>
      <c r="C143" s="801" t="s">
        <v>67</v>
      </c>
      <c r="D143" s="802"/>
      <c r="E143" s="802"/>
      <c r="F143" s="802"/>
      <c r="G143" s="802"/>
      <c r="H143" s="802"/>
      <c r="I143" s="802"/>
      <c r="J143" s="802"/>
      <c r="K143" s="802"/>
      <c r="L143" s="802"/>
      <c r="M143" s="802"/>
      <c r="N143" s="802"/>
      <c r="O143" s="803"/>
      <c r="P143" s="16"/>
    </row>
    <row r="144" spans="1:17">
      <c r="B144" s="5"/>
      <c r="C144" s="804"/>
      <c r="D144" s="805"/>
      <c r="E144" s="805"/>
      <c r="F144" s="805"/>
      <c r="G144" s="805"/>
      <c r="H144" s="805"/>
      <c r="I144" s="805"/>
      <c r="J144" s="805"/>
      <c r="K144" s="805"/>
      <c r="L144" s="805"/>
      <c r="M144" s="805"/>
      <c r="N144" s="805"/>
      <c r="O144" s="806"/>
      <c r="P144" s="16"/>
    </row>
    <row r="145" spans="1:17" ht="13.5" thickBot="1">
      <c r="B145" s="5"/>
      <c r="C145" s="807"/>
      <c r="D145" s="808"/>
      <c r="E145" s="808"/>
      <c r="F145" s="808"/>
      <c r="G145" s="808"/>
      <c r="H145" s="808"/>
      <c r="I145" s="808"/>
      <c r="J145" s="808"/>
      <c r="K145" s="808"/>
      <c r="L145" s="808"/>
      <c r="M145" s="808"/>
      <c r="N145" s="808"/>
      <c r="O145" s="809"/>
      <c r="P145" s="16"/>
    </row>
    <row r="146" spans="1:17" ht="13.9" customHeight="1">
      <c r="A146" s="229"/>
      <c r="B146" s="228"/>
      <c r="C146" s="827" t="s">
        <v>68</v>
      </c>
      <c r="D146" s="828"/>
      <c r="E146" s="828"/>
      <c r="F146" s="828"/>
      <c r="G146" s="828"/>
      <c r="H146" s="828"/>
      <c r="I146" s="783"/>
      <c r="J146" s="782" t="s">
        <v>53</v>
      </c>
      <c r="K146" s="783"/>
      <c r="L146" s="222" t="s">
        <v>69</v>
      </c>
      <c r="M146" s="829" t="s">
        <v>56</v>
      </c>
      <c r="N146" s="830"/>
      <c r="O146" s="223" t="s">
        <v>57</v>
      </c>
      <c r="P146" s="224"/>
      <c r="Q146" s="229"/>
    </row>
    <row r="147" spans="1:17" ht="14.25">
      <c r="B147" s="5"/>
      <c r="C147" s="814" t="s">
        <v>308</v>
      </c>
      <c r="D147" s="815"/>
      <c r="E147" s="815"/>
      <c r="F147" s="815"/>
      <c r="G147" s="815"/>
      <c r="H147" s="815"/>
      <c r="I147" s="816"/>
      <c r="J147" s="784" t="s">
        <v>94</v>
      </c>
      <c r="K147" s="785"/>
      <c r="L147" s="184">
        <f>+'DESGLOSE CUADRILLAS'!J16</f>
        <v>311661.11135999998</v>
      </c>
      <c r="M147" s="935">
        <v>0.01</v>
      </c>
      <c r="N147" s="936"/>
      <c r="O147" s="191">
        <f>+L147*M147</f>
        <v>3116.6111136</v>
      </c>
      <c r="P147" s="21"/>
    </row>
    <row r="148" spans="1:17" ht="14.25">
      <c r="B148" s="5"/>
      <c r="C148" s="814"/>
      <c r="D148" s="815"/>
      <c r="E148" s="815"/>
      <c r="F148" s="815"/>
      <c r="G148" s="815"/>
      <c r="H148" s="815"/>
      <c r="I148" s="816"/>
      <c r="J148" s="784"/>
      <c r="K148" s="785"/>
      <c r="L148" s="184"/>
      <c r="M148" s="817"/>
      <c r="N148" s="818"/>
      <c r="O148" s="191">
        <f t="shared" ref="O148:O150" si="1">+M148*L148</f>
        <v>0</v>
      </c>
      <c r="P148" s="21"/>
    </row>
    <row r="149" spans="1:17" ht="14.25">
      <c r="B149" s="5"/>
      <c r="C149" s="814"/>
      <c r="D149" s="815"/>
      <c r="E149" s="815"/>
      <c r="F149" s="815"/>
      <c r="G149" s="815"/>
      <c r="H149" s="815"/>
      <c r="I149" s="816"/>
      <c r="J149" s="784"/>
      <c r="K149" s="785"/>
      <c r="L149" s="184"/>
      <c r="M149" s="819"/>
      <c r="N149" s="820"/>
      <c r="O149" s="191">
        <f t="shared" si="1"/>
        <v>0</v>
      </c>
      <c r="P149" s="21"/>
    </row>
    <row r="150" spans="1:17" ht="15" thickBot="1">
      <c r="B150" s="5"/>
      <c r="C150" s="839"/>
      <c r="D150" s="840"/>
      <c r="E150" s="840"/>
      <c r="F150" s="840"/>
      <c r="G150" s="840"/>
      <c r="H150" s="840"/>
      <c r="I150" s="841"/>
      <c r="J150" s="976"/>
      <c r="K150" s="977"/>
      <c r="L150" s="183"/>
      <c r="M150" s="821"/>
      <c r="N150" s="822"/>
      <c r="O150" s="191">
        <f t="shared" si="1"/>
        <v>0</v>
      </c>
      <c r="P150" s="18"/>
    </row>
    <row r="151" spans="1:17" ht="15.75" thickBot="1">
      <c r="B151" s="5"/>
      <c r="C151" s="779" t="s">
        <v>58</v>
      </c>
      <c r="D151" s="780"/>
      <c r="E151" s="780"/>
      <c r="F151" s="780"/>
      <c r="G151" s="780"/>
      <c r="H151" s="780"/>
      <c r="I151" s="780"/>
      <c r="J151" s="780"/>
      <c r="K151" s="780"/>
      <c r="L151" s="780"/>
      <c r="M151" s="780"/>
      <c r="N151" s="781"/>
      <c r="O151" s="190">
        <f>+SUM(O147:O150)</f>
        <v>3116.6111136</v>
      </c>
      <c r="P151" s="18"/>
    </row>
    <row r="152" spans="1:17" ht="15" thickBot="1">
      <c r="B152" s="5"/>
      <c r="C152" s="55"/>
      <c r="D152" s="32"/>
      <c r="E152" s="32"/>
      <c r="F152" s="32"/>
      <c r="G152" s="32"/>
      <c r="H152" s="32"/>
      <c r="I152" s="32"/>
      <c r="J152" s="32"/>
      <c r="K152" s="32"/>
      <c r="L152" s="32"/>
      <c r="M152" s="32"/>
      <c r="N152" s="32"/>
      <c r="O152" s="56"/>
      <c r="P152" s="6"/>
    </row>
    <row r="153" spans="1:17" ht="15.75" thickBot="1">
      <c r="B153" s="5"/>
      <c r="C153" s="786" t="s">
        <v>70</v>
      </c>
      <c r="D153" s="787"/>
      <c r="E153" s="787"/>
      <c r="F153" s="787"/>
      <c r="G153" s="787"/>
      <c r="H153" s="787"/>
      <c r="I153" s="787"/>
      <c r="J153" s="787"/>
      <c r="K153" s="787"/>
      <c r="L153" s="787"/>
      <c r="M153" s="787"/>
      <c r="N153" s="788"/>
      <c r="O153" s="194">
        <f>ROUNDUP(O126+O135+O142+O151,0)</f>
        <v>23641</v>
      </c>
      <c r="P153" s="22"/>
    </row>
    <row r="154" spans="1:17">
      <c r="B154" s="5"/>
      <c r="C154" s="801" t="s">
        <v>71</v>
      </c>
      <c r="D154" s="802"/>
      <c r="E154" s="802"/>
      <c r="F154" s="802"/>
      <c r="G154" s="802"/>
      <c r="H154" s="802"/>
      <c r="I154" s="802"/>
      <c r="J154" s="802"/>
      <c r="K154" s="802"/>
      <c r="L154" s="802"/>
      <c r="M154" s="802"/>
      <c r="N154" s="802"/>
      <c r="O154" s="803"/>
      <c r="P154" s="16"/>
    </row>
    <row r="155" spans="1:17">
      <c r="B155" s="5"/>
      <c r="C155" s="804"/>
      <c r="D155" s="805"/>
      <c r="E155" s="805"/>
      <c r="F155" s="805"/>
      <c r="G155" s="805"/>
      <c r="H155" s="805"/>
      <c r="I155" s="805"/>
      <c r="J155" s="805"/>
      <c r="K155" s="805"/>
      <c r="L155" s="805"/>
      <c r="M155" s="805"/>
      <c r="N155" s="805"/>
      <c r="O155" s="806"/>
      <c r="P155" s="16"/>
    </row>
    <row r="156" spans="1:17" ht="13.5" thickBot="1">
      <c r="B156" s="5"/>
      <c r="C156" s="807"/>
      <c r="D156" s="808"/>
      <c r="E156" s="808"/>
      <c r="F156" s="808"/>
      <c r="G156" s="808"/>
      <c r="H156" s="808"/>
      <c r="I156" s="808"/>
      <c r="J156" s="808"/>
      <c r="K156" s="808"/>
      <c r="L156" s="808"/>
      <c r="M156" s="808"/>
      <c r="N156" s="808"/>
      <c r="O156" s="809"/>
      <c r="P156" s="16"/>
    </row>
    <row r="157" spans="1:17" ht="15">
      <c r="B157" s="5"/>
      <c r="C157" s="810" t="s">
        <v>72</v>
      </c>
      <c r="D157" s="811"/>
      <c r="E157" s="811"/>
      <c r="F157" s="811"/>
      <c r="G157" s="811"/>
      <c r="H157" s="811"/>
      <c r="I157" s="811"/>
      <c r="J157" s="101"/>
      <c r="K157" s="102"/>
      <c r="L157" s="71" t="s">
        <v>73</v>
      </c>
      <c r="M157" s="812" t="s">
        <v>74</v>
      </c>
      <c r="N157" s="813"/>
      <c r="O157" s="72"/>
      <c r="P157" s="20"/>
    </row>
    <row r="158" spans="1:17" ht="14.25">
      <c r="B158" s="5"/>
      <c r="C158" s="795" t="s">
        <v>75</v>
      </c>
      <c r="D158" s="796"/>
      <c r="E158" s="796"/>
      <c r="F158" s="796"/>
      <c r="G158" s="796"/>
      <c r="H158" s="796"/>
      <c r="I158" s="796"/>
      <c r="J158" s="74"/>
      <c r="K158" s="75"/>
      <c r="L158" s="76">
        <v>0.28999999999999998</v>
      </c>
      <c r="M158" s="777">
        <f>+O153</f>
        <v>23641</v>
      </c>
      <c r="N158" s="778"/>
      <c r="O158" s="189">
        <f>+M158*L158</f>
        <v>6855.8899999999994</v>
      </c>
      <c r="P158" s="23"/>
    </row>
    <row r="159" spans="1:17" ht="14.25">
      <c r="B159" s="5"/>
      <c r="C159" s="61" t="s">
        <v>76</v>
      </c>
      <c r="D159" s="62"/>
      <c r="E159" s="62"/>
      <c r="F159" s="62"/>
      <c r="G159" s="62"/>
      <c r="H159" s="62"/>
      <c r="I159" s="62"/>
      <c r="J159" s="74"/>
      <c r="K159" s="75"/>
      <c r="L159" s="76">
        <v>0.01</v>
      </c>
      <c r="M159" s="777">
        <f>+O153</f>
        <v>23641</v>
      </c>
      <c r="N159" s="778"/>
      <c r="O159" s="189">
        <f>+M159*L159</f>
        <v>236.41</v>
      </c>
      <c r="P159" s="23"/>
    </row>
    <row r="160" spans="1:17" ht="15" thickBot="1">
      <c r="B160" s="5"/>
      <c r="C160" s="49" t="s">
        <v>77</v>
      </c>
      <c r="D160" s="50"/>
      <c r="E160" s="50"/>
      <c r="F160" s="50"/>
      <c r="G160" s="50"/>
      <c r="H160" s="50"/>
      <c r="I160" s="50"/>
      <c r="J160" s="77"/>
      <c r="K160" s="78"/>
      <c r="L160" s="76">
        <v>0.05</v>
      </c>
      <c r="M160" s="892">
        <f>+O153</f>
        <v>23641</v>
      </c>
      <c r="N160" s="893"/>
      <c r="O160" s="189">
        <f>+M160*L160</f>
        <v>1182.05</v>
      </c>
      <c r="P160" s="23"/>
    </row>
    <row r="161" spans="2:16" ht="15.75" thickBot="1">
      <c r="B161" s="5"/>
      <c r="C161" s="779" t="s">
        <v>58</v>
      </c>
      <c r="D161" s="780"/>
      <c r="E161" s="780"/>
      <c r="F161" s="780"/>
      <c r="G161" s="780"/>
      <c r="H161" s="780"/>
      <c r="I161" s="780"/>
      <c r="J161" s="780"/>
      <c r="K161" s="780"/>
      <c r="L161" s="780"/>
      <c r="M161" s="780"/>
      <c r="N161" s="781"/>
      <c r="O161" s="190">
        <f>+SUM(O158:O160)</f>
        <v>8274.3499999999985</v>
      </c>
      <c r="P161" s="24"/>
    </row>
    <row r="162" spans="2:16" ht="15" thickBot="1">
      <c r="B162" s="5"/>
      <c r="C162" s="55"/>
      <c r="D162" s="32"/>
      <c r="E162" s="32"/>
      <c r="F162" s="32"/>
      <c r="G162" s="32"/>
      <c r="H162" s="32"/>
      <c r="I162" s="32"/>
      <c r="J162" s="32"/>
      <c r="K162" s="32"/>
      <c r="L162" s="32"/>
      <c r="M162" s="32"/>
      <c r="N162" s="32"/>
      <c r="O162" s="56"/>
      <c r="P162" s="6"/>
    </row>
    <row r="163" spans="2:16" ht="15.75" thickBot="1">
      <c r="B163" s="5"/>
      <c r="C163" s="786" t="s">
        <v>78</v>
      </c>
      <c r="D163" s="787"/>
      <c r="E163" s="787"/>
      <c r="F163" s="787"/>
      <c r="G163" s="787"/>
      <c r="H163" s="787"/>
      <c r="I163" s="787"/>
      <c r="J163" s="787"/>
      <c r="K163" s="787"/>
      <c r="L163" s="787"/>
      <c r="M163" s="787"/>
      <c r="N163" s="788"/>
      <c r="O163" s="194">
        <f>ROUND(+O161+O153,0)</f>
        <v>31915</v>
      </c>
      <c r="P163" s="24"/>
    </row>
    <row r="164" spans="2:16" ht="14.25">
      <c r="B164" s="5"/>
      <c r="C164" s="55"/>
      <c r="D164" s="32"/>
      <c r="E164" s="32"/>
      <c r="F164" s="32"/>
      <c r="G164" s="32"/>
      <c r="H164" s="32"/>
      <c r="I164" s="32"/>
      <c r="J164" s="32"/>
      <c r="K164" s="32"/>
      <c r="L164" s="32"/>
      <c r="M164" s="32"/>
      <c r="N164" s="32"/>
      <c r="O164" s="56"/>
      <c r="P164" s="6"/>
    </row>
    <row r="165" spans="2:16" ht="14.25">
      <c r="B165" s="5"/>
      <c r="C165" s="55"/>
      <c r="D165" s="32"/>
      <c r="E165" s="32"/>
      <c r="F165" s="32"/>
      <c r="G165" s="32"/>
      <c r="H165" s="79" t="s">
        <v>79</v>
      </c>
      <c r="I165" s="79"/>
      <c r="J165" s="79"/>
      <c r="K165" s="79"/>
      <c r="L165" s="32"/>
      <c r="M165" s="32"/>
      <c r="N165" s="32"/>
      <c r="O165" s="56"/>
      <c r="P165" s="6"/>
    </row>
    <row r="166" spans="2:16" ht="15">
      <c r="B166" s="5"/>
      <c r="C166" s="55"/>
      <c r="D166" s="32"/>
      <c r="E166" s="32"/>
      <c r="F166" s="32"/>
      <c r="G166" s="32"/>
      <c r="H166" s="79" t="s">
        <v>80</v>
      </c>
      <c r="I166" s="32"/>
      <c r="J166" s="32"/>
      <c r="K166" s="32"/>
      <c r="L166" s="32"/>
      <c r="M166" s="32"/>
      <c r="N166" s="32"/>
      <c r="O166" s="56"/>
      <c r="P166" s="25"/>
    </row>
    <row r="167" spans="2:16" ht="15">
      <c r="B167" s="5"/>
      <c r="C167" s="55"/>
      <c r="D167" s="32"/>
      <c r="E167" s="32"/>
      <c r="F167" s="32"/>
      <c r="G167" s="32"/>
      <c r="H167" s="79" t="s">
        <v>81</v>
      </c>
      <c r="I167" s="32"/>
      <c r="J167" s="32"/>
      <c r="K167" s="32"/>
      <c r="L167" s="32"/>
      <c r="M167" s="32"/>
      <c r="N167" s="32"/>
      <c r="O167" s="56"/>
      <c r="P167" s="25"/>
    </row>
    <row r="168" spans="2:16" ht="14.25">
      <c r="B168" s="5"/>
      <c r="C168" s="41"/>
      <c r="D168" s="80"/>
      <c r="E168" s="80"/>
      <c r="F168" s="80"/>
      <c r="G168" s="80"/>
      <c r="H168" s="79" t="s">
        <v>82</v>
      </c>
      <c r="I168" s="80"/>
      <c r="J168" s="80"/>
      <c r="K168" s="80"/>
      <c r="L168" s="80"/>
      <c r="M168" s="80"/>
      <c r="N168" s="80"/>
      <c r="O168" s="81"/>
      <c r="P168" s="26"/>
    </row>
    <row r="169" spans="2:16" ht="14.25">
      <c r="B169" s="5"/>
      <c r="C169" s="55"/>
      <c r="D169" s="32"/>
      <c r="E169" s="32"/>
      <c r="F169" s="32"/>
      <c r="G169" s="32"/>
      <c r="H169" s="32" t="s">
        <v>83</v>
      </c>
      <c r="I169" s="32"/>
      <c r="J169" s="32"/>
      <c r="K169" s="32"/>
      <c r="L169" s="32"/>
      <c r="M169" s="32"/>
      <c r="N169" s="32"/>
      <c r="O169" s="56"/>
      <c r="P169" s="6"/>
    </row>
    <row r="170" spans="2:16" ht="15">
      <c r="B170" s="5"/>
      <c r="C170" s="82" t="s">
        <v>84</v>
      </c>
      <c r="D170" s="83"/>
      <c r="E170" s="83"/>
      <c r="F170" s="83"/>
      <c r="G170" s="83"/>
      <c r="H170" s="83"/>
      <c r="I170" s="83"/>
      <c r="J170" s="83"/>
      <c r="K170" s="83"/>
      <c r="L170" s="83"/>
      <c r="M170" s="83"/>
      <c r="N170" s="83"/>
      <c r="O170" s="84"/>
      <c r="P170" s="6"/>
    </row>
    <row r="171" spans="2:16" ht="14.25">
      <c r="B171" s="5"/>
      <c r="C171" s="789"/>
      <c r="D171" s="790"/>
      <c r="E171" s="790"/>
      <c r="F171" s="790"/>
      <c r="G171" s="790"/>
      <c r="H171" s="790"/>
      <c r="I171" s="790"/>
      <c r="J171" s="790"/>
      <c r="K171" s="790"/>
      <c r="L171" s="790"/>
      <c r="M171" s="790"/>
      <c r="N171" s="790"/>
      <c r="O171" s="791"/>
      <c r="P171" s="26"/>
    </row>
    <row r="172" spans="2:16" ht="14.25">
      <c r="B172" s="5"/>
      <c r="C172" s="789"/>
      <c r="D172" s="790"/>
      <c r="E172" s="790"/>
      <c r="F172" s="790"/>
      <c r="G172" s="790"/>
      <c r="H172" s="790"/>
      <c r="I172" s="790"/>
      <c r="J172" s="790"/>
      <c r="K172" s="790"/>
      <c r="L172" s="790"/>
      <c r="M172" s="790"/>
      <c r="N172" s="790"/>
      <c r="O172" s="791"/>
      <c r="P172" s="26"/>
    </row>
    <row r="173" spans="2:16" ht="14.25">
      <c r="B173" s="5"/>
      <c r="C173" s="41"/>
      <c r="D173" s="80"/>
      <c r="E173" s="80"/>
      <c r="F173" s="80"/>
      <c r="G173" s="80"/>
      <c r="H173" s="80"/>
      <c r="I173" s="80"/>
      <c r="J173" s="80"/>
      <c r="K173" s="80"/>
      <c r="L173" s="80"/>
      <c r="M173" s="80"/>
      <c r="N173" s="80"/>
      <c r="O173" s="81"/>
      <c r="P173" s="26"/>
    </row>
    <row r="174" spans="2:16" ht="15">
      <c r="B174" s="5"/>
      <c r="C174" s="85" t="s">
        <v>85</v>
      </c>
      <c r="D174" s="80"/>
      <c r="E174" s="80"/>
      <c r="F174" s="80"/>
      <c r="G174" s="80"/>
      <c r="H174" s="80"/>
      <c r="I174" s="80"/>
      <c r="J174" s="80"/>
      <c r="K174" s="80"/>
      <c r="L174" s="80"/>
      <c r="M174" s="80"/>
      <c r="N174" s="80"/>
      <c r="O174" s="81"/>
      <c r="P174" s="26"/>
    </row>
    <row r="175" spans="2:16" ht="13.9" customHeight="1">
      <c r="B175" s="5"/>
      <c r="C175" s="792" t="s">
        <v>86</v>
      </c>
      <c r="D175" s="793"/>
      <c r="E175" s="793"/>
      <c r="F175" s="793"/>
      <c r="G175" s="793"/>
      <c r="H175" s="793"/>
      <c r="I175" s="793"/>
      <c r="J175" s="793"/>
      <c r="K175" s="793"/>
      <c r="L175" s="793"/>
      <c r="M175" s="793"/>
      <c r="N175" s="793"/>
      <c r="O175" s="794"/>
      <c r="P175" s="27"/>
    </row>
    <row r="176" spans="2:16" ht="13.9" customHeight="1">
      <c r="B176" s="5"/>
      <c r="C176" s="792"/>
      <c r="D176" s="793"/>
      <c r="E176" s="793"/>
      <c r="F176" s="793"/>
      <c r="G176" s="793"/>
      <c r="H176" s="793"/>
      <c r="I176" s="793"/>
      <c r="J176" s="793"/>
      <c r="K176" s="793"/>
      <c r="L176" s="793"/>
      <c r="M176" s="793"/>
      <c r="N176" s="793"/>
      <c r="O176" s="794"/>
      <c r="P176" s="27"/>
    </row>
    <row r="177" spans="2:16" ht="13.9" customHeight="1">
      <c r="B177" s="5"/>
      <c r="C177" s="792" t="s">
        <v>87</v>
      </c>
      <c r="D177" s="793"/>
      <c r="E177" s="793"/>
      <c r="F177" s="793"/>
      <c r="G177" s="793"/>
      <c r="H177" s="793"/>
      <c r="I177" s="793"/>
      <c r="J177" s="793"/>
      <c r="K177" s="793"/>
      <c r="L177" s="793"/>
      <c r="M177" s="793"/>
      <c r="N177" s="793"/>
      <c r="O177" s="794"/>
      <c r="P177" s="27"/>
    </row>
    <row r="178" spans="2:16" ht="13.9" customHeight="1">
      <c r="B178" s="5"/>
      <c r="C178" s="792"/>
      <c r="D178" s="793"/>
      <c r="E178" s="793"/>
      <c r="F178" s="793"/>
      <c r="G178" s="793"/>
      <c r="H178" s="793"/>
      <c r="I178" s="793"/>
      <c r="J178" s="793"/>
      <c r="K178" s="793"/>
      <c r="L178" s="793"/>
      <c r="M178" s="793"/>
      <c r="N178" s="793"/>
      <c r="O178" s="794"/>
      <c r="P178" s="27"/>
    </row>
    <row r="179" spans="2:16" ht="14.25">
      <c r="B179" s="5"/>
      <c r="C179" s="41"/>
      <c r="D179" s="80"/>
      <c r="E179" s="80"/>
      <c r="F179" s="80"/>
      <c r="G179" s="80"/>
      <c r="H179" s="80"/>
      <c r="I179" s="80"/>
      <c r="J179" s="80"/>
      <c r="K179" s="80"/>
      <c r="L179" s="80"/>
      <c r="M179" s="80"/>
      <c r="N179" s="80"/>
      <c r="O179" s="81"/>
      <c r="P179" s="26"/>
    </row>
    <row r="180" spans="2:16" ht="14.25">
      <c r="B180" s="5"/>
      <c r="C180" s="55"/>
      <c r="D180" s="32"/>
      <c r="E180" s="32"/>
      <c r="F180" s="32"/>
      <c r="G180" s="32"/>
      <c r="H180" s="79" t="s">
        <v>79</v>
      </c>
      <c r="I180" s="32"/>
      <c r="J180" s="32"/>
      <c r="K180" s="32"/>
      <c r="L180" s="32"/>
      <c r="M180" s="32"/>
      <c r="N180" s="32"/>
      <c r="O180" s="56"/>
      <c r="P180" s="6"/>
    </row>
    <row r="181" spans="2:16" ht="14.25">
      <c r="B181" s="5"/>
      <c r="C181" s="55"/>
      <c r="D181" s="32"/>
      <c r="E181" s="32"/>
      <c r="F181" s="32"/>
      <c r="G181" s="32"/>
      <c r="H181" s="32" t="s">
        <v>80</v>
      </c>
      <c r="I181" s="62"/>
      <c r="J181" s="62"/>
      <c r="K181" s="62"/>
      <c r="L181" s="32"/>
      <c r="M181" s="32"/>
      <c r="N181" s="32"/>
      <c r="O181" s="56"/>
      <c r="P181" s="6"/>
    </row>
    <row r="182" spans="2:16" ht="14.25">
      <c r="B182" s="5"/>
      <c r="C182" s="55"/>
      <c r="D182" s="32"/>
      <c r="E182" s="32"/>
      <c r="F182" s="32"/>
      <c r="G182" s="32"/>
      <c r="H182" s="32" t="s">
        <v>88</v>
      </c>
      <c r="I182" s="86"/>
      <c r="J182" s="86"/>
      <c r="K182" s="86"/>
      <c r="L182" s="32"/>
      <c r="M182" s="32"/>
      <c r="N182" s="32"/>
      <c r="O182" s="56"/>
      <c r="P182" s="6"/>
    </row>
    <row r="183" spans="2:16" ht="14.25">
      <c r="B183" s="5"/>
      <c r="C183" s="87"/>
      <c r="D183" s="80"/>
      <c r="E183" s="80"/>
      <c r="F183" s="80"/>
      <c r="G183" s="80"/>
      <c r="H183" s="32" t="s">
        <v>89</v>
      </c>
      <c r="I183" s="32"/>
      <c r="J183" s="32"/>
      <c r="K183" s="32"/>
      <c r="L183" s="80"/>
      <c r="M183" s="80"/>
      <c r="N183" s="80"/>
      <c r="O183" s="81"/>
      <c r="P183" s="26"/>
    </row>
    <row r="184" spans="2:16" ht="16.5" thickBot="1">
      <c r="B184" s="5"/>
      <c r="C184" s="773"/>
      <c r="D184" s="774"/>
      <c r="E184" s="774"/>
      <c r="F184" s="69"/>
      <c r="G184" s="69"/>
      <c r="H184" s="69"/>
      <c r="I184" s="69"/>
      <c r="J184" s="69"/>
      <c r="K184" s="775"/>
      <c r="L184" s="775"/>
      <c r="M184" s="775"/>
      <c r="N184" s="775"/>
      <c r="O184" s="776"/>
      <c r="P184" s="28"/>
    </row>
    <row r="185" spans="2:16" ht="13.5" thickBot="1">
      <c r="B185" s="29"/>
      <c r="C185" s="30"/>
      <c r="D185" s="30"/>
      <c r="E185" s="30"/>
      <c r="F185" s="30"/>
      <c r="G185" s="30"/>
      <c r="H185" s="30"/>
      <c r="I185" s="30"/>
      <c r="J185" s="30"/>
      <c r="K185" s="30"/>
      <c r="L185" s="30"/>
      <c r="M185" s="30"/>
      <c r="N185" s="30"/>
      <c r="O185" s="30"/>
      <c r="P185" s="31"/>
    </row>
    <row r="186" spans="2:16" ht="13.5" thickTop="1"/>
    <row r="211" ht="28.9" customHeight="1"/>
    <row r="223" s="229" customFormat="1"/>
    <row r="231" s="229" customFormat="1"/>
    <row r="238" s="225" customFormat="1"/>
    <row r="310" s="240" customFormat="1"/>
    <row r="326" ht="13.15" customHeight="1"/>
    <row r="327" ht="13.15" customHeight="1"/>
    <row r="328" ht="13.5" customHeight="1"/>
    <row r="333" ht="13.15" customHeight="1"/>
    <row r="334" ht="13.15" customHeight="1"/>
    <row r="335" ht="13.5" customHeight="1"/>
    <row r="336" s="225" customFormat="1"/>
    <row r="344" ht="13.15" customHeight="1"/>
    <row r="345" ht="13.15" customHeight="1"/>
    <row r="346" ht="13.5" customHeight="1"/>
    <row r="365" ht="13.15" customHeight="1"/>
    <row r="366" ht="13.15" customHeight="1"/>
    <row r="367" ht="13.15" customHeight="1"/>
    <row r="368" ht="13.15" customHeight="1"/>
    <row r="401" ht="47.65" customHeight="1"/>
    <row r="495" ht="30.4" customHeight="1"/>
    <row r="591" ht="32.450000000000003" customHeight="1"/>
    <row r="682" ht="36" customHeight="1"/>
    <row r="685" ht="33" customHeight="1"/>
    <row r="880" ht="37.9" customHeight="1"/>
    <row r="976" ht="33.6" customHeight="1"/>
    <row r="998" s="229" customFormat="1"/>
    <row r="1092" s="229" customFormat="1"/>
    <row r="1164" ht="30" customHeight="1"/>
    <row r="1186" s="276" customFormat="1"/>
  </sheetData>
  <mergeCells count="180">
    <mergeCell ref="C184:E184"/>
    <mergeCell ref="K184:O184"/>
    <mergeCell ref="M157:N157"/>
    <mergeCell ref="C161:N161"/>
    <mergeCell ref="C163:N163"/>
    <mergeCell ref="C171:O171"/>
    <mergeCell ref="C175:O176"/>
    <mergeCell ref="C177:O178"/>
    <mergeCell ref="M130:N130"/>
    <mergeCell ref="C135:N135"/>
    <mergeCell ref="C136:O138"/>
    <mergeCell ref="C139:I139"/>
    <mergeCell ref="M139:N139"/>
    <mergeCell ref="C142:N142"/>
    <mergeCell ref="J147:K147"/>
    <mergeCell ref="M147:N147"/>
    <mergeCell ref="C148:I148"/>
    <mergeCell ref="J148:K148"/>
    <mergeCell ref="M148:N148"/>
    <mergeCell ref="C141:I141"/>
    <mergeCell ref="M141:N141"/>
    <mergeCell ref="C143:O145"/>
    <mergeCell ref="C146:I146"/>
    <mergeCell ref="J146:K146"/>
    <mergeCell ref="C96:F96"/>
    <mergeCell ref="C99:O99"/>
    <mergeCell ref="C101:C107"/>
    <mergeCell ref="D101:K101"/>
    <mergeCell ref="L101:O102"/>
    <mergeCell ref="D102:K102"/>
    <mergeCell ref="D103:K103"/>
    <mergeCell ref="L103:L104"/>
    <mergeCell ref="C172:O172"/>
    <mergeCell ref="C158:I158"/>
    <mergeCell ref="M158:N158"/>
    <mergeCell ref="M159:N159"/>
    <mergeCell ref="M160:N160"/>
    <mergeCell ref="C151:N151"/>
    <mergeCell ref="C153:N153"/>
    <mergeCell ref="C154:O156"/>
    <mergeCell ref="C157:I157"/>
    <mergeCell ref="C149:I149"/>
    <mergeCell ref="J149:K149"/>
    <mergeCell ref="M149:N149"/>
    <mergeCell ref="C150:I150"/>
    <mergeCell ref="J150:K150"/>
    <mergeCell ref="M150:N150"/>
    <mergeCell ref="C147:I147"/>
    <mergeCell ref="M146:N146"/>
    <mergeCell ref="C140:I140"/>
    <mergeCell ref="M140:N140"/>
    <mergeCell ref="C132:I132"/>
    <mergeCell ref="M132:N132"/>
    <mergeCell ref="C133:I133"/>
    <mergeCell ref="M133:N133"/>
    <mergeCell ref="C134:I134"/>
    <mergeCell ref="M134:N134"/>
    <mergeCell ref="C131:I131"/>
    <mergeCell ref="M131:N131"/>
    <mergeCell ref="C126:N126"/>
    <mergeCell ref="C127:O129"/>
    <mergeCell ref="C130:I130"/>
    <mergeCell ref="C124:I124"/>
    <mergeCell ref="J124:K124"/>
    <mergeCell ref="M124:N124"/>
    <mergeCell ref="C125:I125"/>
    <mergeCell ref="J125:K125"/>
    <mergeCell ref="M125:N125"/>
    <mergeCell ref="C122:I122"/>
    <mergeCell ref="J122:K122"/>
    <mergeCell ref="M122:N122"/>
    <mergeCell ref="C123:I123"/>
    <mergeCell ref="J123:K123"/>
    <mergeCell ref="M123:N123"/>
    <mergeCell ref="D117:L117"/>
    <mergeCell ref="M117:N117"/>
    <mergeCell ref="M103:O104"/>
    <mergeCell ref="C114:O114"/>
    <mergeCell ref="D116:L116"/>
    <mergeCell ref="M116:N116"/>
    <mergeCell ref="C118:O120"/>
    <mergeCell ref="C121:I121"/>
    <mergeCell ref="J121:K121"/>
    <mergeCell ref="M121:N121"/>
    <mergeCell ref="L105:L107"/>
    <mergeCell ref="M105:M107"/>
    <mergeCell ref="N105:N107"/>
    <mergeCell ref="O105:O107"/>
    <mergeCell ref="D107:K107"/>
    <mergeCell ref="D104:K106"/>
    <mergeCell ref="C91:E91"/>
    <mergeCell ref="K91:O91"/>
    <mergeCell ref="C68:N68"/>
    <mergeCell ref="C70:N70"/>
    <mergeCell ref="C78:O78"/>
    <mergeCell ref="C79:O79"/>
    <mergeCell ref="C82:O83"/>
    <mergeCell ref="C84:O85"/>
    <mergeCell ref="C64:I64"/>
    <mergeCell ref="M64:N64"/>
    <mergeCell ref="C65:I65"/>
    <mergeCell ref="M65:N65"/>
    <mergeCell ref="M66:N66"/>
    <mergeCell ref="M67:N67"/>
    <mergeCell ref="C57:I57"/>
    <mergeCell ref="J57:K57"/>
    <mergeCell ref="M57:N57"/>
    <mergeCell ref="C58:N58"/>
    <mergeCell ref="C60:N60"/>
    <mergeCell ref="C61:O63"/>
    <mergeCell ref="C55:I55"/>
    <mergeCell ref="J55:K55"/>
    <mergeCell ref="M55:N55"/>
    <mergeCell ref="C56:I56"/>
    <mergeCell ref="J56:K56"/>
    <mergeCell ref="M56:N56"/>
    <mergeCell ref="C53:I53"/>
    <mergeCell ref="J53:K53"/>
    <mergeCell ref="M53:N53"/>
    <mergeCell ref="C54:I54"/>
    <mergeCell ref="J54:K54"/>
    <mergeCell ref="M54:N54"/>
    <mergeCell ref="C47:I47"/>
    <mergeCell ref="M47:N47"/>
    <mergeCell ref="C48:I48"/>
    <mergeCell ref="M48:N48"/>
    <mergeCell ref="C49:N49"/>
    <mergeCell ref="C50:O52"/>
    <mergeCell ref="C42:N42"/>
    <mergeCell ref="C43:O45"/>
    <mergeCell ref="C46:I46"/>
    <mergeCell ref="M46:N46"/>
    <mergeCell ref="C38:I38"/>
    <mergeCell ref="M38:N38"/>
    <mergeCell ref="C39:I39"/>
    <mergeCell ref="M39:N39"/>
    <mergeCell ref="C40:I40"/>
    <mergeCell ref="M40:N40"/>
    <mergeCell ref="C37:I37"/>
    <mergeCell ref="M37:N37"/>
    <mergeCell ref="C30:I30"/>
    <mergeCell ref="J30:K30"/>
    <mergeCell ref="M30:N30"/>
    <mergeCell ref="C31:I31"/>
    <mergeCell ref="J31:K31"/>
    <mergeCell ref="M31:N31"/>
    <mergeCell ref="C41:I41"/>
    <mergeCell ref="M41:N41"/>
    <mergeCell ref="D23:L23"/>
    <mergeCell ref="M23:N23"/>
    <mergeCell ref="D24:L24"/>
    <mergeCell ref="M24:N24"/>
    <mergeCell ref="C32:I32"/>
    <mergeCell ref="J32:K32"/>
    <mergeCell ref="M32:N32"/>
    <mergeCell ref="C33:N33"/>
    <mergeCell ref="C34:O36"/>
    <mergeCell ref="C25:O27"/>
    <mergeCell ref="C28:I28"/>
    <mergeCell ref="J28:K28"/>
    <mergeCell ref="M28:N28"/>
    <mergeCell ref="C29:I29"/>
    <mergeCell ref="J29:K29"/>
    <mergeCell ref="M29:N29"/>
    <mergeCell ref="C21:O21"/>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3"/>
  </mergeCells>
  <printOptions horizontalCentered="1" verticalCentered="1"/>
  <pageMargins left="0.11811023622047245" right="0.11811023622047245" top="0.15748031496062992" bottom="0.15748031496062992" header="0" footer="0"/>
  <pageSetup scale="53" orientation="portrait" r:id="rId1"/>
  <headerFooter alignWithMargins="0"/>
  <rowBreaks count="1" manualBreakCount="1">
    <brk id="93"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B07FA-89E5-40E2-A9EF-537E831BCEAE}">
  <dimension ref="B1:U1657"/>
  <sheetViews>
    <sheetView view="pageBreakPreview" topLeftCell="A159" zoomScale="55" zoomScaleNormal="70" zoomScaleSheetLayoutView="55" workbookViewId="0">
      <selection activeCell="C124" sqref="C124:P126"/>
    </sheetView>
  </sheetViews>
  <sheetFormatPr baseColWidth="10" defaultColWidth="11.42578125" defaultRowHeight="12.75"/>
  <cols>
    <col min="1" max="2" width="3.42578125" style="279" customWidth="1"/>
    <col min="3" max="3" width="33.42578125" style="279" customWidth="1"/>
    <col min="4" max="4" width="18" style="279" customWidth="1"/>
    <col min="5" max="5" width="11.42578125" style="279"/>
    <col min="6" max="6" width="6.28515625" style="279" customWidth="1"/>
    <col min="7" max="8" width="11.42578125" style="279"/>
    <col min="9" max="9" width="8.5703125" style="279" customWidth="1"/>
    <col min="10" max="10" width="14.28515625" style="279" bestFit="1" customWidth="1"/>
    <col min="11" max="11" width="9.140625" style="279" customWidth="1"/>
    <col min="12" max="12" width="16.85546875" style="279" customWidth="1"/>
    <col min="13" max="13" width="11.42578125" style="279" customWidth="1"/>
    <col min="14" max="15" width="11.42578125" style="279"/>
    <col min="16" max="16" width="20" style="279" customWidth="1"/>
    <col min="17" max="17" width="3.42578125" style="279" customWidth="1"/>
    <col min="18" max="18" width="6.42578125" style="279" customWidth="1"/>
    <col min="19" max="20" width="11.42578125" style="279"/>
    <col min="21" max="21" width="11.42578125" style="396"/>
    <col min="22" max="16384" width="11.42578125" style="279"/>
  </cols>
  <sheetData>
    <row r="1" spans="2:17" ht="13.5" thickBot="1"/>
    <row r="2" spans="2:17" ht="13.5" thickTop="1">
      <c r="B2" s="280"/>
      <c r="C2" s="281"/>
      <c r="D2" s="281"/>
      <c r="E2" s="281"/>
      <c r="F2" s="281"/>
      <c r="G2" s="281"/>
      <c r="H2" s="281"/>
      <c r="I2" s="281"/>
      <c r="J2" s="281"/>
      <c r="K2" s="281"/>
      <c r="L2" s="281"/>
      <c r="M2" s="281"/>
      <c r="N2" s="281"/>
      <c r="O2" s="281"/>
      <c r="P2" s="281"/>
      <c r="Q2" s="282"/>
    </row>
    <row r="3" spans="2:17" ht="36.75" customHeight="1">
      <c r="B3" s="283"/>
      <c r="C3" s="1066" t="s">
        <v>38</v>
      </c>
      <c r="D3" s="1067"/>
      <c r="E3" s="1067"/>
      <c r="F3" s="1067"/>
      <c r="Q3" s="284"/>
    </row>
    <row r="4" spans="2:17">
      <c r="B4" s="283"/>
      <c r="C4" s="285"/>
      <c r="D4" s="286" t="s">
        <v>39</v>
      </c>
      <c r="E4" s="285"/>
      <c r="F4" s="287"/>
      <c r="Q4" s="284"/>
    </row>
    <row r="5" spans="2:17">
      <c r="B5" s="283"/>
      <c r="C5" s="288"/>
      <c r="D5" s="289"/>
      <c r="E5" s="288"/>
      <c r="F5" s="289"/>
      <c r="Q5" s="284"/>
    </row>
    <row r="6" spans="2:17" ht="48" customHeight="1">
      <c r="B6" s="283"/>
      <c r="C6" s="1068" t="s">
        <v>40</v>
      </c>
      <c r="D6" s="1068"/>
      <c r="E6" s="1068"/>
      <c r="F6" s="1068"/>
      <c r="G6" s="1068"/>
      <c r="H6" s="1068"/>
      <c r="I6" s="1068"/>
      <c r="J6" s="1068"/>
      <c r="K6" s="1068"/>
      <c r="L6" s="1068"/>
      <c r="M6" s="1068"/>
      <c r="N6" s="1068"/>
      <c r="O6" s="1068"/>
      <c r="P6" s="1068"/>
      <c r="Q6" s="290"/>
    </row>
    <row r="7" spans="2:17" ht="15" thickBot="1">
      <c r="B7" s="283"/>
      <c r="C7" s="291"/>
      <c r="D7" s="291"/>
      <c r="E7" s="291"/>
      <c r="F7" s="291"/>
      <c r="G7" s="291"/>
      <c r="H7" s="291"/>
      <c r="I7" s="291"/>
      <c r="J7" s="291"/>
      <c r="K7" s="291"/>
      <c r="L7" s="291"/>
      <c r="M7" s="291"/>
      <c r="N7" s="291"/>
      <c r="O7" s="291"/>
      <c r="P7" s="291"/>
      <c r="Q7" s="284"/>
    </row>
    <row r="8" spans="2:17" ht="15">
      <c r="B8" s="283"/>
      <c r="C8" s="872"/>
      <c r="D8" s="1069"/>
      <c r="E8" s="1070"/>
      <c r="F8" s="1070"/>
      <c r="G8" s="1070"/>
      <c r="H8" s="1070"/>
      <c r="I8" s="1070"/>
      <c r="J8" s="1070"/>
      <c r="K8" s="1071"/>
      <c r="L8" s="877"/>
      <c r="M8" s="878"/>
      <c r="N8" s="878"/>
      <c r="O8" s="878"/>
      <c r="P8" s="879"/>
      <c r="Q8" s="8"/>
    </row>
    <row r="9" spans="2:17" ht="15">
      <c r="B9" s="283"/>
      <c r="C9" s="873"/>
      <c r="D9" s="856" t="s">
        <v>468</v>
      </c>
      <c r="E9" s="857"/>
      <c r="F9" s="857"/>
      <c r="G9" s="857"/>
      <c r="H9" s="857"/>
      <c r="I9" s="857"/>
      <c r="J9" s="857"/>
      <c r="K9" s="858"/>
      <c r="L9" s="880"/>
      <c r="M9" s="881"/>
      <c r="N9" s="881"/>
      <c r="O9" s="881"/>
      <c r="P9" s="882"/>
      <c r="Q9" s="8"/>
    </row>
    <row r="10" spans="2:17" ht="15">
      <c r="B10" s="283"/>
      <c r="C10" s="873"/>
      <c r="D10" s="1063"/>
      <c r="E10" s="1064"/>
      <c r="F10" s="1064"/>
      <c r="G10" s="1064"/>
      <c r="H10" s="1064"/>
      <c r="I10" s="1064"/>
      <c r="J10" s="1064"/>
      <c r="K10" s="1065"/>
      <c r="L10" s="883" t="s">
        <v>41</v>
      </c>
      <c r="M10" s="252"/>
      <c r="N10" s="885"/>
      <c r="O10" s="886"/>
      <c r="P10" s="887"/>
      <c r="Q10" s="8"/>
    </row>
    <row r="11" spans="2:17" ht="14.25">
      <c r="B11" s="283"/>
      <c r="C11" s="873"/>
      <c r="D11" s="866" t="s">
        <v>467</v>
      </c>
      <c r="E11" s="867"/>
      <c r="F11" s="867"/>
      <c r="G11" s="867"/>
      <c r="H11" s="867"/>
      <c r="I11" s="867"/>
      <c r="J11" s="867"/>
      <c r="K11" s="868"/>
      <c r="L11" s="1072"/>
      <c r="M11" s="294"/>
      <c r="N11" s="1060"/>
      <c r="O11" s="1061"/>
      <c r="P11" s="1062"/>
      <c r="Q11" s="295"/>
    </row>
    <row r="12" spans="2:17" ht="12.75" customHeight="1">
      <c r="B12" s="283"/>
      <c r="C12" s="873"/>
      <c r="D12" s="866"/>
      <c r="E12" s="867"/>
      <c r="F12" s="867"/>
      <c r="G12" s="867"/>
      <c r="H12" s="867"/>
      <c r="I12" s="867"/>
      <c r="J12" s="867"/>
      <c r="K12" s="868"/>
      <c r="L12" s="883" t="s">
        <v>42</v>
      </c>
      <c r="M12" s="253"/>
      <c r="N12" s="883">
        <v>1</v>
      </c>
      <c r="O12" s="883" t="s">
        <v>43</v>
      </c>
      <c r="P12" s="854">
        <v>1</v>
      </c>
      <c r="Q12" s="8"/>
    </row>
    <row r="13" spans="2:17" ht="14.25">
      <c r="B13" s="283"/>
      <c r="C13" s="873"/>
      <c r="D13" s="866"/>
      <c r="E13" s="867"/>
      <c r="F13" s="867"/>
      <c r="G13" s="867"/>
      <c r="H13" s="867"/>
      <c r="I13" s="867"/>
      <c r="J13" s="867"/>
      <c r="K13" s="868"/>
      <c r="L13" s="891"/>
      <c r="M13" s="254"/>
      <c r="N13" s="891"/>
      <c r="O13" s="891"/>
      <c r="P13" s="855"/>
      <c r="Q13" s="8"/>
    </row>
    <row r="14" spans="2:17" ht="15">
      <c r="B14" s="283"/>
      <c r="C14" s="873"/>
      <c r="D14" s="1063" t="s">
        <v>44</v>
      </c>
      <c r="E14" s="1064"/>
      <c r="F14" s="1064"/>
      <c r="G14" s="1064"/>
      <c r="H14" s="1064"/>
      <c r="I14" s="1064"/>
      <c r="J14" s="1064"/>
      <c r="K14" s="1065"/>
      <c r="L14" s="891"/>
      <c r="M14" s="254"/>
      <c r="N14" s="891"/>
      <c r="O14" s="891"/>
      <c r="P14" s="855"/>
      <c r="Q14" s="8"/>
    </row>
    <row r="15" spans="2:17" ht="15.75" thickBot="1">
      <c r="B15" s="283"/>
      <c r="C15" s="296"/>
      <c r="D15" s="297"/>
      <c r="E15" s="297"/>
      <c r="F15" s="297"/>
      <c r="G15" s="297"/>
      <c r="H15" s="297"/>
      <c r="I15" s="297"/>
      <c r="J15" s="297"/>
      <c r="K15" s="297"/>
      <c r="L15" s="297"/>
      <c r="M15" s="297"/>
      <c r="N15" s="298"/>
      <c r="O15" s="298"/>
      <c r="P15" s="299"/>
      <c r="Q15" s="300"/>
    </row>
    <row r="16" spans="2:17" ht="15">
      <c r="B16" s="283"/>
      <c r="C16" s="301"/>
      <c r="D16" s="292"/>
      <c r="E16" s="292"/>
      <c r="F16" s="292"/>
      <c r="G16" s="292"/>
      <c r="H16" s="292"/>
      <c r="I16" s="292"/>
      <c r="J16" s="292"/>
      <c r="K16" s="292"/>
      <c r="L16" s="302" t="s">
        <v>45</v>
      </c>
      <c r="M16" s="302"/>
      <c r="N16" s="303" t="s">
        <v>46</v>
      </c>
      <c r="O16" s="303" t="s">
        <v>47</v>
      </c>
      <c r="P16" s="304" t="s">
        <v>48</v>
      </c>
      <c r="Q16" s="295"/>
    </row>
    <row r="17" spans="2:21" ht="15">
      <c r="B17" s="283"/>
      <c r="C17" s="305"/>
      <c r="D17" s="293"/>
      <c r="E17" s="293"/>
      <c r="F17" s="293"/>
      <c r="G17" s="293"/>
      <c r="H17" s="293"/>
      <c r="I17" s="293"/>
      <c r="J17" s="293"/>
      <c r="K17" s="293"/>
      <c r="L17" s="306"/>
      <c r="M17" s="306"/>
      <c r="N17" s="307">
        <v>1</v>
      </c>
      <c r="O17" s="307">
        <v>9</v>
      </c>
      <c r="P17" s="308">
        <v>2026</v>
      </c>
      <c r="Q17" s="309"/>
    </row>
    <row r="18" spans="2:21" ht="15">
      <c r="B18" s="283"/>
      <c r="C18" s="310"/>
      <c r="D18" s="311"/>
      <c r="E18" s="311"/>
      <c r="F18" s="311"/>
      <c r="G18" s="311"/>
      <c r="H18" s="311"/>
      <c r="I18" s="311"/>
      <c r="J18" s="311"/>
      <c r="K18" s="311"/>
      <c r="L18" s="311"/>
      <c r="M18" s="311"/>
      <c r="N18" s="311"/>
      <c r="O18" s="311"/>
      <c r="P18" s="312"/>
      <c r="Q18" s="313"/>
    </row>
    <row r="19" spans="2:21" ht="15" thickBot="1">
      <c r="B19" s="283"/>
      <c r="C19" s="314"/>
      <c r="D19" s="315"/>
      <c r="E19" s="315"/>
      <c r="F19" s="315"/>
      <c r="G19" s="315"/>
      <c r="H19" s="315"/>
      <c r="I19" s="315"/>
      <c r="J19" s="315"/>
      <c r="K19" s="315"/>
      <c r="L19" s="315"/>
      <c r="M19" s="315"/>
      <c r="N19" s="315"/>
      <c r="O19" s="315"/>
      <c r="P19" s="316"/>
      <c r="Q19" s="284"/>
    </row>
    <row r="20" spans="2:21" ht="15" thickBot="1">
      <c r="B20" s="283"/>
      <c r="C20" s="317"/>
      <c r="D20" s="318"/>
      <c r="E20" s="318"/>
      <c r="F20" s="318"/>
      <c r="G20" s="318"/>
      <c r="H20" s="318"/>
      <c r="I20" s="291"/>
      <c r="J20" s="291"/>
      <c r="K20" s="318"/>
      <c r="L20" s="318"/>
      <c r="M20" s="318"/>
      <c r="N20" s="318"/>
      <c r="O20" s="318"/>
      <c r="P20" s="319"/>
      <c r="Q20" s="284"/>
    </row>
    <row r="21" spans="2:21" ht="15">
      <c r="B21" s="283"/>
      <c r="C21" s="1045" t="s">
        <v>51</v>
      </c>
      <c r="D21" s="1046"/>
      <c r="E21" s="1046"/>
      <c r="F21" s="1046"/>
      <c r="G21" s="1046"/>
      <c r="H21" s="1046"/>
      <c r="I21" s="1046"/>
      <c r="J21" s="1046"/>
      <c r="K21" s="1046"/>
      <c r="L21" s="1046"/>
      <c r="M21" s="1046"/>
      <c r="N21" s="1046"/>
      <c r="O21" s="1046"/>
      <c r="P21" s="1047"/>
      <c r="Q21" s="320"/>
    </row>
    <row r="22" spans="2:21" ht="15" thickBot="1">
      <c r="B22" s="283"/>
      <c r="C22" s="321"/>
      <c r="D22" s="291"/>
      <c r="E22" s="291"/>
      <c r="F22" s="291"/>
      <c r="G22" s="291"/>
      <c r="H22" s="291"/>
      <c r="I22" s="291"/>
      <c r="J22" s="291"/>
      <c r="K22" s="291"/>
      <c r="L22" s="291"/>
      <c r="M22" s="291"/>
      <c r="N22" s="291"/>
      <c r="O22" s="291"/>
      <c r="P22" s="322"/>
      <c r="Q22" s="284"/>
    </row>
    <row r="23" spans="2:21" ht="15">
      <c r="B23" s="283"/>
      <c r="C23" s="323" t="s">
        <v>52</v>
      </c>
      <c r="D23" s="1048" t="s">
        <v>6</v>
      </c>
      <c r="E23" s="1049"/>
      <c r="F23" s="1049"/>
      <c r="G23" s="1049"/>
      <c r="H23" s="1049"/>
      <c r="I23" s="1049"/>
      <c r="J23" s="1049"/>
      <c r="K23" s="1049"/>
      <c r="L23" s="1050"/>
      <c r="M23" s="1051" t="s">
        <v>53</v>
      </c>
      <c r="N23" s="1052"/>
      <c r="O23" s="1053"/>
      <c r="P23" s="323" t="s">
        <v>8</v>
      </c>
      <c r="Q23" s="324"/>
    </row>
    <row r="24" spans="2:21" ht="15.75" thickBot="1">
      <c r="B24" s="283"/>
      <c r="C24" s="325" t="s">
        <v>231</v>
      </c>
      <c r="D24" s="1054" t="s">
        <v>232</v>
      </c>
      <c r="E24" s="1055"/>
      <c r="F24" s="1055"/>
      <c r="G24" s="1055"/>
      <c r="H24" s="1055"/>
      <c r="I24" s="1055"/>
      <c r="J24" s="1055"/>
      <c r="K24" s="1055"/>
      <c r="L24" s="1056"/>
      <c r="M24" s="1057" t="s">
        <v>101</v>
      </c>
      <c r="N24" s="1058"/>
      <c r="O24" s="1059"/>
      <c r="P24" s="326">
        <f>+P68</f>
        <v>3863530</v>
      </c>
      <c r="Q24" s="327"/>
    </row>
    <row r="25" spans="2:21">
      <c r="B25" s="283"/>
      <c r="C25" s="1002" t="s">
        <v>54</v>
      </c>
      <c r="D25" s="1003"/>
      <c r="E25" s="1003"/>
      <c r="F25" s="1003"/>
      <c r="G25" s="1003"/>
      <c r="H25" s="1003"/>
      <c r="I25" s="1003"/>
      <c r="J25" s="1003"/>
      <c r="K25" s="1003"/>
      <c r="L25" s="1003"/>
      <c r="M25" s="1003"/>
      <c r="N25" s="1003"/>
      <c r="O25" s="1003"/>
      <c r="P25" s="1004"/>
      <c r="Q25" s="328"/>
    </row>
    <row r="26" spans="2:21">
      <c r="B26" s="283"/>
      <c r="C26" s="1005"/>
      <c r="D26" s="1006"/>
      <c r="E26" s="1006"/>
      <c r="F26" s="1006"/>
      <c r="G26" s="1006"/>
      <c r="H26" s="1006"/>
      <c r="I26" s="1006"/>
      <c r="J26" s="1006"/>
      <c r="K26" s="1006"/>
      <c r="L26" s="1006"/>
      <c r="M26" s="1006"/>
      <c r="N26" s="1006"/>
      <c r="O26" s="1006"/>
      <c r="P26" s="1007"/>
      <c r="Q26" s="328"/>
    </row>
    <row r="27" spans="2:21" ht="13.5" thickBot="1">
      <c r="B27" s="283"/>
      <c r="C27" s="1008"/>
      <c r="D27" s="1009"/>
      <c r="E27" s="1009"/>
      <c r="F27" s="1009"/>
      <c r="G27" s="1009"/>
      <c r="H27" s="1009"/>
      <c r="I27" s="1009"/>
      <c r="J27" s="1009"/>
      <c r="K27" s="1009"/>
      <c r="L27" s="1009"/>
      <c r="M27" s="1009"/>
      <c r="N27" s="1009"/>
      <c r="O27" s="1009"/>
      <c r="P27" s="1010"/>
      <c r="Q27" s="328"/>
      <c r="U27" s="397" t="s">
        <v>56</v>
      </c>
    </row>
    <row r="28" spans="2:21" ht="15">
      <c r="B28" s="283"/>
      <c r="C28" s="1011" t="s">
        <v>6</v>
      </c>
      <c r="D28" s="1040"/>
      <c r="E28" s="1040"/>
      <c r="F28" s="1040"/>
      <c r="G28" s="1041"/>
      <c r="H28" s="1027" t="s">
        <v>233</v>
      </c>
      <c r="I28" s="1040"/>
      <c r="J28" s="1090" t="s">
        <v>234</v>
      </c>
      <c r="K28" s="1091"/>
      <c r="L28" s="330" t="s">
        <v>55</v>
      </c>
      <c r="M28" s="1027" t="s">
        <v>56</v>
      </c>
      <c r="N28" s="1012"/>
      <c r="O28" s="1028"/>
      <c r="P28" s="332" t="s">
        <v>57</v>
      </c>
      <c r="Q28" s="333"/>
      <c r="U28" s="398">
        <v>0.1</v>
      </c>
    </row>
    <row r="29" spans="2:21" ht="14.25">
      <c r="B29" s="283"/>
      <c r="C29" s="994" t="s">
        <v>92</v>
      </c>
      <c r="D29" s="995"/>
      <c r="E29" s="995"/>
      <c r="F29" s="995"/>
      <c r="G29" s="1033"/>
      <c r="H29" s="1032"/>
      <c r="I29" s="1033"/>
      <c r="J29" s="1032"/>
      <c r="K29" s="1033"/>
      <c r="L29" s="335">
        <f>+P56</f>
        <v>623322.22</v>
      </c>
      <c r="M29" s="1042">
        <f>+$U$28</f>
        <v>0.1</v>
      </c>
      <c r="N29" s="1043"/>
      <c r="O29" s="1044"/>
      <c r="P29" s="60">
        <f>+ROUND(M29*L29,2)</f>
        <v>62332.22</v>
      </c>
      <c r="Q29" s="18"/>
    </row>
    <row r="30" spans="2:21" ht="14.25">
      <c r="B30" s="283"/>
      <c r="C30" s="336"/>
      <c r="D30" s="337"/>
      <c r="E30" s="337"/>
      <c r="F30" s="337"/>
      <c r="G30" s="338"/>
      <c r="H30" s="339"/>
      <c r="I30" s="338"/>
      <c r="J30" s="339"/>
      <c r="K30" s="338"/>
      <c r="L30" s="335"/>
      <c r="M30" s="1034"/>
      <c r="N30" s="1035"/>
      <c r="O30" s="1036"/>
      <c r="P30" s="60"/>
      <c r="Q30" s="18"/>
    </row>
    <row r="31" spans="2:21" ht="15" thickBot="1">
      <c r="B31" s="283"/>
      <c r="C31" s="1023"/>
      <c r="D31" s="1024"/>
      <c r="E31" s="1024"/>
      <c r="F31" s="1024"/>
      <c r="G31" s="1025"/>
      <c r="H31" s="1026"/>
      <c r="I31" s="1025"/>
      <c r="J31" s="1026"/>
      <c r="K31" s="1025"/>
      <c r="L31" s="340"/>
      <c r="M31" s="1076"/>
      <c r="N31" s="1077"/>
      <c r="O31" s="1078"/>
      <c r="P31" s="60"/>
      <c r="Q31" s="18"/>
    </row>
    <row r="32" spans="2:21" ht="15.75" thickBot="1">
      <c r="B32" s="283"/>
      <c r="C32" s="982" t="s">
        <v>58</v>
      </c>
      <c r="D32" s="983"/>
      <c r="E32" s="983"/>
      <c r="F32" s="983"/>
      <c r="G32" s="983"/>
      <c r="H32" s="983"/>
      <c r="I32" s="983"/>
      <c r="J32" s="983"/>
      <c r="K32" s="983"/>
      <c r="L32" s="983"/>
      <c r="M32" s="983"/>
      <c r="N32" s="983"/>
      <c r="O32" s="984"/>
      <c r="P32" s="341">
        <f>+SUM(P29:P31)</f>
        <v>62332.22</v>
      </c>
      <c r="Q32" s="342"/>
    </row>
    <row r="33" spans="2:17" ht="13.5" customHeight="1">
      <c r="B33" s="283"/>
      <c r="C33" s="1002" t="s">
        <v>59</v>
      </c>
      <c r="D33" s="1003"/>
      <c r="E33" s="1003"/>
      <c r="F33" s="1003"/>
      <c r="G33" s="1003"/>
      <c r="H33" s="1003"/>
      <c r="I33" s="1003"/>
      <c r="J33" s="1003"/>
      <c r="K33" s="1003"/>
      <c r="L33" s="1003"/>
      <c r="M33" s="1003"/>
      <c r="N33" s="1003"/>
      <c r="O33" s="1003"/>
      <c r="P33" s="1004"/>
      <c r="Q33" s="328"/>
    </row>
    <row r="34" spans="2:17">
      <c r="B34" s="283"/>
      <c r="C34" s="1005"/>
      <c r="D34" s="1006"/>
      <c r="E34" s="1006"/>
      <c r="F34" s="1006"/>
      <c r="G34" s="1006"/>
      <c r="H34" s="1006"/>
      <c r="I34" s="1006"/>
      <c r="J34" s="1006"/>
      <c r="K34" s="1006"/>
      <c r="L34" s="1006"/>
      <c r="M34" s="1006"/>
      <c r="N34" s="1006"/>
      <c r="O34" s="1006"/>
      <c r="P34" s="1007"/>
      <c r="Q34" s="328"/>
    </row>
    <row r="35" spans="2:17" ht="13.5" thickBot="1">
      <c r="B35" s="283"/>
      <c r="C35" s="1008"/>
      <c r="D35" s="1009"/>
      <c r="E35" s="1009"/>
      <c r="F35" s="1009"/>
      <c r="G35" s="1009"/>
      <c r="H35" s="1009"/>
      <c r="I35" s="1009"/>
      <c r="J35" s="1009"/>
      <c r="K35" s="1009"/>
      <c r="L35" s="1009"/>
      <c r="M35" s="1009"/>
      <c r="N35" s="1009"/>
      <c r="O35" s="1009"/>
      <c r="P35" s="1010"/>
      <c r="Q35" s="328"/>
    </row>
    <row r="36" spans="2:17" ht="15">
      <c r="B36" s="283"/>
      <c r="C36" s="1011" t="s">
        <v>6</v>
      </c>
      <c r="D36" s="1012"/>
      <c r="E36" s="1012"/>
      <c r="F36" s="1012"/>
      <c r="G36" s="1012"/>
      <c r="H36" s="1012"/>
      <c r="I36" s="1012"/>
      <c r="J36" s="1028"/>
      <c r="K36" s="329" t="s">
        <v>53</v>
      </c>
      <c r="L36" s="330" t="s">
        <v>8</v>
      </c>
      <c r="M36" s="329" t="s">
        <v>178</v>
      </c>
      <c r="N36" s="1027" t="s">
        <v>60</v>
      </c>
      <c r="O36" s="1028"/>
      <c r="P36" s="332" t="s">
        <v>57</v>
      </c>
      <c r="Q36" s="333"/>
    </row>
    <row r="37" spans="2:17" ht="14.25">
      <c r="B37" s="283"/>
      <c r="C37" s="994" t="s">
        <v>235</v>
      </c>
      <c r="D37" s="995"/>
      <c r="E37" s="995"/>
      <c r="F37" s="995"/>
      <c r="G37" s="995"/>
      <c r="H37" s="995"/>
      <c r="I37" s="995"/>
      <c r="J37" s="1033"/>
      <c r="K37" s="343" t="s">
        <v>101</v>
      </c>
      <c r="L37" s="344">
        <v>1</v>
      </c>
      <c r="M37" s="345">
        <v>0.05</v>
      </c>
      <c r="N37" s="784">
        <v>1890000</v>
      </c>
      <c r="O37" s="785"/>
      <c r="P37" s="60">
        <f>+ROUND((L37*(1+M37)*N37),2)</f>
        <v>1984500</v>
      </c>
      <c r="Q37" s="18"/>
    </row>
    <row r="38" spans="2:17" ht="14.25">
      <c r="B38" s="283"/>
      <c r="C38" s="1017" t="s">
        <v>236</v>
      </c>
      <c r="D38" s="1018"/>
      <c r="E38" s="1018"/>
      <c r="F38" s="1018"/>
      <c r="G38" s="1018"/>
      <c r="H38" s="1018"/>
      <c r="I38" s="1018"/>
      <c r="J38" s="1019"/>
      <c r="K38" s="343" t="s">
        <v>101</v>
      </c>
      <c r="L38" s="348">
        <v>1</v>
      </c>
      <c r="M38" s="345">
        <v>0.05</v>
      </c>
      <c r="N38" s="784">
        <v>32000</v>
      </c>
      <c r="O38" s="785"/>
      <c r="P38" s="60">
        <f t="shared" ref="P38:P39" si="0">+ROUND((L38*(1+M38)*N38),2)</f>
        <v>33600</v>
      </c>
      <c r="Q38" s="18"/>
    </row>
    <row r="39" spans="2:17" ht="15" thickBot="1">
      <c r="B39" s="283"/>
      <c r="C39" s="1023" t="s">
        <v>237</v>
      </c>
      <c r="D39" s="1024"/>
      <c r="E39" s="1024"/>
      <c r="F39" s="1024"/>
      <c r="G39" s="1024"/>
      <c r="H39" s="1024"/>
      <c r="I39" s="1024"/>
      <c r="J39" s="1025"/>
      <c r="K39" s="343" t="s">
        <v>101</v>
      </c>
      <c r="L39" s="349">
        <v>1.5</v>
      </c>
      <c r="M39" s="344">
        <v>0.05</v>
      </c>
      <c r="N39" s="1088">
        <v>10000</v>
      </c>
      <c r="O39" s="1088"/>
      <c r="P39" s="60">
        <f t="shared" si="0"/>
        <v>15750</v>
      </c>
      <c r="Q39" s="18"/>
    </row>
    <row r="40" spans="2:17" ht="15.75" thickBot="1">
      <c r="B40" s="283"/>
      <c r="C40" s="982" t="s">
        <v>58</v>
      </c>
      <c r="D40" s="983"/>
      <c r="E40" s="983"/>
      <c r="F40" s="983"/>
      <c r="G40" s="983"/>
      <c r="H40" s="983"/>
      <c r="I40" s="983"/>
      <c r="J40" s="983"/>
      <c r="K40" s="983"/>
      <c r="L40" s="983"/>
      <c r="M40" s="1029"/>
      <c r="N40" s="1029"/>
      <c r="O40" s="1089"/>
      <c r="P40" s="350">
        <f>+SUM(P37:P39)</f>
        <v>2033850</v>
      </c>
      <c r="Q40" s="18"/>
    </row>
    <row r="41" spans="2:17">
      <c r="B41" s="283"/>
      <c r="C41" s="1002" t="s">
        <v>61</v>
      </c>
      <c r="D41" s="1003"/>
      <c r="E41" s="1003"/>
      <c r="F41" s="1003"/>
      <c r="G41" s="1003"/>
      <c r="H41" s="1003"/>
      <c r="I41" s="1003"/>
      <c r="J41" s="1003"/>
      <c r="K41" s="1003"/>
      <c r="L41" s="1003"/>
      <c r="M41" s="1003"/>
      <c r="N41" s="1003"/>
      <c r="O41" s="1003"/>
      <c r="P41" s="1004"/>
      <c r="Q41" s="328"/>
    </row>
    <row r="42" spans="2:17">
      <c r="B42" s="283"/>
      <c r="C42" s="1005"/>
      <c r="D42" s="1006"/>
      <c r="E42" s="1006"/>
      <c r="F42" s="1006"/>
      <c r="G42" s="1006"/>
      <c r="H42" s="1006"/>
      <c r="I42" s="1006"/>
      <c r="J42" s="1006"/>
      <c r="K42" s="1006"/>
      <c r="L42" s="1006"/>
      <c r="M42" s="1006"/>
      <c r="N42" s="1006"/>
      <c r="O42" s="1006"/>
      <c r="P42" s="1007"/>
      <c r="Q42" s="328"/>
    </row>
    <row r="43" spans="2:17" ht="13.5" thickBot="1">
      <c r="B43" s="283"/>
      <c r="C43" s="1008"/>
      <c r="D43" s="1009"/>
      <c r="E43" s="1009"/>
      <c r="F43" s="1009"/>
      <c r="G43" s="1009"/>
      <c r="H43" s="1009"/>
      <c r="I43" s="1009"/>
      <c r="J43" s="1009"/>
      <c r="K43" s="1009"/>
      <c r="L43" s="1009"/>
      <c r="M43" s="1009"/>
      <c r="N43" s="1009"/>
      <c r="O43" s="1009"/>
      <c r="P43" s="1010"/>
      <c r="Q43" s="328"/>
    </row>
    <row r="44" spans="2:17" ht="17.25">
      <c r="B44" s="283"/>
      <c r="C44" s="1011" t="s">
        <v>62</v>
      </c>
      <c r="D44" s="1012"/>
      <c r="E44" s="1012"/>
      <c r="F44" s="1012"/>
      <c r="G44" s="1012"/>
      <c r="H44" s="1012"/>
      <c r="I44" s="1012"/>
      <c r="J44" s="330" t="s">
        <v>56</v>
      </c>
      <c r="K44" s="331" t="s">
        <v>64</v>
      </c>
      <c r="L44" s="351" t="s">
        <v>65</v>
      </c>
      <c r="M44" s="1027" t="s">
        <v>66</v>
      </c>
      <c r="N44" s="1012"/>
      <c r="O44" s="1028"/>
      <c r="P44" s="332" t="s">
        <v>57</v>
      </c>
      <c r="Q44" s="333"/>
    </row>
    <row r="45" spans="2:17" ht="14.25">
      <c r="B45" s="283"/>
      <c r="C45" s="994" t="s">
        <v>238</v>
      </c>
      <c r="D45" s="995"/>
      <c r="E45" s="995"/>
      <c r="F45" s="995"/>
      <c r="G45" s="995"/>
      <c r="H45" s="995"/>
      <c r="I45" s="995"/>
      <c r="J45" s="352">
        <v>7.0000000000000007E-2</v>
      </c>
      <c r="K45" s="353">
        <v>1</v>
      </c>
      <c r="L45" s="352"/>
      <c r="M45" s="784">
        <f>+P40</f>
        <v>2033850</v>
      </c>
      <c r="N45" s="1030"/>
      <c r="O45" s="785"/>
      <c r="P45" s="60">
        <f>+ROUND(M45*K45*J45,2)</f>
        <v>142369.5</v>
      </c>
      <c r="Q45" s="18"/>
    </row>
    <row r="46" spans="2:17" ht="15" thickBot="1">
      <c r="B46" s="283"/>
      <c r="C46" s="1023"/>
      <c r="D46" s="1024"/>
      <c r="E46" s="1024"/>
      <c r="F46" s="1024"/>
      <c r="G46" s="1024"/>
      <c r="H46" s="1024"/>
      <c r="I46" s="1024"/>
      <c r="J46" s="354"/>
      <c r="K46" s="355"/>
      <c r="L46" s="354"/>
      <c r="M46" s="1026"/>
      <c r="N46" s="1024"/>
      <c r="O46" s="1025"/>
      <c r="P46" s="60">
        <f>+ROUND(M46*K46*J46,2)</f>
        <v>0</v>
      </c>
      <c r="Q46" s="18"/>
    </row>
    <row r="47" spans="2:17" ht="15.75" thickBot="1">
      <c r="B47" s="283"/>
      <c r="C47" s="982" t="s">
        <v>58</v>
      </c>
      <c r="D47" s="983"/>
      <c r="E47" s="983"/>
      <c r="F47" s="983"/>
      <c r="G47" s="983"/>
      <c r="H47" s="983"/>
      <c r="I47" s="983"/>
      <c r="J47" s="983"/>
      <c r="K47" s="983"/>
      <c r="L47" s="983"/>
      <c r="M47" s="983"/>
      <c r="N47" s="983"/>
      <c r="O47" s="984"/>
      <c r="P47" s="341">
        <f>+SUM(P45:P46)</f>
        <v>142369.5</v>
      </c>
      <c r="Q47" s="342"/>
    </row>
    <row r="48" spans="2:17">
      <c r="B48" s="283"/>
      <c r="C48" s="1002" t="s">
        <v>67</v>
      </c>
      <c r="D48" s="1003"/>
      <c r="E48" s="1003"/>
      <c r="F48" s="1003"/>
      <c r="G48" s="1003"/>
      <c r="H48" s="1003"/>
      <c r="I48" s="1003"/>
      <c r="J48" s="1003"/>
      <c r="K48" s="1003"/>
      <c r="L48" s="1003"/>
      <c r="M48" s="1003"/>
      <c r="N48" s="1003"/>
      <c r="O48" s="1003"/>
      <c r="P48" s="1004"/>
      <c r="Q48" s="328"/>
    </row>
    <row r="49" spans="2:17">
      <c r="B49" s="283"/>
      <c r="C49" s="1005"/>
      <c r="D49" s="1006"/>
      <c r="E49" s="1006"/>
      <c r="F49" s="1006"/>
      <c r="G49" s="1006"/>
      <c r="H49" s="1006"/>
      <c r="I49" s="1006"/>
      <c r="J49" s="1006"/>
      <c r="K49" s="1006"/>
      <c r="L49" s="1006"/>
      <c r="M49" s="1006"/>
      <c r="N49" s="1006"/>
      <c r="O49" s="1006"/>
      <c r="P49" s="1007"/>
      <c r="Q49" s="328"/>
    </row>
    <row r="50" spans="2:17" ht="13.5" thickBot="1">
      <c r="B50" s="283"/>
      <c r="C50" s="1008"/>
      <c r="D50" s="1009"/>
      <c r="E50" s="1009"/>
      <c r="F50" s="1009"/>
      <c r="G50" s="1009"/>
      <c r="H50" s="1009"/>
      <c r="I50" s="1009"/>
      <c r="J50" s="1009"/>
      <c r="K50" s="1009"/>
      <c r="L50" s="1009"/>
      <c r="M50" s="1009"/>
      <c r="N50" s="1009"/>
      <c r="O50" s="1009"/>
      <c r="P50" s="1010"/>
      <c r="Q50" s="328"/>
    </row>
    <row r="51" spans="2:17" ht="14.45" customHeight="1">
      <c r="B51" s="283"/>
      <c r="C51" s="1011" t="s">
        <v>68</v>
      </c>
      <c r="D51" s="1012"/>
      <c r="E51" s="1012"/>
      <c r="F51" s="1012"/>
      <c r="G51" s="1012"/>
      <c r="H51" s="1012"/>
      <c r="I51" s="1012"/>
      <c r="J51" s="1027" t="s">
        <v>53</v>
      </c>
      <c r="K51" s="1028"/>
      <c r="L51" s="356" t="s">
        <v>69</v>
      </c>
      <c r="M51" s="1013" t="s">
        <v>56</v>
      </c>
      <c r="N51" s="1015"/>
      <c r="O51" s="1014"/>
      <c r="P51" s="358" t="s">
        <v>57</v>
      </c>
      <c r="Q51" s="359"/>
    </row>
    <row r="52" spans="2:17" ht="14.25">
      <c r="B52" s="283"/>
      <c r="C52" s="814" t="s">
        <v>316</v>
      </c>
      <c r="D52" s="815"/>
      <c r="E52" s="815"/>
      <c r="F52" s="815"/>
      <c r="G52" s="815"/>
      <c r="H52" s="815"/>
      <c r="I52" s="816"/>
      <c r="J52" s="784" t="s">
        <v>94</v>
      </c>
      <c r="K52" s="785"/>
      <c r="L52" s="184">
        <f>+'DESGLOSE CUADRILLAS'!J26</f>
        <v>311661.11135999998</v>
      </c>
      <c r="M52" s="1020">
        <v>2</v>
      </c>
      <c r="N52" s="1021"/>
      <c r="O52" s="1022"/>
      <c r="P52" s="361">
        <f>+ROUND(M52*L52,2)</f>
        <v>623322.22</v>
      </c>
      <c r="Q52" s="21"/>
    </row>
    <row r="53" spans="2:17" ht="14.25">
      <c r="B53" s="283"/>
      <c r="C53" s="346"/>
      <c r="D53" s="347"/>
      <c r="E53" s="347"/>
      <c r="F53" s="347"/>
      <c r="G53" s="347"/>
      <c r="H53" s="347"/>
      <c r="I53" s="347"/>
      <c r="J53" s="784"/>
      <c r="K53" s="785"/>
      <c r="L53" s="360"/>
      <c r="M53" s="1020"/>
      <c r="N53" s="1021"/>
      <c r="O53" s="1022"/>
      <c r="P53" s="361"/>
      <c r="Q53" s="21"/>
    </row>
    <row r="54" spans="2:17" ht="14.25">
      <c r="B54" s="283"/>
      <c r="C54" s="346"/>
      <c r="D54" s="347"/>
      <c r="E54" s="347"/>
      <c r="F54" s="347"/>
      <c r="G54" s="347"/>
      <c r="H54" s="347"/>
      <c r="I54" s="347"/>
      <c r="J54" s="784"/>
      <c r="K54" s="785"/>
      <c r="L54" s="360"/>
      <c r="M54" s="1020"/>
      <c r="N54" s="1021"/>
      <c r="O54" s="1022"/>
      <c r="P54" s="361"/>
      <c r="Q54" s="21"/>
    </row>
    <row r="55" spans="2:17" ht="15" thickBot="1">
      <c r="B55" s="283"/>
      <c r="C55" s="1023"/>
      <c r="D55" s="1024"/>
      <c r="E55" s="1024"/>
      <c r="F55" s="1024"/>
      <c r="G55" s="1024"/>
      <c r="H55" s="1024"/>
      <c r="I55" s="1024"/>
      <c r="J55" s="1026"/>
      <c r="K55" s="1025"/>
      <c r="L55" s="354"/>
      <c r="M55" s="1026"/>
      <c r="N55" s="1024"/>
      <c r="O55" s="1025"/>
      <c r="P55" s="70"/>
      <c r="Q55" s="18"/>
    </row>
    <row r="56" spans="2:17" ht="15.75" thickBot="1">
      <c r="B56" s="283"/>
      <c r="C56" s="982" t="s">
        <v>58</v>
      </c>
      <c r="D56" s="983"/>
      <c r="E56" s="983"/>
      <c r="F56" s="983"/>
      <c r="G56" s="983"/>
      <c r="H56" s="983"/>
      <c r="I56" s="983"/>
      <c r="J56" s="983"/>
      <c r="K56" s="983"/>
      <c r="L56" s="983"/>
      <c r="M56" s="983"/>
      <c r="N56" s="983"/>
      <c r="O56" s="984"/>
      <c r="P56" s="350">
        <f>+SUM(P52:P55)</f>
        <v>623322.22</v>
      </c>
      <c r="Q56" s="18"/>
    </row>
    <row r="57" spans="2:17" ht="15" thickBot="1">
      <c r="B57" s="283"/>
      <c r="C57" s="321"/>
      <c r="D57" s="291"/>
      <c r="E57" s="291"/>
      <c r="F57" s="291"/>
      <c r="G57" s="291"/>
      <c r="H57" s="291"/>
      <c r="I57" s="291"/>
      <c r="J57" s="291"/>
      <c r="K57" s="291"/>
      <c r="L57" s="291"/>
      <c r="M57" s="291"/>
      <c r="N57" s="291"/>
      <c r="O57" s="291"/>
      <c r="P57" s="322"/>
      <c r="Q57" s="284"/>
    </row>
    <row r="58" spans="2:17" ht="15.75" thickBot="1">
      <c r="B58" s="283"/>
      <c r="C58" s="985" t="s">
        <v>70</v>
      </c>
      <c r="D58" s="986"/>
      <c r="E58" s="986"/>
      <c r="F58" s="986"/>
      <c r="G58" s="986"/>
      <c r="H58" s="986"/>
      <c r="I58" s="986"/>
      <c r="J58" s="986"/>
      <c r="K58" s="986"/>
      <c r="L58" s="986"/>
      <c r="M58" s="986"/>
      <c r="N58" s="986"/>
      <c r="O58" s="987"/>
      <c r="P58" s="362">
        <f>+ROUNDUP(P56+P47+P40+P32,0)</f>
        <v>2861874</v>
      </c>
      <c r="Q58" s="363"/>
    </row>
    <row r="59" spans="2:17">
      <c r="B59" s="283"/>
      <c r="C59" s="1002" t="s">
        <v>71</v>
      </c>
      <c r="D59" s="1003"/>
      <c r="E59" s="1003"/>
      <c r="F59" s="1003"/>
      <c r="G59" s="1003"/>
      <c r="H59" s="1003"/>
      <c r="I59" s="1003"/>
      <c r="J59" s="1003"/>
      <c r="K59" s="1003"/>
      <c r="L59" s="1003"/>
      <c r="M59" s="1003"/>
      <c r="N59" s="1003"/>
      <c r="O59" s="1003"/>
      <c r="P59" s="1004"/>
      <c r="Q59" s="328"/>
    </row>
    <row r="60" spans="2:17">
      <c r="B60" s="283"/>
      <c r="C60" s="1005"/>
      <c r="D60" s="1006"/>
      <c r="E60" s="1006"/>
      <c r="F60" s="1006"/>
      <c r="G60" s="1006"/>
      <c r="H60" s="1006"/>
      <c r="I60" s="1006"/>
      <c r="J60" s="1006"/>
      <c r="K60" s="1006"/>
      <c r="L60" s="1006"/>
      <c r="M60" s="1006"/>
      <c r="N60" s="1006"/>
      <c r="O60" s="1006"/>
      <c r="P60" s="1007"/>
      <c r="Q60" s="328"/>
    </row>
    <row r="61" spans="2:17" ht="13.5" thickBot="1">
      <c r="B61" s="283"/>
      <c r="C61" s="1008"/>
      <c r="D61" s="1009"/>
      <c r="E61" s="1009"/>
      <c r="F61" s="1009"/>
      <c r="G61" s="1009"/>
      <c r="H61" s="1009"/>
      <c r="I61" s="1009"/>
      <c r="J61" s="1009"/>
      <c r="K61" s="1009"/>
      <c r="L61" s="1009"/>
      <c r="M61" s="1009"/>
      <c r="N61" s="1009"/>
      <c r="O61" s="1009"/>
      <c r="P61" s="1010"/>
      <c r="Q61" s="328"/>
    </row>
    <row r="62" spans="2:17" ht="15">
      <c r="B62" s="283"/>
      <c r="C62" s="1011" t="s">
        <v>72</v>
      </c>
      <c r="D62" s="1012"/>
      <c r="E62" s="1012"/>
      <c r="F62" s="1012"/>
      <c r="G62" s="1012"/>
      <c r="H62" s="1012"/>
      <c r="I62" s="1012"/>
      <c r="J62" s="331"/>
      <c r="K62" s="357"/>
      <c r="L62" s="1013" t="s">
        <v>73</v>
      </c>
      <c r="M62" s="1014"/>
      <c r="N62" s="1013" t="s">
        <v>74</v>
      </c>
      <c r="O62" s="1015"/>
      <c r="P62" s="1016"/>
      <c r="Q62" s="359"/>
    </row>
    <row r="63" spans="2:17" ht="14.25">
      <c r="B63" s="283"/>
      <c r="C63" s="994" t="s">
        <v>75</v>
      </c>
      <c r="D63" s="995"/>
      <c r="E63" s="995"/>
      <c r="F63" s="995"/>
      <c r="G63" s="995"/>
      <c r="H63" s="995"/>
      <c r="I63" s="995"/>
      <c r="J63" s="74"/>
      <c r="K63" s="75"/>
      <c r="L63" s="996">
        <v>0.28999999999999998</v>
      </c>
      <c r="M63" s="997"/>
      <c r="N63" s="797">
        <f>+L63*P58</f>
        <v>829943.46</v>
      </c>
      <c r="O63" s="998"/>
      <c r="P63" s="999"/>
      <c r="Q63" s="23"/>
    </row>
    <row r="64" spans="2:17" ht="14.25">
      <c r="B64" s="283"/>
      <c r="C64" s="336" t="s">
        <v>76</v>
      </c>
      <c r="D64" s="337"/>
      <c r="E64" s="337"/>
      <c r="F64" s="337"/>
      <c r="G64" s="337"/>
      <c r="H64" s="337"/>
      <c r="I64" s="337"/>
      <c r="J64" s="74"/>
      <c r="K64" s="75"/>
      <c r="L64" s="996">
        <v>0.01</v>
      </c>
      <c r="M64" s="997"/>
      <c r="N64" s="797">
        <f>+L64*P58</f>
        <v>28618.74</v>
      </c>
      <c r="O64" s="998"/>
      <c r="P64" s="999"/>
      <c r="Q64" s="23"/>
    </row>
    <row r="65" spans="2:17" ht="15" thickBot="1">
      <c r="B65" s="283"/>
      <c r="C65" s="314" t="s">
        <v>77</v>
      </c>
      <c r="D65" s="315"/>
      <c r="E65" s="315"/>
      <c r="F65" s="315"/>
      <c r="G65" s="315"/>
      <c r="H65" s="315"/>
      <c r="I65" s="315"/>
      <c r="J65" s="77"/>
      <c r="K65" s="78"/>
      <c r="L65" s="1000">
        <v>0.05</v>
      </c>
      <c r="M65" s="1001"/>
      <c r="N65" s="797">
        <f>+L65*P58</f>
        <v>143093.70000000001</v>
      </c>
      <c r="O65" s="998"/>
      <c r="P65" s="999"/>
      <c r="Q65" s="23"/>
    </row>
    <row r="66" spans="2:17" ht="15.75" thickBot="1">
      <c r="B66" s="283"/>
      <c r="C66" s="982" t="s">
        <v>58</v>
      </c>
      <c r="D66" s="983"/>
      <c r="E66" s="983"/>
      <c r="F66" s="983"/>
      <c r="G66" s="983"/>
      <c r="H66" s="983"/>
      <c r="I66" s="983"/>
      <c r="J66" s="983"/>
      <c r="K66" s="983"/>
      <c r="L66" s="983"/>
      <c r="M66" s="983"/>
      <c r="N66" s="983"/>
      <c r="O66" s="984"/>
      <c r="P66" s="364">
        <f>+ROUND(SUM(N63:P65),0)</f>
        <v>1001656</v>
      </c>
      <c r="Q66" s="365"/>
    </row>
    <row r="67" spans="2:17" ht="15" thickBot="1">
      <c r="B67" s="283"/>
      <c r="C67" s="321"/>
      <c r="D67" s="291"/>
      <c r="E67" s="291"/>
      <c r="F67" s="291"/>
      <c r="G67" s="291"/>
      <c r="H67" s="291"/>
      <c r="I67" s="291"/>
      <c r="J67" s="291"/>
      <c r="K67" s="291"/>
      <c r="L67" s="291"/>
      <c r="M67" s="291"/>
      <c r="N67" s="291"/>
      <c r="O67" s="291"/>
      <c r="P67" s="322"/>
      <c r="Q67" s="284"/>
    </row>
    <row r="68" spans="2:17" ht="15.75" thickBot="1">
      <c r="B68" s="283"/>
      <c r="C68" s="985" t="s">
        <v>78</v>
      </c>
      <c r="D68" s="986"/>
      <c r="E68" s="986"/>
      <c r="F68" s="986"/>
      <c r="G68" s="986"/>
      <c r="H68" s="986"/>
      <c r="I68" s="986"/>
      <c r="J68" s="986"/>
      <c r="K68" s="986"/>
      <c r="L68" s="986"/>
      <c r="M68" s="986"/>
      <c r="N68" s="986"/>
      <c r="O68" s="987"/>
      <c r="P68" s="366">
        <f>+P66+P58</f>
        <v>3863530</v>
      </c>
      <c r="Q68" s="365"/>
    </row>
    <row r="69" spans="2:17" ht="14.25">
      <c r="B69" s="283"/>
      <c r="C69" s="321"/>
      <c r="D69" s="291"/>
      <c r="E69" s="291"/>
      <c r="F69" s="291"/>
      <c r="G69" s="291"/>
      <c r="H69" s="291"/>
      <c r="I69" s="291"/>
      <c r="J69" s="291"/>
      <c r="K69" s="291"/>
      <c r="L69" s="291"/>
      <c r="M69" s="291"/>
      <c r="N69" s="291"/>
      <c r="O69" s="291"/>
      <c r="P69" s="322"/>
      <c r="Q69" s="284"/>
    </row>
    <row r="70" spans="2:17" ht="14.25">
      <c r="B70" s="283"/>
      <c r="C70" s="321"/>
      <c r="D70" s="291"/>
      <c r="E70" s="291"/>
      <c r="F70" s="291"/>
      <c r="G70" s="291"/>
      <c r="H70" s="367" t="s">
        <v>79</v>
      </c>
      <c r="I70" s="367"/>
      <c r="J70" s="367"/>
      <c r="K70" s="367"/>
      <c r="L70" s="291"/>
      <c r="M70" s="291"/>
      <c r="N70" s="291"/>
      <c r="O70" s="291"/>
      <c r="P70" s="322"/>
      <c r="Q70" s="284"/>
    </row>
    <row r="71" spans="2:17" ht="15">
      <c r="B71" s="283"/>
      <c r="C71" s="321"/>
      <c r="D71" s="291"/>
      <c r="E71" s="291"/>
      <c r="F71" s="291"/>
      <c r="G71" s="291"/>
      <c r="H71" s="367" t="s">
        <v>80</v>
      </c>
      <c r="I71" s="291"/>
      <c r="J71" s="291"/>
      <c r="K71" s="291"/>
      <c r="L71" s="291"/>
      <c r="M71" s="291"/>
      <c r="N71" s="291"/>
      <c r="O71" s="291"/>
      <c r="P71" s="322"/>
      <c r="Q71" s="368"/>
    </row>
    <row r="72" spans="2:17" ht="15">
      <c r="B72" s="283"/>
      <c r="C72" s="321"/>
      <c r="D72" s="291"/>
      <c r="E72" s="291"/>
      <c r="F72" s="291"/>
      <c r="G72" s="291"/>
      <c r="H72" s="367" t="s">
        <v>81</v>
      </c>
      <c r="I72" s="291"/>
      <c r="J72" s="291"/>
      <c r="K72" s="291"/>
      <c r="L72" s="291"/>
      <c r="M72" s="291"/>
      <c r="N72" s="291"/>
      <c r="O72" s="291"/>
      <c r="P72" s="322"/>
      <c r="Q72" s="368"/>
    </row>
    <row r="73" spans="2:17" ht="14.25">
      <c r="B73" s="283"/>
      <c r="C73" s="305"/>
      <c r="D73" s="369"/>
      <c r="E73" s="369"/>
      <c r="F73" s="369"/>
      <c r="G73" s="369"/>
      <c r="H73" s="367" t="s">
        <v>82</v>
      </c>
      <c r="I73" s="369"/>
      <c r="J73" s="369"/>
      <c r="K73" s="369"/>
      <c r="L73" s="369"/>
      <c r="M73" s="369"/>
      <c r="N73" s="369"/>
      <c r="O73" s="369"/>
      <c r="P73" s="370"/>
      <c r="Q73" s="371"/>
    </row>
    <row r="74" spans="2:17" ht="14.25">
      <c r="B74" s="283"/>
      <c r="C74" s="321"/>
      <c r="D74" s="291"/>
      <c r="E74" s="291"/>
      <c r="F74" s="291"/>
      <c r="G74" s="291"/>
      <c r="H74" s="291" t="s">
        <v>83</v>
      </c>
      <c r="I74" s="291"/>
      <c r="J74" s="291"/>
      <c r="K74" s="291"/>
      <c r="L74" s="291"/>
      <c r="M74" s="291"/>
      <c r="N74" s="291"/>
      <c r="O74" s="291"/>
      <c r="P74" s="322"/>
      <c r="Q74" s="284"/>
    </row>
    <row r="75" spans="2:17" ht="15">
      <c r="B75" s="283"/>
      <c r="C75" s="372" t="s">
        <v>84</v>
      </c>
      <c r="D75" s="334"/>
      <c r="E75" s="334"/>
      <c r="F75" s="334"/>
      <c r="G75" s="334"/>
      <c r="H75" s="334"/>
      <c r="I75" s="334"/>
      <c r="J75" s="334"/>
      <c r="K75" s="334"/>
      <c r="L75" s="334"/>
      <c r="M75" s="334"/>
      <c r="N75" s="334"/>
      <c r="O75" s="334"/>
      <c r="P75" s="373"/>
      <c r="Q75" s="284"/>
    </row>
    <row r="76" spans="2:17" ht="14.25">
      <c r="B76" s="283"/>
      <c r="C76" s="988"/>
      <c r="D76" s="989"/>
      <c r="E76" s="989"/>
      <c r="F76" s="989"/>
      <c r="G76" s="989"/>
      <c r="H76" s="989"/>
      <c r="I76" s="989"/>
      <c r="J76" s="989"/>
      <c r="K76" s="989"/>
      <c r="L76" s="989"/>
      <c r="M76" s="989"/>
      <c r="N76" s="989"/>
      <c r="O76" s="989"/>
      <c r="P76" s="990"/>
      <c r="Q76" s="371"/>
    </row>
    <row r="77" spans="2:17" ht="14.25">
      <c r="B77" s="283"/>
      <c r="C77" s="988"/>
      <c r="D77" s="989"/>
      <c r="E77" s="989"/>
      <c r="F77" s="989"/>
      <c r="G77" s="989"/>
      <c r="H77" s="989"/>
      <c r="I77" s="989"/>
      <c r="J77" s="989"/>
      <c r="K77" s="989"/>
      <c r="L77" s="989"/>
      <c r="M77" s="989"/>
      <c r="N77" s="989"/>
      <c r="O77" s="989"/>
      <c r="P77" s="990"/>
      <c r="Q77" s="371"/>
    </row>
    <row r="78" spans="2:17" ht="14.25">
      <c r="B78" s="283"/>
      <c r="C78" s="305"/>
      <c r="D78" s="369"/>
      <c r="E78" s="369"/>
      <c r="F78" s="369"/>
      <c r="G78" s="369"/>
      <c r="H78" s="369"/>
      <c r="I78" s="369"/>
      <c r="J78" s="369"/>
      <c r="K78" s="369"/>
      <c r="L78" s="369"/>
      <c r="M78" s="369"/>
      <c r="N78" s="369"/>
      <c r="O78" s="369"/>
      <c r="P78" s="370"/>
      <c r="Q78" s="371"/>
    </row>
    <row r="79" spans="2:17" ht="15">
      <c r="B79" s="283"/>
      <c r="C79" s="374" t="s">
        <v>85</v>
      </c>
      <c r="D79" s="369"/>
      <c r="E79" s="369"/>
      <c r="F79" s="369"/>
      <c r="G79" s="369"/>
      <c r="H79" s="369"/>
      <c r="I79" s="369"/>
      <c r="J79" s="369"/>
      <c r="K79" s="369"/>
      <c r="L79" s="369"/>
      <c r="M79" s="369"/>
      <c r="N79" s="369"/>
      <c r="O79" s="369"/>
      <c r="P79" s="370"/>
      <c r="Q79" s="371"/>
    </row>
    <row r="80" spans="2:17" ht="12.75" customHeight="1">
      <c r="B80" s="283"/>
      <c r="C80" s="991" t="s">
        <v>86</v>
      </c>
      <c r="D80" s="992"/>
      <c r="E80" s="992"/>
      <c r="F80" s="992"/>
      <c r="G80" s="992"/>
      <c r="H80" s="992"/>
      <c r="I80" s="992"/>
      <c r="J80" s="992"/>
      <c r="K80" s="992"/>
      <c r="L80" s="992"/>
      <c r="M80" s="992"/>
      <c r="N80" s="992"/>
      <c r="O80" s="992"/>
      <c r="P80" s="993"/>
      <c r="Q80" s="375"/>
    </row>
    <row r="81" spans="2:17" ht="28.5" customHeight="1">
      <c r="B81" s="283"/>
      <c r="C81" s="991"/>
      <c r="D81" s="992"/>
      <c r="E81" s="992"/>
      <c r="F81" s="992"/>
      <c r="G81" s="992"/>
      <c r="H81" s="992"/>
      <c r="I81" s="992"/>
      <c r="J81" s="992"/>
      <c r="K81" s="992"/>
      <c r="L81" s="992"/>
      <c r="M81" s="992"/>
      <c r="N81" s="992"/>
      <c r="O81" s="992"/>
      <c r="P81" s="993"/>
      <c r="Q81" s="375"/>
    </row>
    <row r="82" spans="2:17" ht="13.35" customHeight="1">
      <c r="B82" s="283"/>
      <c r="C82" s="991" t="s">
        <v>87</v>
      </c>
      <c r="D82" s="992"/>
      <c r="E82" s="992"/>
      <c r="F82" s="992"/>
      <c r="G82" s="992"/>
      <c r="H82" s="992"/>
      <c r="I82" s="992"/>
      <c r="J82" s="992"/>
      <c r="K82" s="992"/>
      <c r="L82" s="992"/>
      <c r="M82" s="992"/>
      <c r="N82" s="992"/>
      <c r="O82" s="992"/>
      <c r="P82" s="993"/>
      <c r="Q82" s="375"/>
    </row>
    <row r="83" spans="2:17" ht="45" customHeight="1">
      <c r="B83" s="283"/>
      <c r="C83" s="991"/>
      <c r="D83" s="992"/>
      <c r="E83" s="992"/>
      <c r="F83" s="992"/>
      <c r="G83" s="992"/>
      <c r="H83" s="992"/>
      <c r="I83" s="992"/>
      <c r="J83" s="992"/>
      <c r="K83" s="992"/>
      <c r="L83" s="992"/>
      <c r="M83" s="992"/>
      <c r="N83" s="992"/>
      <c r="O83" s="992"/>
      <c r="P83" s="993"/>
      <c r="Q83" s="375"/>
    </row>
    <row r="84" spans="2:17" ht="14.25">
      <c r="B84" s="283"/>
      <c r="C84" s="305"/>
      <c r="D84" s="369"/>
      <c r="E84" s="369"/>
      <c r="F84" s="369"/>
      <c r="G84" s="369"/>
      <c r="H84" s="369"/>
      <c r="I84" s="369"/>
      <c r="J84" s="369"/>
      <c r="K84" s="369"/>
      <c r="L84" s="369"/>
      <c r="M84" s="369"/>
      <c r="N84" s="369"/>
      <c r="O84" s="369"/>
      <c r="P84" s="370"/>
      <c r="Q84" s="371"/>
    </row>
    <row r="85" spans="2:17" ht="14.25">
      <c r="B85" s="283"/>
      <c r="C85" s="321"/>
      <c r="D85" s="291"/>
      <c r="E85" s="291"/>
      <c r="F85" s="291"/>
      <c r="G85" s="291"/>
      <c r="H85" s="367" t="s">
        <v>79</v>
      </c>
      <c r="I85" s="291"/>
      <c r="J85" s="291"/>
      <c r="K85" s="291"/>
      <c r="L85" s="291"/>
      <c r="M85" s="291"/>
      <c r="N85" s="291"/>
      <c r="O85" s="291"/>
      <c r="P85" s="322"/>
      <c r="Q85" s="284"/>
    </row>
    <row r="86" spans="2:17" ht="14.25">
      <c r="B86" s="283"/>
      <c r="C86" s="321"/>
      <c r="D86" s="291"/>
      <c r="E86" s="291"/>
      <c r="F86" s="291"/>
      <c r="G86" s="291"/>
      <c r="H86" s="291" t="s">
        <v>80</v>
      </c>
      <c r="I86" s="337"/>
      <c r="J86" s="337"/>
      <c r="K86" s="337"/>
      <c r="L86" s="291"/>
      <c r="M86" s="291"/>
      <c r="N86" s="291"/>
      <c r="O86" s="291"/>
      <c r="P86" s="322"/>
      <c r="Q86" s="284"/>
    </row>
    <row r="87" spans="2:17" ht="14.25">
      <c r="B87" s="283"/>
      <c r="C87" s="321"/>
      <c r="D87" s="291"/>
      <c r="E87" s="291"/>
      <c r="F87" s="291"/>
      <c r="G87" s="291"/>
      <c r="H87" s="291" t="s">
        <v>88</v>
      </c>
      <c r="I87" s="376"/>
      <c r="J87" s="376"/>
      <c r="K87" s="376"/>
      <c r="L87" s="291"/>
      <c r="M87" s="291"/>
      <c r="N87" s="291"/>
      <c r="O87" s="291"/>
      <c r="P87" s="322"/>
      <c r="Q87" s="284"/>
    </row>
    <row r="88" spans="2:17" ht="14.25">
      <c r="B88" s="283"/>
      <c r="C88" s="377"/>
      <c r="D88" s="369"/>
      <c r="E88" s="369"/>
      <c r="F88" s="369"/>
      <c r="G88" s="369"/>
      <c r="H88" s="291" t="s">
        <v>89</v>
      </c>
      <c r="I88" s="291"/>
      <c r="J88" s="291"/>
      <c r="K88" s="291"/>
      <c r="L88" s="369"/>
      <c r="M88" s="369"/>
      <c r="N88" s="369"/>
      <c r="O88" s="369"/>
      <c r="P88" s="370"/>
      <c r="Q88" s="371"/>
    </row>
    <row r="89" spans="2:17" ht="18.75" customHeight="1" thickBot="1">
      <c r="B89" s="283"/>
      <c r="C89" s="978"/>
      <c r="D89" s="979"/>
      <c r="E89" s="979"/>
      <c r="F89" s="355"/>
      <c r="G89" s="355"/>
      <c r="H89" s="355"/>
      <c r="I89" s="355"/>
      <c r="J89" s="355"/>
      <c r="K89" s="980"/>
      <c r="L89" s="980"/>
      <c r="M89" s="980"/>
      <c r="N89" s="980"/>
      <c r="O89" s="980"/>
      <c r="P89" s="981"/>
      <c r="Q89" s="378"/>
    </row>
    <row r="90" spans="2:17" ht="13.5" thickBot="1">
      <c r="B90" s="379"/>
      <c r="C90" s="380"/>
      <c r="D90" s="380"/>
      <c r="E90" s="380"/>
      <c r="F90" s="380"/>
      <c r="G90" s="380"/>
      <c r="H90" s="380"/>
      <c r="I90" s="380"/>
      <c r="J90" s="380"/>
      <c r="K90" s="380"/>
      <c r="L90" s="380"/>
      <c r="M90" s="380"/>
      <c r="N90" s="380"/>
      <c r="O90" s="380"/>
      <c r="P90" s="380"/>
      <c r="Q90" s="381"/>
    </row>
    <row r="91" spans="2:17" ht="13.5" thickTop="1"/>
    <row r="92" spans="2:17" ht="13.5" thickBot="1"/>
    <row r="93" spans="2:17" ht="13.5" thickTop="1">
      <c r="B93" s="280"/>
      <c r="C93" s="281"/>
      <c r="D93" s="281"/>
      <c r="E93" s="281"/>
      <c r="F93" s="281"/>
      <c r="G93" s="281"/>
      <c r="H93" s="281"/>
      <c r="I93" s="281"/>
      <c r="J93" s="281"/>
      <c r="K93" s="281"/>
      <c r="L93" s="281"/>
      <c r="M93" s="281"/>
      <c r="N93" s="281"/>
      <c r="O93" s="281"/>
      <c r="P93" s="281"/>
      <c r="Q93" s="282"/>
    </row>
    <row r="94" spans="2:17" ht="13.5">
      <c r="B94" s="283"/>
      <c r="C94" s="1066" t="s">
        <v>38</v>
      </c>
      <c r="D94" s="1067"/>
      <c r="E94" s="1067"/>
      <c r="F94" s="1067"/>
      <c r="Q94" s="284"/>
    </row>
    <row r="95" spans="2:17">
      <c r="B95" s="283"/>
      <c r="C95" s="285"/>
      <c r="D95" s="286" t="s">
        <v>39</v>
      </c>
      <c r="E95" s="285"/>
      <c r="F95" s="287"/>
      <c r="Q95" s="284"/>
    </row>
    <row r="96" spans="2:17">
      <c r="B96" s="283"/>
      <c r="C96" s="288"/>
      <c r="D96" s="289"/>
      <c r="E96" s="288"/>
      <c r="F96" s="289"/>
      <c r="Q96" s="284"/>
    </row>
    <row r="97" spans="2:17" ht="15.75">
      <c r="B97" s="283"/>
      <c r="C97" s="1068" t="s">
        <v>40</v>
      </c>
      <c r="D97" s="1068"/>
      <c r="E97" s="1068"/>
      <c r="F97" s="1068"/>
      <c r="G97" s="1068"/>
      <c r="H97" s="1068"/>
      <c r="I97" s="1068"/>
      <c r="J97" s="1068"/>
      <c r="K97" s="1068"/>
      <c r="L97" s="1068"/>
      <c r="M97" s="1068"/>
      <c r="N97" s="1068"/>
      <c r="O97" s="1068"/>
      <c r="P97" s="1068"/>
      <c r="Q97" s="290"/>
    </row>
    <row r="98" spans="2:17" ht="15" thickBot="1">
      <c r="B98" s="283"/>
      <c r="C98" s="291"/>
      <c r="D98" s="291"/>
      <c r="E98" s="291"/>
      <c r="F98" s="291"/>
      <c r="G98" s="291"/>
      <c r="H98" s="291"/>
      <c r="I98" s="291"/>
      <c r="J98" s="291"/>
      <c r="K98" s="291"/>
      <c r="L98" s="291"/>
      <c r="M98" s="291"/>
      <c r="N98" s="291"/>
      <c r="O98" s="291"/>
      <c r="P98" s="291"/>
      <c r="Q98" s="284"/>
    </row>
    <row r="99" spans="2:17" ht="15">
      <c r="B99" s="283"/>
      <c r="C99" s="872"/>
      <c r="D99" s="1069"/>
      <c r="E99" s="1070"/>
      <c r="F99" s="1070"/>
      <c r="G99" s="1070"/>
      <c r="H99" s="1070"/>
      <c r="I99" s="1070"/>
      <c r="J99" s="1070"/>
      <c r="K99" s="1071"/>
      <c r="L99" s="877"/>
      <c r="M99" s="878"/>
      <c r="N99" s="878"/>
      <c r="O99" s="878"/>
      <c r="P99" s="879"/>
      <c r="Q99" s="8"/>
    </row>
    <row r="100" spans="2:17" ht="15">
      <c r="B100" s="283"/>
      <c r="C100" s="873"/>
      <c r="D100" s="856" t="s">
        <v>468</v>
      </c>
      <c r="E100" s="857"/>
      <c r="F100" s="857"/>
      <c r="G100" s="857"/>
      <c r="H100" s="857"/>
      <c r="I100" s="857"/>
      <c r="J100" s="857"/>
      <c r="K100" s="858"/>
      <c r="L100" s="880"/>
      <c r="M100" s="881"/>
      <c r="N100" s="881"/>
      <c r="O100" s="881"/>
      <c r="P100" s="882"/>
      <c r="Q100" s="8"/>
    </row>
    <row r="101" spans="2:17" ht="15">
      <c r="B101" s="283"/>
      <c r="C101" s="873"/>
      <c r="D101" s="1063"/>
      <c r="E101" s="1064"/>
      <c r="F101" s="1064"/>
      <c r="G101" s="1064"/>
      <c r="H101" s="1064"/>
      <c r="I101" s="1064"/>
      <c r="J101" s="1064"/>
      <c r="K101" s="1065"/>
      <c r="L101" s="883" t="s">
        <v>41</v>
      </c>
      <c r="M101" s="252"/>
      <c r="N101" s="885"/>
      <c r="O101" s="886"/>
      <c r="P101" s="887"/>
      <c r="Q101" s="8"/>
    </row>
    <row r="102" spans="2:17" ht="14.25">
      <c r="B102" s="283"/>
      <c r="C102" s="873"/>
      <c r="D102" s="866" t="s">
        <v>467</v>
      </c>
      <c r="E102" s="867"/>
      <c r="F102" s="867"/>
      <c r="G102" s="867"/>
      <c r="H102" s="867"/>
      <c r="I102" s="867"/>
      <c r="J102" s="867"/>
      <c r="K102" s="868"/>
      <c r="L102" s="1072"/>
      <c r="M102" s="294"/>
      <c r="N102" s="1060"/>
      <c r="O102" s="1061"/>
      <c r="P102" s="1062"/>
      <c r="Q102" s="295"/>
    </row>
    <row r="103" spans="2:17" ht="13.9" customHeight="1">
      <c r="B103" s="283"/>
      <c r="C103" s="873"/>
      <c r="D103" s="866"/>
      <c r="E103" s="867"/>
      <c r="F103" s="867"/>
      <c r="G103" s="867"/>
      <c r="H103" s="867"/>
      <c r="I103" s="867"/>
      <c r="J103" s="867"/>
      <c r="K103" s="868"/>
      <c r="L103" s="883" t="s">
        <v>42</v>
      </c>
      <c r="M103" s="253"/>
      <c r="N103" s="883">
        <v>1</v>
      </c>
      <c r="O103" s="883" t="s">
        <v>43</v>
      </c>
      <c r="P103" s="854">
        <v>1</v>
      </c>
      <c r="Q103" s="8"/>
    </row>
    <row r="104" spans="2:17" ht="13.9" customHeight="1">
      <c r="B104" s="283"/>
      <c r="C104" s="873"/>
      <c r="D104" s="866"/>
      <c r="E104" s="867"/>
      <c r="F104" s="867"/>
      <c r="G104" s="867"/>
      <c r="H104" s="867"/>
      <c r="I104" s="867"/>
      <c r="J104" s="867"/>
      <c r="K104" s="868"/>
      <c r="L104" s="891"/>
      <c r="M104" s="254"/>
      <c r="N104" s="891"/>
      <c r="O104" s="891"/>
      <c r="P104" s="855"/>
      <c r="Q104" s="8"/>
    </row>
    <row r="105" spans="2:17" ht="15">
      <c r="B105" s="283"/>
      <c r="C105" s="873"/>
      <c r="D105" s="1063" t="s">
        <v>44</v>
      </c>
      <c r="E105" s="1064"/>
      <c r="F105" s="1064"/>
      <c r="G105" s="1064"/>
      <c r="H105" s="1064"/>
      <c r="I105" s="1064"/>
      <c r="J105" s="1064"/>
      <c r="K105" s="1065"/>
      <c r="L105" s="891"/>
      <c r="M105" s="254"/>
      <c r="N105" s="891"/>
      <c r="O105" s="891"/>
      <c r="P105" s="855"/>
      <c r="Q105" s="8"/>
    </row>
    <row r="106" spans="2:17" ht="15.75" thickBot="1">
      <c r="B106" s="283"/>
      <c r="C106" s="296"/>
      <c r="D106" s="297"/>
      <c r="E106" s="297"/>
      <c r="F106" s="297"/>
      <c r="G106" s="297"/>
      <c r="H106" s="297"/>
      <c r="I106" s="297"/>
      <c r="J106" s="297"/>
      <c r="K106" s="297"/>
      <c r="L106" s="297"/>
      <c r="M106" s="297"/>
      <c r="N106" s="298"/>
      <c r="O106" s="298"/>
      <c r="P106" s="299"/>
      <c r="Q106" s="300"/>
    </row>
    <row r="107" spans="2:17" ht="15">
      <c r="B107" s="283"/>
      <c r="C107" s="301"/>
      <c r="D107" s="292"/>
      <c r="E107" s="292"/>
      <c r="F107" s="292"/>
      <c r="G107" s="292"/>
      <c r="H107" s="292"/>
      <c r="I107" s="292"/>
      <c r="J107" s="292"/>
      <c r="K107" s="292"/>
      <c r="L107" s="302" t="s">
        <v>45</v>
      </c>
      <c r="M107" s="302"/>
      <c r="N107" s="303" t="s">
        <v>46</v>
      </c>
      <c r="O107" s="303" t="s">
        <v>47</v>
      </c>
      <c r="P107" s="304" t="s">
        <v>48</v>
      </c>
      <c r="Q107" s="295"/>
    </row>
    <row r="108" spans="2:17" ht="15">
      <c r="B108" s="283"/>
      <c r="C108" s="305"/>
      <c r="D108" s="293"/>
      <c r="E108" s="293"/>
      <c r="F108" s="293"/>
      <c r="G108" s="293"/>
      <c r="H108" s="293"/>
      <c r="I108" s="293"/>
      <c r="J108" s="293"/>
      <c r="K108" s="293"/>
      <c r="L108" s="306"/>
      <c r="M108" s="306"/>
      <c r="N108" s="307">
        <v>1</v>
      </c>
      <c r="O108" s="307">
        <v>9</v>
      </c>
      <c r="P108" s="308">
        <v>2026</v>
      </c>
      <c r="Q108" s="309"/>
    </row>
    <row r="109" spans="2:17" ht="15">
      <c r="B109" s="283"/>
      <c r="C109" s="310"/>
      <c r="D109" s="311"/>
      <c r="E109" s="311"/>
      <c r="F109" s="311"/>
      <c r="G109" s="311"/>
      <c r="H109" s="311"/>
      <c r="I109" s="311"/>
      <c r="J109" s="311"/>
      <c r="K109" s="311"/>
      <c r="L109" s="311"/>
      <c r="M109" s="311"/>
      <c r="N109" s="311"/>
      <c r="O109" s="311"/>
      <c r="P109" s="312"/>
      <c r="Q109" s="313"/>
    </row>
    <row r="110" spans="2:17" ht="15" thickBot="1">
      <c r="B110" s="283"/>
      <c r="C110" s="314"/>
      <c r="D110" s="315"/>
      <c r="E110" s="315"/>
      <c r="F110" s="315"/>
      <c r="G110" s="315"/>
      <c r="H110" s="315"/>
      <c r="I110" s="315"/>
      <c r="J110" s="315"/>
      <c r="K110" s="315"/>
      <c r="L110" s="315"/>
      <c r="M110" s="315"/>
      <c r="N110" s="315"/>
      <c r="O110" s="315"/>
      <c r="P110" s="316"/>
      <c r="Q110" s="284"/>
    </row>
    <row r="111" spans="2:17" ht="15" thickBot="1">
      <c r="B111" s="283"/>
      <c r="C111" s="317"/>
      <c r="D111" s="318"/>
      <c r="E111" s="318"/>
      <c r="F111" s="318"/>
      <c r="G111" s="318"/>
      <c r="H111" s="318"/>
      <c r="I111" s="291"/>
      <c r="J111" s="291"/>
      <c r="K111" s="318"/>
      <c r="L111" s="318"/>
      <c r="M111" s="318"/>
      <c r="N111" s="318"/>
      <c r="O111" s="318"/>
      <c r="P111" s="319"/>
      <c r="Q111" s="284"/>
    </row>
    <row r="112" spans="2:17" ht="15">
      <c r="B112" s="283"/>
      <c r="C112" s="1045" t="s">
        <v>51</v>
      </c>
      <c r="D112" s="1046"/>
      <c r="E112" s="1046"/>
      <c r="F112" s="1046"/>
      <c r="G112" s="1046"/>
      <c r="H112" s="1046"/>
      <c r="I112" s="1046"/>
      <c r="J112" s="1046"/>
      <c r="K112" s="1046"/>
      <c r="L112" s="1046"/>
      <c r="M112" s="1046"/>
      <c r="N112" s="1046"/>
      <c r="O112" s="1046"/>
      <c r="P112" s="1047"/>
      <c r="Q112" s="320"/>
    </row>
    <row r="113" spans="2:17" ht="15" thickBot="1">
      <c r="B113" s="283"/>
      <c r="C113" s="321"/>
      <c r="D113" s="291"/>
      <c r="E113" s="291"/>
      <c r="F113" s="291"/>
      <c r="G113" s="291"/>
      <c r="H113" s="291"/>
      <c r="I113" s="291"/>
      <c r="J113" s="291"/>
      <c r="K113" s="291"/>
      <c r="L113" s="291"/>
      <c r="M113" s="291"/>
      <c r="N113" s="291"/>
      <c r="O113" s="291"/>
      <c r="P113" s="322"/>
      <c r="Q113" s="284"/>
    </row>
    <row r="114" spans="2:17" ht="15">
      <c r="B114" s="283"/>
      <c r="C114" s="323" t="s">
        <v>52</v>
      </c>
      <c r="D114" s="1048" t="s">
        <v>6</v>
      </c>
      <c r="E114" s="1049"/>
      <c r="F114" s="1049"/>
      <c r="G114" s="1049"/>
      <c r="H114" s="1049"/>
      <c r="I114" s="1049"/>
      <c r="J114" s="1049"/>
      <c r="K114" s="1049"/>
      <c r="L114" s="1050"/>
      <c r="M114" s="1051" t="s">
        <v>53</v>
      </c>
      <c r="N114" s="1052"/>
      <c r="O114" s="1053"/>
      <c r="P114" s="323" t="s">
        <v>8</v>
      </c>
      <c r="Q114" s="324"/>
    </row>
    <row r="115" spans="2:17" ht="70.900000000000006" customHeight="1" thickBot="1">
      <c r="B115" s="283"/>
      <c r="C115" s="325">
        <v>6.02</v>
      </c>
      <c r="D115" s="1054" t="s">
        <v>239</v>
      </c>
      <c r="E115" s="1055"/>
      <c r="F115" s="1055"/>
      <c r="G115" s="1055"/>
      <c r="H115" s="1055"/>
      <c r="I115" s="1055"/>
      <c r="J115" s="1055"/>
      <c r="K115" s="1055"/>
      <c r="L115" s="1056"/>
      <c r="M115" s="1057" t="s">
        <v>101</v>
      </c>
      <c r="N115" s="1058"/>
      <c r="O115" s="1059"/>
      <c r="P115" s="326">
        <f>+P163</f>
        <v>6726158</v>
      </c>
      <c r="Q115" s="327"/>
    </row>
    <row r="116" spans="2:17">
      <c r="B116" s="283"/>
      <c r="C116" s="1002" t="s">
        <v>54</v>
      </c>
      <c r="D116" s="1003"/>
      <c r="E116" s="1003"/>
      <c r="F116" s="1003"/>
      <c r="G116" s="1003"/>
      <c r="H116" s="1003"/>
      <c r="I116" s="1003"/>
      <c r="J116" s="1003"/>
      <c r="K116" s="1003"/>
      <c r="L116" s="1003"/>
      <c r="M116" s="1003"/>
      <c r="N116" s="1003"/>
      <c r="O116" s="1003"/>
      <c r="P116" s="1004"/>
      <c r="Q116" s="328"/>
    </row>
    <row r="117" spans="2:17">
      <c r="B117" s="283"/>
      <c r="C117" s="1005"/>
      <c r="D117" s="1006"/>
      <c r="E117" s="1006"/>
      <c r="F117" s="1006"/>
      <c r="G117" s="1006"/>
      <c r="H117" s="1006"/>
      <c r="I117" s="1006"/>
      <c r="J117" s="1006"/>
      <c r="K117" s="1006"/>
      <c r="L117" s="1006"/>
      <c r="M117" s="1006"/>
      <c r="N117" s="1006"/>
      <c r="O117" s="1006"/>
      <c r="P117" s="1007"/>
      <c r="Q117" s="328"/>
    </row>
    <row r="118" spans="2:17" ht="13.5" thickBot="1">
      <c r="B118" s="283"/>
      <c r="C118" s="1008"/>
      <c r="D118" s="1009"/>
      <c r="E118" s="1009"/>
      <c r="F118" s="1009"/>
      <c r="G118" s="1009"/>
      <c r="H118" s="1009"/>
      <c r="I118" s="1009"/>
      <c r="J118" s="1009"/>
      <c r="K118" s="1009"/>
      <c r="L118" s="1009"/>
      <c r="M118" s="1009"/>
      <c r="N118" s="1009"/>
      <c r="O118" s="1009"/>
      <c r="P118" s="1010"/>
      <c r="Q118" s="328"/>
    </row>
    <row r="119" spans="2:17" ht="15">
      <c r="B119" s="283"/>
      <c r="C119" s="1011" t="s">
        <v>6</v>
      </c>
      <c r="D119" s="1040"/>
      <c r="E119" s="1040"/>
      <c r="F119" s="1040"/>
      <c r="G119" s="1041"/>
      <c r="H119" s="1027" t="s">
        <v>53</v>
      </c>
      <c r="I119" s="1012"/>
      <c r="J119" s="1012"/>
      <c r="K119" s="1028"/>
      <c r="L119" s="330" t="s">
        <v>55</v>
      </c>
      <c r="M119" s="1027" t="s">
        <v>56</v>
      </c>
      <c r="N119" s="1012"/>
      <c r="O119" s="1028"/>
      <c r="P119" s="332" t="s">
        <v>57</v>
      </c>
      <c r="Q119" s="333"/>
    </row>
    <row r="120" spans="2:17" ht="14.25">
      <c r="B120" s="283"/>
      <c r="C120" s="994" t="s">
        <v>92</v>
      </c>
      <c r="D120" s="995"/>
      <c r="E120" s="995"/>
      <c r="F120" s="995"/>
      <c r="G120" s="1033"/>
      <c r="H120" s="1032" t="s">
        <v>171</v>
      </c>
      <c r="I120" s="995"/>
      <c r="J120" s="995"/>
      <c r="K120" s="1033"/>
      <c r="L120" s="335">
        <f>+P147</f>
        <v>623322.22</v>
      </c>
      <c r="M120" s="1042">
        <f>+$U$28</f>
        <v>0.1</v>
      </c>
      <c r="N120" s="1043"/>
      <c r="O120" s="1044"/>
      <c r="P120" s="60">
        <f>+ROUND(M120*L120,2)</f>
        <v>62332.22</v>
      </c>
      <c r="Q120" s="18"/>
    </row>
    <row r="121" spans="2:17" ht="14.25">
      <c r="B121" s="283"/>
      <c r="C121" s="291" t="s">
        <v>240</v>
      </c>
      <c r="D121" s="337"/>
      <c r="E121" s="337"/>
      <c r="F121" s="337"/>
      <c r="G121" s="338"/>
      <c r="H121" s="1032" t="s">
        <v>94</v>
      </c>
      <c r="I121" s="995"/>
      <c r="J121" s="995"/>
      <c r="K121" s="1033"/>
      <c r="L121" s="335">
        <v>10200000</v>
      </c>
      <c r="M121" s="1034">
        <v>0.08</v>
      </c>
      <c r="N121" s="1035"/>
      <c r="O121" s="1036"/>
      <c r="P121" s="60">
        <f>+ROUND(M121*L121,2)</f>
        <v>816000</v>
      </c>
      <c r="Q121" s="18"/>
    </row>
    <row r="122" spans="2:17" ht="15" thickBot="1">
      <c r="B122" s="283"/>
      <c r="C122" s="1023"/>
      <c r="D122" s="1024"/>
      <c r="E122" s="1024"/>
      <c r="F122" s="1024"/>
      <c r="G122" s="1025"/>
      <c r="H122" s="1026"/>
      <c r="I122" s="1024"/>
      <c r="J122" s="1024"/>
      <c r="K122" s="1025"/>
      <c r="L122" s="340"/>
      <c r="M122" s="1076"/>
      <c r="N122" s="1077"/>
      <c r="O122" s="1078"/>
      <c r="P122" s="60"/>
      <c r="Q122" s="18"/>
    </row>
    <row r="123" spans="2:17" ht="15.75" thickBot="1">
      <c r="B123" s="283"/>
      <c r="C123" s="982" t="s">
        <v>58</v>
      </c>
      <c r="D123" s="983"/>
      <c r="E123" s="983"/>
      <c r="F123" s="983"/>
      <c r="G123" s="983"/>
      <c r="H123" s="983"/>
      <c r="I123" s="983"/>
      <c r="J123" s="983"/>
      <c r="K123" s="983"/>
      <c r="L123" s="983"/>
      <c r="M123" s="983"/>
      <c r="N123" s="983"/>
      <c r="O123" s="984"/>
      <c r="P123" s="341">
        <f>+SUM(P120:P122)</f>
        <v>878332.22</v>
      </c>
      <c r="Q123" s="342"/>
    </row>
    <row r="124" spans="2:17">
      <c r="B124" s="283"/>
      <c r="C124" s="1002" t="s">
        <v>59</v>
      </c>
      <c r="D124" s="1003"/>
      <c r="E124" s="1003"/>
      <c r="F124" s="1003"/>
      <c r="G124" s="1003"/>
      <c r="H124" s="1003"/>
      <c r="I124" s="1003"/>
      <c r="J124" s="1003"/>
      <c r="K124" s="1003"/>
      <c r="L124" s="1003"/>
      <c r="M124" s="1003"/>
      <c r="N124" s="1003"/>
      <c r="O124" s="1003"/>
      <c r="P124" s="1004"/>
      <c r="Q124" s="328"/>
    </row>
    <row r="125" spans="2:17">
      <c r="B125" s="283"/>
      <c r="C125" s="1005"/>
      <c r="D125" s="1006"/>
      <c r="E125" s="1006"/>
      <c r="F125" s="1006"/>
      <c r="G125" s="1006"/>
      <c r="H125" s="1006"/>
      <c r="I125" s="1006"/>
      <c r="J125" s="1006"/>
      <c r="K125" s="1006"/>
      <c r="L125" s="1006"/>
      <c r="M125" s="1006"/>
      <c r="N125" s="1006"/>
      <c r="O125" s="1006"/>
      <c r="P125" s="1007"/>
      <c r="Q125" s="328"/>
    </row>
    <row r="126" spans="2:17" ht="13.5" thickBot="1">
      <c r="B126" s="283"/>
      <c r="C126" s="1008"/>
      <c r="D126" s="1009"/>
      <c r="E126" s="1009"/>
      <c r="F126" s="1009"/>
      <c r="G126" s="1009"/>
      <c r="H126" s="1009"/>
      <c r="I126" s="1009"/>
      <c r="J126" s="1009"/>
      <c r="K126" s="1009"/>
      <c r="L126" s="1009"/>
      <c r="M126" s="1009"/>
      <c r="N126" s="1009"/>
      <c r="O126" s="1009"/>
      <c r="P126" s="1010"/>
      <c r="Q126" s="328"/>
    </row>
    <row r="127" spans="2:17" ht="15">
      <c r="B127" s="283"/>
      <c r="C127" s="1011" t="s">
        <v>6</v>
      </c>
      <c r="D127" s="1012"/>
      <c r="E127" s="1012"/>
      <c r="F127" s="1012"/>
      <c r="G127" s="1012"/>
      <c r="H127" s="1012"/>
      <c r="I127" s="1012"/>
      <c r="J127" s="1028"/>
      <c r="K127" s="329" t="s">
        <v>53</v>
      </c>
      <c r="L127" s="330" t="s">
        <v>8</v>
      </c>
      <c r="M127" s="329" t="s">
        <v>178</v>
      </c>
      <c r="N127" s="1027" t="s">
        <v>60</v>
      </c>
      <c r="O127" s="1028"/>
      <c r="P127" s="332" t="s">
        <v>57</v>
      </c>
      <c r="Q127" s="333"/>
    </row>
    <row r="128" spans="2:17" ht="40.9" customHeight="1">
      <c r="B128" s="283"/>
      <c r="C128" s="1083" t="s">
        <v>241</v>
      </c>
      <c r="D128" s="1084"/>
      <c r="E128" s="1084"/>
      <c r="F128" s="1084"/>
      <c r="G128" s="1084"/>
      <c r="H128" s="1084"/>
      <c r="I128" s="1084"/>
      <c r="J128" s="1085"/>
      <c r="K128" s="343" t="s">
        <v>101</v>
      </c>
      <c r="L128" s="344">
        <v>1</v>
      </c>
      <c r="M128" s="345">
        <v>0</v>
      </c>
      <c r="N128" s="784">
        <v>2800000</v>
      </c>
      <c r="O128" s="785"/>
      <c r="P128" s="60">
        <f>+ROUND((L128*(1+M128)*N128),2)</f>
        <v>2800000</v>
      </c>
      <c r="Q128" s="18"/>
    </row>
    <row r="129" spans="2:17" ht="14.25">
      <c r="B129" s="283"/>
      <c r="C129" s="1017" t="s">
        <v>242</v>
      </c>
      <c r="D129" s="1018"/>
      <c r="E129" s="1018"/>
      <c r="F129" s="1018"/>
      <c r="G129" s="1018"/>
      <c r="H129" s="1018"/>
      <c r="I129" s="1018"/>
      <c r="J129" s="1019"/>
      <c r="K129" s="343" t="s">
        <v>102</v>
      </c>
      <c r="L129" s="344">
        <v>1</v>
      </c>
      <c r="M129" s="345">
        <v>0</v>
      </c>
      <c r="N129" s="784">
        <v>3614.6</v>
      </c>
      <c r="O129" s="785"/>
      <c r="P129" s="60">
        <f t="shared" ref="P129:P134" si="1">+ROUND((L129*(1+M129)*N129),2)</f>
        <v>3614.6</v>
      </c>
      <c r="Q129" s="18"/>
    </row>
    <row r="130" spans="2:17" ht="14.25">
      <c r="B130" s="283"/>
      <c r="C130" s="1017" t="s">
        <v>243</v>
      </c>
      <c r="D130" s="1018"/>
      <c r="E130" s="1018"/>
      <c r="F130" s="1018"/>
      <c r="G130" s="1018"/>
      <c r="H130" s="1018"/>
      <c r="I130" s="1018"/>
      <c r="J130" s="1019"/>
      <c r="K130" s="343" t="s">
        <v>101</v>
      </c>
      <c r="L130" s="344">
        <v>1</v>
      </c>
      <c r="M130" s="344">
        <v>0</v>
      </c>
      <c r="N130" s="784">
        <v>3915.64</v>
      </c>
      <c r="O130" s="785"/>
      <c r="P130" s="60">
        <f t="shared" si="1"/>
        <v>3915.64</v>
      </c>
      <c r="Q130" s="18"/>
    </row>
    <row r="131" spans="2:17" ht="14.25">
      <c r="B131" s="283"/>
      <c r="C131" s="1017" t="s">
        <v>244</v>
      </c>
      <c r="D131" s="1018"/>
      <c r="E131" s="1018"/>
      <c r="F131" s="1018"/>
      <c r="G131" s="1018"/>
      <c r="H131" s="1018"/>
      <c r="I131" s="1018"/>
      <c r="J131" s="1019"/>
      <c r="K131" s="343" t="s">
        <v>101</v>
      </c>
      <c r="L131" s="344">
        <v>1</v>
      </c>
      <c r="M131" s="344">
        <v>0</v>
      </c>
      <c r="N131" s="784">
        <v>1474.46</v>
      </c>
      <c r="O131" s="785"/>
      <c r="P131" s="60">
        <f t="shared" si="1"/>
        <v>1474.46</v>
      </c>
      <c r="Q131" s="18"/>
    </row>
    <row r="132" spans="2:17" ht="14.25">
      <c r="B132" s="283"/>
      <c r="C132" s="1017" t="s">
        <v>245</v>
      </c>
      <c r="D132" s="1018"/>
      <c r="E132" s="1018"/>
      <c r="F132" s="1018"/>
      <c r="G132" s="1018"/>
      <c r="H132" s="1018"/>
      <c r="I132" s="1018"/>
      <c r="J132" s="1019"/>
      <c r="K132" s="343" t="s">
        <v>101</v>
      </c>
      <c r="L132" s="344">
        <v>1</v>
      </c>
      <c r="M132" s="344">
        <v>0</v>
      </c>
      <c r="N132" s="784">
        <v>6422.54</v>
      </c>
      <c r="O132" s="785"/>
      <c r="P132" s="60">
        <f t="shared" si="1"/>
        <v>6422.54</v>
      </c>
      <c r="Q132" s="18"/>
    </row>
    <row r="133" spans="2:17" ht="14.25">
      <c r="B133" s="283"/>
      <c r="C133" s="1017" t="s">
        <v>222</v>
      </c>
      <c r="D133" s="1018"/>
      <c r="E133" s="1018"/>
      <c r="F133" s="1018"/>
      <c r="G133" s="1018"/>
      <c r="H133" s="1018"/>
      <c r="I133" s="1018"/>
      <c r="J133" s="1019"/>
      <c r="K133" s="343" t="s">
        <v>206</v>
      </c>
      <c r="L133" s="344">
        <v>0.01</v>
      </c>
      <c r="M133" s="344">
        <v>0</v>
      </c>
      <c r="N133" s="784">
        <v>280000</v>
      </c>
      <c r="O133" s="785"/>
      <c r="P133" s="60">
        <f t="shared" si="1"/>
        <v>2800</v>
      </c>
      <c r="Q133" s="18"/>
    </row>
    <row r="134" spans="2:17" ht="15" thickBot="1">
      <c r="B134" s="283"/>
      <c r="C134" s="1023" t="s">
        <v>246</v>
      </c>
      <c r="D134" s="1024"/>
      <c r="E134" s="1024"/>
      <c r="F134" s="1024"/>
      <c r="G134" s="1024"/>
      <c r="H134" s="1024"/>
      <c r="I134" s="1024"/>
      <c r="J134" s="1025"/>
      <c r="K134" s="343" t="s">
        <v>206</v>
      </c>
      <c r="L134" s="344">
        <v>0.01</v>
      </c>
      <c r="M134" s="344">
        <v>0</v>
      </c>
      <c r="N134" s="976">
        <v>201000</v>
      </c>
      <c r="O134" s="977"/>
      <c r="P134" s="60">
        <f t="shared" si="1"/>
        <v>2010</v>
      </c>
      <c r="Q134" s="18"/>
    </row>
    <row r="135" spans="2:17" ht="15.75" thickBot="1">
      <c r="B135" s="283"/>
      <c r="C135" s="982" t="s">
        <v>58</v>
      </c>
      <c r="D135" s="983"/>
      <c r="E135" s="983"/>
      <c r="F135" s="983"/>
      <c r="G135" s="983"/>
      <c r="H135" s="983"/>
      <c r="I135" s="983"/>
      <c r="J135" s="983"/>
      <c r="K135" s="983"/>
      <c r="L135" s="983"/>
      <c r="M135" s="1029"/>
      <c r="N135" s="983"/>
      <c r="O135" s="984"/>
      <c r="P135" s="350">
        <f>+SUM(P128:P134)</f>
        <v>2820237.24</v>
      </c>
      <c r="Q135" s="18"/>
    </row>
    <row r="136" spans="2:17">
      <c r="B136" s="283"/>
      <c r="C136" s="1002" t="s">
        <v>61</v>
      </c>
      <c r="D136" s="1003"/>
      <c r="E136" s="1003"/>
      <c r="F136" s="1003"/>
      <c r="G136" s="1003"/>
      <c r="H136" s="1003"/>
      <c r="I136" s="1003"/>
      <c r="J136" s="1003"/>
      <c r="K136" s="1003"/>
      <c r="L136" s="1003"/>
      <c r="M136" s="1003"/>
      <c r="N136" s="1003"/>
      <c r="O136" s="1003"/>
      <c r="P136" s="1004"/>
      <c r="Q136" s="328"/>
    </row>
    <row r="137" spans="2:17">
      <c r="B137" s="283"/>
      <c r="C137" s="1005"/>
      <c r="D137" s="1006"/>
      <c r="E137" s="1006"/>
      <c r="F137" s="1006"/>
      <c r="G137" s="1006"/>
      <c r="H137" s="1006"/>
      <c r="I137" s="1006"/>
      <c r="J137" s="1006"/>
      <c r="K137" s="1006"/>
      <c r="L137" s="1006"/>
      <c r="M137" s="1006"/>
      <c r="N137" s="1006"/>
      <c r="O137" s="1006"/>
      <c r="P137" s="1007"/>
      <c r="Q137" s="328"/>
    </row>
    <row r="138" spans="2:17" ht="13.5" thickBot="1">
      <c r="B138" s="283"/>
      <c r="C138" s="1008"/>
      <c r="D138" s="1009"/>
      <c r="E138" s="1009"/>
      <c r="F138" s="1009"/>
      <c r="G138" s="1009"/>
      <c r="H138" s="1009"/>
      <c r="I138" s="1009"/>
      <c r="J138" s="1009"/>
      <c r="K138" s="1009"/>
      <c r="L138" s="1009"/>
      <c r="M138" s="1009"/>
      <c r="N138" s="1009"/>
      <c r="O138" s="1009"/>
      <c r="P138" s="1010"/>
      <c r="Q138" s="328"/>
    </row>
    <row r="139" spans="2:17" ht="17.25">
      <c r="B139" s="283"/>
      <c r="C139" s="1011" t="s">
        <v>62</v>
      </c>
      <c r="D139" s="1012"/>
      <c r="E139" s="1012"/>
      <c r="F139" s="1012"/>
      <c r="G139" s="1012"/>
      <c r="H139" s="1012"/>
      <c r="I139" s="1012"/>
      <c r="J139" s="330" t="s">
        <v>56</v>
      </c>
      <c r="K139" s="331" t="s">
        <v>64</v>
      </c>
      <c r="L139" s="351" t="s">
        <v>65</v>
      </c>
      <c r="M139" s="1027" t="s">
        <v>66</v>
      </c>
      <c r="N139" s="1012"/>
      <c r="O139" s="1028"/>
      <c r="P139" s="332" t="s">
        <v>57</v>
      </c>
      <c r="Q139" s="333"/>
    </row>
    <row r="140" spans="2:17" ht="14.25">
      <c r="B140" s="283"/>
      <c r="C140" s="994" t="s">
        <v>238</v>
      </c>
      <c r="D140" s="995"/>
      <c r="E140" s="995"/>
      <c r="F140" s="995"/>
      <c r="G140" s="995"/>
      <c r="H140" s="995"/>
      <c r="I140" s="995"/>
      <c r="J140" s="352">
        <v>0.05</v>
      </c>
      <c r="K140" s="353">
        <v>1</v>
      </c>
      <c r="L140" s="352"/>
      <c r="M140" s="784">
        <v>2820237.24</v>
      </c>
      <c r="N140" s="1030"/>
      <c r="O140" s="785"/>
      <c r="P140" s="60">
        <f>+ROUND(M140*K140*J140,2)</f>
        <v>141011.85999999999</v>
      </c>
      <c r="Q140" s="18"/>
    </row>
    <row r="141" spans="2:17" ht="15" thickBot="1">
      <c r="B141" s="283"/>
      <c r="C141" s="1023"/>
      <c r="D141" s="1024"/>
      <c r="E141" s="1024"/>
      <c r="F141" s="1024"/>
      <c r="G141" s="1024"/>
      <c r="H141" s="1024"/>
      <c r="I141" s="1024"/>
      <c r="J141" s="354"/>
      <c r="K141" s="355"/>
      <c r="L141" s="354"/>
      <c r="M141" s="1026"/>
      <c r="N141" s="1024"/>
      <c r="O141" s="1025"/>
      <c r="P141" s="60">
        <f>+ROUND(M141*K141*J141,2)</f>
        <v>0</v>
      </c>
      <c r="Q141" s="18"/>
    </row>
    <row r="142" spans="2:17" ht="15.75" thickBot="1">
      <c r="B142" s="283"/>
      <c r="C142" s="982" t="s">
        <v>58</v>
      </c>
      <c r="D142" s="983"/>
      <c r="E142" s="983"/>
      <c r="F142" s="983"/>
      <c r="G142" s="983"/>
      <c r="H142" s="983"/>
      <c r="I142" s="983"/>
      <c r="J142" s="983"/>
      <c r="K142" s="983"/>
      <c r="L142" s="983"/>
      <c r="M142" s="983"/>
      <c r="N142" s="983"/>
      <c r="O142" s="984"/>
      <c r="P142" s="341">
        <f>+SUM(P140:P141)</f>
        <v>141011.85999999999</v>
      </c>
      <c r="Q142" s="342"/>
    </row>
    <row r="143" spans="2:17">
      <c r="B143" s="283"/>
      <c r="C143" s="1002" t="s">
        <v>67</v>
      </c>
      <c r="D143" s="1003"/>
      <c r="E143" s="1003"/>
      <c r="F143" s="1003"/>
      <c r="G143" s="1003"/>
      <c r="H143" s="1003"/>
      <c r="I143" s="1003"/>
      <c r="J143" s="1003"/>
      <c r="K143" s="1003"/>
      <c r="L143" s="1003"/>
      <c r="M143" s="1003"/>
      <c r="N143" s="1003"/>
      <c r="O143" s="1003"/>
      <c r="P143" s="1004"/>
      <c r="Q143" s="328"/>
    </row>
    <row r="144" spans="2:17">
      <c r="B144" s="283"/>
      <c r="C144" s="1005"/>
      <c r="D144" s="1006"/>
      <c r="E144" s="1006"/>
      <c r="F144" s="1006"/>
      <c r="G144" s="1006"/>
      <c r="H144" s="1006"/>
      <c r="I144" s="1006"/>
      <c r="J144" s="1006"/>
      <c r="K144" s="1006"/>
      <c r="L144" s="1006"/>
      <c r="M144" s="1006"/>
      <c r="N144" s="1006"/>
      <c r="O144" s="1006"/>
      <c r="P144" s="1007"/>
      <c r="Q144" s="328"/>
    </row>
    <row r="145" spans="2:17" ht="13.5" thickBot="1">
      <c r="B145" s="283"/>
      <c r="C145" s="1008"/>
      <c r="D145" s="1009"/>
      <c r="E145" s="1009"/>
      <c r="F145" s="1009"/>
      <c r="G145" s="1009"/>
      <c r="H145" s="1009"/>
      <c r="I145" s="1009"/>
      <c r="J145" s="1009"/>
      <c r="K145" s="1009"/>
      <c r="L145" s="1009"/>
      <c r="M145" s="1009"/>
      <c r="N145" s="1009"/>
      <c r="O145" s="1009"/>
      <c r="P145" s="1010"/>
      <c r="Q145" s="328"/>
    </row>
    <row r="146" spans="2:17" ht="30">
      <c r="B146" s="283"/>
      <c r="C146" s="1011" t="s">
        <v>68</v>
      </c>
      <c r="D146" s="1012"/>
      <c r="E146" s="1012"/>
      <c r="F146" s="1012"/>
      <c r="G146" s="1012"/>
      <c r="H146" s="1012"/>
      <c r="I146" s="1012"/>
      <c r="J146" s="1027" t="s">
        <v>53</v>
      </c>
      <c r="K146" s="1028"/>
      <c r="L146" s="356" t="s">
        <v>69</v>
      </c>
      <c r="M146" s="1013" t="s">
        <v>56</v>
      </c>
      <c r="N146" s="1015"/>
      <c r="O146" s="1014"/>
      <c r="P146" s="358" t="s">
        <v>57</v>
      </c>
      <c r="Q146" s="359"/>
    </row>
    <row r="147" spans="2:17" ht="14.25">
      <c r="B147" s="283"/>
      <c r="C147" s="814" t="s">
        <v>316</v>
      </c>
      <c r="D147" s="815"/>
      <c r="E147" s="815"/>
      <c r="F147" s="815"/>
      <c r="G147" s="815"/>
      <c r="H147" s="815"/>
      <c r="I147" s="816"/>
      <c r="J147" s="784" t="s">
        <v>94</v>
      </c>
      <c r="K147" s="785"/>
      <c r="L147" s="184">
        <f>+'DESGLOSE CUADRILLAS'!J16</f>
        <v>311661.11135999998</v>
      </c>
      <c r="M147" s="1020">
        <v>2</v>
      </c>
      <c r="N147" s="1021"/>
      <c r="O147" s="1022"/>
      <c r="P147" s="361">
        <f>+ROUND(M147*L147,2)</f>
        <v>623322.22</v>
      </c>
      <c r="Q147" s="21"/>
    </row>
    <row r="148" spans="2:17" ht="14.25">
      <c r="B148" s="283"/>
      <c r="C148" s="814" t="s">
        <v>317</v>
      </c>
      <c r="D148" s="815"/>
      <c r="E148" s="815"/>
      <c r="F148" s="815"/>
      <c r="G148" s="815"/>
      <c r="H148" s="815"/>
      <c r="I148" s="816"/>
      <c r="J148" s="784" t="s">
        <v>94</v>
      </c>
      <c r="K148" s="785"/>
      <c r="L148" s="184">
        <f>+'DESGLOSE CUADRILLAS'!J24</f>
        <v>259717.59280000001</v>
      </c>
      <c r="M148" s="1020">
        <v>2</v>
      </c>
      <c r="N148" s="1021"/>
      <c r="O148" s="1022"/>
      <c r="P148" s="361">
        <f>+ROUND(M148*L148,2)</f>
        <v>519435.19</v>
      </c>
      <c r="Q148" s="21"/>
    </row>
    <row r="149" spans="2:17" ht="14.25">
      <c r="B149" s="283"/>
      <c r="C149" s="346"/>
      <c r="D149" s="347"/>
      <c r="E149" s="347"/>
      <c r="F149" s="347"/>
      <c r="G149" s="347"/>
      <c r="H149" s="347"/>
      <c r="I149" s="347"/>
      <c r="J149" s="784"/>
      <c r="K149" s="785"/>
      <c r="L149" s="360"/>
      <c r="M149" s="1020"/>
      <c r="N149" s="1021"/>
      <c r="O149" s="1022"/>
      <c r="P149" s="361"/>
      <c r="Q149" s="21"/>
    </row>
    <row r="150" spans="2:17" ht="15" thickBot="1">
      <c r="B150" s="283"/>
      <c r="C150" s="1023"/>
      <c r="D150" s="1024"/>
      <c r="E150" s="1024"/>
      <c r="F150" s="1024"/>
      <c r="G150" s="1024"/>
      <c r="H150" s="1024"/>
      <c r="I150" s="1024"/>
      <c r="J150" s="1026"/>
      <c r="K150" s="1025"/>
      <c r="L150" s="354"/>
      <c r="M150" s="1026"/>
      <c r="N150" s="1024"/>
      <c r="O150" s="1025"/>
      <c r="P150" s="70"/>
      <c r="Q150" s="18"/>
    </row>
    <row r="151" spans="2:17" ht="15.75" thickBot="1">
      <c r="B151" s="283"/>
      <c r="C151" s="982" t="s">
        <v>58</v>
      </c>
      <c r="D151" s="983"/>
      <c r="E151" s="983"/>
      <c r="F151" s="983"/>
      <c r="G151" s="983"/>
      <c r="H151" s="983"/>
      <c r="I151" s="983"/>
      <c r="J151" s="983"/>
      <c r="K151" s="983"/>
      <c r="L151" s="983"/>
      <c r="M151" s="983"/>
      <c r="N151" s="983"/>
      <c r="O151" s="984"/>
      <c r="P151" s="350">
        <f>+SUM(P147:P150)</f>
        <v>1142757.4099999999</v>
      </c>
      <c r="Q151" s="18"/>
    </row>
    <row r="152" spans="2:17" ht="15" thickBot="1">
      <c r="B152" s="283"/>
      <c r="C152" s="321"/>
      <c r="D152" s="291"/>
      <c r="E152" s="291"/>
      <c r="F152" s="291"/>
      <c r="G152" s="291"/>
      <c r="H152" s="291"/>
      <c r="I152" s="291"/>
      <c r="J152" s="291"/>
      <c r="K152" s="291"/>
      <c r="L152" s="291"/>
      <c r="M152" s="291"/>
      <c r="N152" s="291"/>
      <c r="O152" s="291"/>
      <c r="P152" s="322"/>
      <c r="Q152" s="284"/>
    </row>
    <row r="153" spans="2:17" ht="15.75" thickBot="1">
      <c r="B153" s="283"/>
      <c r="C153" s="985" t="s">
        <v>70</v>
      </c>
      <c r="D153" s="986"/>
      <c r="E153" s="986"/>
      <c r="F153" s="986"/>
      <c r="G153" s="986"/>
      <c r="H153" s="986"/>
      <c r="I153" s="986"/>
      <c r="J153" s="986"/>
      <c r="K153" s="986"/>
      <c r="L153" s="986"/>
      <c r="M153" s="986"/>
      <c r="N153" s="986"/>
      <c r="O153" s="987"/>
      <c r="P153" s="362">
        <f>+ROUND(P151+P142+P135+P123,0)</f>
        <v>4982339</v>
      </c>
      <c r="Q153" s="363"/>
    </row>
    <row r="154" spans="2:17">
      <c r="B154" s="283"/>
      <c r="C154" s="1002" t="s">
        <v>71</v>
      </c>
      <c r="D154" s="1003"/>
      <c r="E154" s="1003"/>
      <c r="F154" s="1003"/>
      <c r="G154" s="1003"/>
      <c r="H154" s="1003"/>
      <c r="I154" s="1003"/>
      <c r="J154" s="1003"/>
      <c r="K154" s="1003"/>
      <c r="L154" s="1003"/>
      <c r="M154" s="1003"/>
      <c r="N154" s="1003"/>
      <c r="O154" s="1003"/>
      <c r="P154" s="1004"/>
      <c r="Q154" s="328"/>
    </row>
    <row r="155" spans="2:17">
      <c r="B155" s="283"/>
      <c r="C155" s="1005"/>
      <c r="D155" s="1006"/>
      <c r="E155" s="1006"/>
      <c r="F155" s="1006"/>
      <c r="G155" s="1006"/>
      <c r="H155" s="1006"/>
      <c r="I155" s="1006"/>
      <c r="J155" s="1006"/>
      <c r="K155" s="1006"/>
      <c r="L155" s="1006"/>
      <c r="M155" s="1006"/>
      <c r="N155" s="1006"/>
      <c r="O155" s="1006"/>
      <c r="P155" s="1007"/>
      <c r="Q155" s="328"/>
    </row>
    <row r="156" spans="2:17" ht="13.5" thickBot="1">
      <c r="B156" s="283"/>
      <c r="C156" s="1008"/>
      <c r="D156" s="1009"/>
      <c r="E156" s="1009"/>
      <c r="F156" s="1009"/>
      <c r="G156" s="1009"/>
      <c r="H156" s="1009"/>
      <c r="I156" s="1009"/>
      <c r="J156" s="1009"/>
      <c r="K156" s="1009"/>
      <c r="L156" s="1009"/>
      <c r="M156" s="1009"/>
      <c r="N156" s="1009"/>
      <c r="O156" s="1009"/>
      <c r="P156" s="1010"/>
      <c r="Q156" s="328"/>
    </row>
    <row r="157" spans="2:17" ht="15">
      <c r="B157" s="283"/>
      <c r="C157" s="1011" t="s">
        <v>72</v>
      </c>
      <c r="D157" s="1012"/>
      <c r="E157" s="1012"/>
      <c r="F157" s="1012"/>
      <c r="G157" s="1012"/>
      <c r="H157" s="1012"/>
      <c r="I157" s="1012"/>
      <c r="J157" s="331"/>
      <c r="K157" s="357"/>
      <c r="L157" s="1013" t="s">
        <v>73</v>
      </c>
      <c r="M157" s="1014"/>
      <c r="N157" s="1013" t="s">
        <v>74</v>
      </c>
      <c r="O157" s="1015"/>
      <c r="P157" s="1016"/>
      <c r="Q157" s="359"/>
    </row>
    <row r="158" spans="2:17" ht="14.25">
      <c r="B158" s="283"/>
      <c r="C158" s="994" t="s">
        <v>75</v>
      </c>
      <c r="D158" s="995"/>
      <c r="E158" s="995"/>
      <c r="F158" s="995"/>
      <c r="G158" s="995"/>
      <c r="H158" s="995"/>
      <c r="I158" s="995"/>
      <c r="J158" s="74"/>
      <c r="K158" s="75"/>
      <c r="L158" s="996">
        <v>0.28999999999999998</v>
      </c>
      <c r="M158" s="997"/>
      <c r="N158" s="797">
        <f>+L158*P153</f>
        <v>1444878.3099999998</v>
      </c>
      <c r="O158" s="998"/>
      <c r="P158" s="999"/>
      <c r="Q158" s="23"/>
    </row>
    <row r="159" spans="2:17" ht="14.25">
      <c r="B159" s="283"/>
      <c r="C159" s="336" t="s">
        <v>76</v>
      </c>
      <c r="D159" s="337"/>
      <c r="E159" s="337"/>
      <c r="F159" s="337"/>
      <c r="G159" s="337"/>
      <c r="H159" s="337"/>
      <c r="I159" s="337"/>
      <c r="J159" s="74"/>
      <c r="K159" s="75"/>
      <c r="L159" s="996">
        <v>0.01</v>
      </c>
      <c r="M159" s="997"/>
      <c r="N159" s="797">
        <f>+L159*P153</f>
        <v>49823.39</v>
      </c>
      <c r="O159" s="998"/>
      <c r="P159" s="999"/>
      <c r="Q159" s="23"/>
    </row>
    <row r="160" spans="2:17" ht="15" thickBot="1">
      <c r="B160" s="283"/>
      <c r="C160" s="314" t="s">
        <v>77</v>
      </c>
      <c r="D160" s="315"/>
      <c r="E160" s="315"/>
      <c r="F160" s="315"/>
      <c r="G160" s="315"/>
      <c r="H160" s="315"/>
      <c r="I160" s="315"/>
      <c r="J160" s="77"/>
      <c r="K160" s="78"/>
      <c r="L160" s="1000">
        <v>0.05</v>
      </c>
      <c r="M160" s="1001"/>
      <c r="N160" s="797">
        <f>+L160*P153</f>
        <v>249116.95</v>
      </c>
      <c r="O160" s="998"/>
      <c r="P160" s="999"/>
      <c r="Q160" s="23"/>
    </row>
    <row r="161" spans="2:17" ht="15.75" thickBot="1">
      <c r="B161" s="283"/>
      <c r="C161" s="982" t="s">
        <v>58</v>
      </c>
      <c r="D161" s="983"/>
      <c r="E161" s="983"/>
      <c r="F161" s="983"/>
      <c r="G161" s="983"/>
      <c r="H161" s="983"/>
      <c r="I161" s="983"/>
      <c r="J161" s="983"/>
      <c r="K161" s="983"/>
      <c r="L161" s="983"/>
      <c r="M161" s="983"/>
      <c r="N161" s="983"/>
      <c r="O161" s="984"/>
      <c r="P161" s="364">
        <f>+ROUND(SUM(N158:P160),0)</f>
        <v>1743819</v>
      </c>
      <c r="Q161" s="365"/>
    </row>
    <row r="162" spans="2:17" ht="15" thickBot="1">
      <c r="B162" s="283"/>
      <c r="C162" s="321"/>
      <c r="D162" s="291"/>
      <c r="E162" s="291"/>
      <c r="F162" s="291"/>
      <c r="G162" s="291"/>
      <c r="H162" s="291"/>
      <c r="I162" s="291"/>
      <c r="J162" s="291"/>
      <c r="K162" s="291"/>
      <c r="L162" s="291"/>
      <c r="M162" s="291"/>
      <c r="N162" s="291"/>
      <c r="O162" s="291"/>
      <c r="P162" s="322"/>
      <c r="Q162" s="284"/>
    </row>
    <row r="163" spans="2:17" ht="15.75" thickBot="1">
      <c r="B163" s="283"/>
      <c r="C163" s="985" t="s">
        <v>78</v>
      </c>
      <c r="D163" s="986"/>
      <c r="E163" s="986"/>
      <c r="F163" s="986"/>
      <c r="G163" s="986"/>
      <c r="H163" s="986"/>
      <c r="I163" s="986"/>
      <c r="J163" s="986"/>
      <c r="K163" s="986"/>
      <c r="L163" s="986"/>
      <c r="M163" s="986"/>
      <c r="N163" s="986"/>
      <c r="O163" s="987"/>
      <c r="P163" s="366">
        <f>+P161+P153</f>
        <v>6726158</v>
      </c>
      <c r="Q163" s="365"/>
    </row>
    <row r="164" spans="2:17" ht="14.25">
      <c r="B164" s="283"/>
      <c r="C164" s="321"/>
      <c r="D164" s="291"/>
      <c r="E164" s="291"/>
      <c r="F164" s="291"/>
      <c r="G164" s="291"/>
      <c r="H164" s="291"/>
      <c r="I164" s="291"/>
      <c r="J164" s="291"/>
      <c r="K164" s="291"/>
      <c r="L164" s="291"/>
      <c r="M164" s="291"/>
      <c r="N164" s="291"/>
      <c r="O164" s="291"/>
      <c r="P164" s="322"/>
      <c r="Q164" s="284"/>
    </row>
    <row r="165" spans="2:17" ht="14.25">
      <c r="B165" s="283"/>
      <c r="C165" s="321"/>
      <c r="D165" s="291"/>
      <c r="E165" s="291"/>
      <c r="F165" s="291"/>
      <c r="G165" s="291"/>
      <c r="H165" s="367" t="s">
        <v>79</v>
      </c>
      <c r="I165" s="367"/>
      <c r="J165" s="367"/>
      <c r="K165" s="367"/>
      <c r="L165" s="291"/>
      <c r="M165" s="291"/>
      <c r="N165" s="291"/>
      <c r="O165" s="291"/>
      <c r="P165" s="322"/>
      <c r="Q165" s="284"/>
    </row>
    <row r="166" spans="2:17" ht="15">
      <c r="B166" s="283"/>
      <c r="C166" s="321"/>
      <c r="D166" s="291"/>
      <c r="E166" s="291"/>
      <c r="F166" s="291"/>
      <c r="G166" s="291"/>
      <c r="H166" s="367" t="s">
        <v>80</v>
      </c>
      <c r="I166" s="291"/>
      <c r="J166" s="291"/>
      <c r="K166" s="291"/>
      <c r="L166" s="291"/>
      <c r="M166" s="291"/>
      <c r="N166" s="291"/>
      <c r="O166" s="291"/>
      <c r="P166" s="322"/>
      <c r="Q166" s="368"/>
    </row>
    <row r="167" spans="2:17" ht="15">
      <c r="B167" s="283"/>
      <c r="C167" s="321"/>
      <c r="D167" s="291"/>
      <c r="E167" s="291"/>
      <c r="F167" s="291"/>
      <c r="G167" s="291"/>
      <c r="H167" s="367" t="s">
        <v>81</v>
      </c>
      <c r="I167" s="291"/>
      <c r="J167" s="291"/>
      <c r="K167" s="291"/>
      <c r="L167" s="291"/>
      <c r="M167" s="291"/>
      <c r="N167" s="291"/>
      <c r="O167" s="291"/>
      <c r="P167" s="322"/>
      <c r="Q167" s="368"/>
    </row>
    <row r="168" spans="2:17" ht="14.25">
      <c r="B168" s="283"/>
      <c r="C168" s="305"/>
      <c r="D168" s="369"/>
      <c r="E168" s="369"/>
      <c r="F168" s="369"/>
      <c r="G168" s="369"/>
      <c r="H168" s="367" t="s">
        <v>82</v>
      </c>
      <c r="I168" s="369"/>
      <c r="J168" s="369"/>
      <c r="K168" s="369"/>
      <c r="L168" s="369"/>
      <c r="M168" s="369"/>
      <c r="N168" s="369"/>
      <c r="O168" s="369"/>
      <c r="P168" s="370"/>
      <c r="Q168" s="371"/>
    </row>
    <row r="169" spans="2:17" ht="14.25">
      <c r="B169" s="283"/>
      <c r="C169" s="321"/>
      <c r="D169" s="291"/>
      <c r="E169" s="291"/>
      <c r="F169" s="291"/>
      <c r="G169" s="291"/>
      <c r="H169" s="291" t="s">
        <v>83</v>
      </c>
      <c r="I169" s="291"/>
      <c r="J169" s="291"/>
      <c r="K169" s="291"/>
      <c r="L169" s="291"/>
      <c r="M169" s="291"/>
      <c r="N169" s="291"/>
      <c r="O169" s="291"/>
      <c r="P169" s="322"/>
      <c r="Q169" s="284"/>
    </row>
    <row r="170" spans="2:17" ht="15">
      <c r="B170" s="283"/>
      <c r="C170" s="372" t="s">
        <v>84</v>
      </c>
      <c r="D170" s="334"/>
      <c r="E170" s="334"/>
      <c r="F170" s="334"/>
      <c r="G170" s="334"/>
      <c r="H170" s="334"/>
      <c r="I170" s="334"/>
      <c r="J170" s="334"/>
      <c r="K170" s="334"/>
      <c r="L170" s="334"/>
      <c r="M170" s="334"/>
      <c r="N170" s="334"/>
      <c r="O170" s="334"/>
      <c r="P170" s="373"/>
      <c r="Q170" s="284"/>
    </row>
    <row r="171" spans="2:17" ht="14.25">
      <c r="B171" s="283"/>
      <c r="C171" s="988"/>
      <c r="D171" s="989"/>
      <c r="E171" s="989"/>
      <c r="F171" s="989"/>
      <c r="G171" s="989"/>
      <c r="H171" s="989"/>
      <c r="I171" s="989"/>
      <c r="J171" s="989"/>
      <c r="K171" s="989"/>
      <c r="L171" s="989"/>
      <c r="M171" s="989"/>
      <c r="N171" s="989"/>
      <c r="O171" s="989"/>
      <c r="P171" s="990"/>
      <c r="Q171" s="371"/>
    </row>
    <row r="172" spans="2:17" ht="14.25">
      <c r="B172" s="283"/>
      <c r="C172" s="988"/>
      <c r="D172" s="989"/>
      <c r="E172" s="989"/>
      <c r="F172" s="989"/>
      <c r="G172" s="989"/>
      <c r="H172" s="989"/>
      <c r="I172" s="989"/>
      <c r="J172" s="989"/>
      <c r="K172" s="989"/>
      <c r="L172" s="989"/>
      <c r="M172" s="989"/>
      <c r="N172" s="989"/>
      <c r="O172" s="989"/>
      <c r="P172" s="990"/>
      <c r="Q172" s="371"/>
    </row>
    <row r="173" spans="2:17" ht="14.25">
      <c r="B173" s="283"/>
      <c r="C173" s="305"/>
      <c r="D173" s="369"/>
      <c r="E173" s="369"/>
      <c r="F173" s="369"/>
      <c r="G173" s="369"/>
      <c r="H173" s="369"/>
      <c r="I173" s="369"/>
      <c r="J173" s="369"/>
      <c r="K173" s="369"/>
      <c r="L173" s="369"/>
      <c r="M173" s="369"/>
      <c r="N173" s="369"/>
      <c r="O173" s="369"/>
      <c r="P173" s="370"/>
      <c r="Q173" s="371"/>
    </row>
    <row r="174" spans="2:17" ht="15">
      <c r="B174" s="283"/>
      <c r="C174" s="374" t="s">
        <v>85</v>
      </c>
      <c r="D174" s="369"/>
      <c r="E174" s="369"/>
      <c r="F174" s="369"/>
      <c r="G174" s="369"/>
      <c r="H174" s="369"/>
      <c r="I174" s="369"/>
      <c r="J174" s="369"/>
      <c r="K174" s="369"/>
      <c r="L174" s="369"/>
      <c r="M174" s="369"/>
      <c r="N174" s="369"/>
      <c r="O174" s="369"/>
      <c r="P174" s="370"/>
      <c r="Q174" s="371"/>
    </row>
    <row r="175" spans="2:17">
      <c r="B175" s="283"/>
      <c r="C175" s="991" t="s">
        <v>86</v>
      </c>
      <c r="D175" s="992"/>
      <c r="E175" s="992"/>
      <c r="F175" s="992"/>
      <c r="G175" s="992"/>
      <c r="H175" s="992"/>
      <c r="I175" s="992"/>
      <c r="J175" s="992"/>
      <c r="K175" s="992"/>
      <c r="L175" s="992"/>
      <c r="M175" s="992"/>
      <c r="N175" s="992"/>
      <c r="O175" s="992"/>
      <c r="P175" s="993"/>
      <c r="Q175" s="375"/>
    </row>
    <row r="176" spans="2:17">
      <c r="B176" s="283"/>
      <c r="C176" s="991"/>
      <c r="D176" s="992"/>
      <c r="E176" s="992"/>
      <c r="F176" s="992"/>
      <c r="G176" s="992"/>
      <c r="H176" s="992"/>
      <c r="I176" s="992"/>
      <c r="J176" s="992"/>
      <c r="K176" s="992"/>
      <c r="L176" s="992"/>
      <c r="M176" s="992"/>
      <c r="N176" s="992"/>
      <c r="O176" s="992"/>
      <c r="P176" s="993"/>
      <c r="Q176" s="375"/>
    </row>
    <row r="177" spans="2:17">
      <c r="B177" s="283"/>
      <c r="C177" s="991" t="s">
        <v>87</v>
      </c>
      <c r="D177" s="992"/>
      <c r="E177" s="992"/>
      <c r="F177" s="992"/>
      <c r="G177" s="992"/>
      <c r="H177" s="992"/>
      <c r="I177" s="992"/>
      <c r="J177" s="992"/>
      <c r="K177" s="992"/>
      <c r="L177" s="992"/>
      <c r="M177" s="992"/>
      <c r="N177" s="992"/>
      <c r="O177" s="992"/>
      <c r="P177" s="993"/>
      <c r="Q177" s="375"/>
    </row>
    <row r="178" spans="2:17">
      <c r="B178" s="283"/>
      <c r="C178" s="991"/>
      <c r="D178" s="992"/>
      <c r="E178" s="992"/>
      <c r="F178" s="992"/>
      <c r="G178" s="992"/>
      <c r="H178" s="992"/>
      <c r="I178" s="992"/>
      <c r="J178" s="992"/>
      <c r="K178" s="992"/>
      <c r="L178" s="992"/>
      <c r="M178" s="992"/>
      <c r="N178" s="992"/>
      <c r="O178" s="992"/>
      <c r="P178" s="993"/>
      <c r="Q178" s="375"/>
    </row>
    <row r="179" spans="2:17" ht="14.25">
      <c r="B179" s="283"/>
      <c r="C179" s="305"/>
      <c r="D179" s="369"/>
      <c r="E179" s="369"/>
      <c r="F179" s="369"/>
      <c r="G179" s="369"/>
      <c r="H179" s="369"/>
      <c r="I179" s="369"/>
      <c r="J179" s="369"/>
      <c r="K179" s="369"/>
      <c r="L179" s="369"/>
      <c r="M179" s="369"/>
      <c r="N179" s="369"/>
      <c r="O179" s="369"/>
      <c r="P179" s="370"/>
      <c r="Q179" s="371"/>
    </row>
    <row r="180" spans="2:17" ht="14.25">
      <c r="B180" s="283"/>
      <c r="C180" s="321"/>
      <c r="D180" s="291"/>
      <c r="E180" s="291"/>
      <c r="F180" s="291"/>
      <c r="G180" s="291"/>
      <c r="H180" s="367" t="s">
        <v>79</v>
      </c>
      <c r="I180" s="291"/>
      <c r="J180" s="291"/>
      <c r="K180" s="291"/>
      <c r="L180" s="291"/>
      <c r="M180" s="291"/>
      <c r="N180" s="291"/>
      <c r="O180" s="291"/>
      <c r="P180" s="322"/>
      <c r="Q180" s="284"/>
    </row>
    <row r="181" spans="2:17" ht="14.25">
      <c r="B181" s="283"/>
      <c r="C181" s="321"/>
      <c r="D181" s="291"/>
      <c r="E181" s="291"/>
      <c r="F181" s="291"/>
      <c r="G181" s="291"/>
      <c r="H181" s="291" t="s">
        <v>80</v>
      </c>
      <c r="I181" s="337"/>
      <c r="J181" s="337"/>
      <c r="K181" s="337"/>
      <c r="L181" s="291"/>
      <c r="M181" s="291"/>
      <c r="N181" s="291"/>
      <c r="O181" s="291"/>
      <c r="P181" s="322"/>
      <c r="Q181" s="284"/>
    </row>
    <row r="182" spans="2:17" ht="14.25">
      <c r="B182" s="283"/>
      <c r="C182" s="321"/>
      <c r="D182" s="291"/>
      <c r="E182" s="291"/>
      <c r="F182" s="291"/>
      <c r="G182" s="291"/>
      <c r="H182" s="291" t="s">
        <v>88</v>
      </c>
      <c r="I182" s="376"/>
      <c r="J182" s="376"/>
      <c r="K182" s="376"/>
      <c r="L182" s="291"/>
      <c r="M182" s="291"/>
      <c r="N182" s="291"/>
      <c r="O182" s="291"/>
      <c r="P182" s="322"/>
      <c r="Q182" s="284"/>
    </row>
    <row r="183" spans="2:17" ht="14.25">
      <c r="B183" s="283"/>
      <c r="C183" s="377"/>
      <c r="D183" s="369"/>
      <c r="E183" s="369"/>
      <c r="F183" s="369"/>
      <c r="G183" s="369"/>
      <c r="H183" s="291" t="s">
        <v>89</v>
      </c>
      <c r="I183" s="291"/>
      <c r="J183" s="291"/>
      <c r="K183" s="291"/>
      <c r="L183" s="369"/>
      <c r="M183" s="369"/>
      <c r="N183" s="369"/>
      <c r="O183" s="369"/>
      <c r="P183" s="370"/>
      <c r="Q183" s="371"/>
    </row>
    <row r="184" spans="2:17" ht="16.5" thickBot="1">
      <c r="B184" s="283"/>
      <c r="C184" s="978"/>
      <c r="D184" s="979"/>
      <c r="E184" s="979"/>
      <c r="F184" s="355"/>
      <c r="G184" s="355"/>
      <c r="H184" s="355"/>
      <c r="I184" s="355"/>
      <c r="J184" s="355"/>
      <c r="K184" s="980"/>
      <c r="L184" s="980"/>
      <c r="M184" s="980"/>
      <c r="N184" s="980"/>
      <c r="O184" s="980"/>
      <c r="P184" s="981"/>
      <c r="Q184" s="378"/>
    </row>
    <row r="185" spans="2:17" ht="13.5" thickBot="1">
      <c r="B185" s="379"/>
      <c r="C185" s="380"/>
      <c r="D185" s="380"/>
      <c r="E185" s="380"/>
      <c r="F185" s="380"/>
      <c r="G185" s="380"/>
      <c r="H185" s="380"/>
      <c r="I185" s="380"/>
      <c r="J185" s="380"/>
      <c r="K185" s="380"/>
      <c r="L185" s="380"/>
      <c r="M185" s="380"/>
      <c r="N185" s="380"/>
      <c r="O185" s="380"/>
      <c r="P185" s="380"/>
      <c r="Q185" s="381"/>
    </row>
    <row r="186" spans="2:17" ht="13.5" thickTop="1"/>
    <row r="187" spans="2:17" ht="13.5" thickBot="1"/>
    <row r="188" spans="2:17" ht="13.5" thickTop="1">
      <c r="B188" s="280"/>
      <c r="C188" s="281"/>
      <c r="D188" s="281"/>
      <c r="E188" s="281"/>
      <c r="F188" s="281"/>
      <c r="G188" s="281"/>
      <c r="H188" s="281"/>
      <c r="I188" s="281"/>
      <c r="J188" s="281"/>
      <c r="K188" s="281"/>
      <c r="L188" s="281"/>
      <c r="M188" s="281"/>
      <c r="N188" s="281"/>
      <c r="O188" s="281"/>
      <c r="P188" s="281"/>
      <c r="Q188" s="282"/>
    </row>
    <row r="189" spans="2:17" ht="13.5">
      <c r="B189" s="283"/>
      <c r="C189" s="1066" t="s">
        <v>38</v>
      </c>
      <c r="D189" s="1067"/>
      <c r="E189" s="1067"/>
      <c r="F189" s="1067"/>
      <c r="Q189" s="284"/>
    </row>
    <row r="190" spans="2:17">
      <c r="B190" s="283"/>
      <c r="C190" s="285"/>
      <c r="D190" s="286" t="s">
        <v>39</v>
      </c>
      <c r="E190" s="285"/>
      <c r="F190" s="287"/>
      <c r="Q190" s="284"/>
    </row>
    <row r="191" spans="2:17">
      <c r="B191" s="283"/>
      <c r="C191" s="288"/>
      <c r="D191" s="289"/>
      <c r="E191" s="288"/>
      <c r="F191" s="289"/>
      <c r="Q191" s="284"/>
    </row>
    <row r="192" spans="2:17" ht="15.75">
      <c r="B192" s="283"/>
      <c r="C192" s="1068" t="s">
        <v>40</v>
      </c>
      <c r="D192" s="1068"/>
      <c r="E192" s="1068"/>
      <c r="F192" s="1068"/>
      <c r="G192" s="1068"/>
      <c r="H192" s="1068"/>
      <c r="I192" s="1068"/>
      <c r="J192" s="1068"/>
      <c r="K192" s="1068"/>
      <c r="L192" s="1068"/>
      <c r="M192" s="1068"/>
      <c r="N192" s="1068"/>
      <c r="O192" s="1068"/>
      <c r="P192" s="1068"/>
      <c r="Q192" s="290"/>
    </row>
    <row r="193" spans="2:17" ht="15" thickBot="1">
      <c r="B193" s="283"/>
      <c r="C193" s="291"/>
      <c r="D193" s="291"/>
      <c r="E193" s="291"/>
      <c r="F193" s="291"/>
      <c r="G193" s="291"/>
      <c r="H193" s="291"/>
      <c r="I193" s="291"/>
      <c r="J193" s="291"/>
      <c r="K193" s="291"/>
      <c r="L193" s="291"/>
      <c r="M193" s="291"/>
      <c r="N193" s="291"/>
      <c r="O193" s="291"/>
      <c r="P193" s="291"/>
      <c r="Q193" s="284"/>
    </row>
    <row r="194" spans="2:17" ht="15">
      <c r="B194" s="283"/>
      <c r="C194" s="872"/>
      <c r="D194" s="1069"/>
      <c r="E194" s="1070"/>
      <c r="F194" s="1070"/>
      <c r="G194" s="1070"/>
      <c r="H194" s="1070"/>
      <c r="I194" s="1070"/>
      <c r="J194" s="1070"/>
      <c r="K194" s="1071"/>
      <c r="L194" s="877"/>
      <c r="M194" s="878"/>
      <c r="N194" s="878"/>
      <c r="O194" s="878"/>
      <c r="P194" s="879"/>
      <c r="Q194" s="8"/>
    </row>
    <row r="195" spans="2:17" ht="15">
      <c r="B195" s="283"/>
      <c r="C195" s="873"/>
      <c r="D195" s="856" t="s">
        <v>468</v>
      </c>
      <c r="E195" s="857"/>
      <c r="F195" s="857"/>
      <c r="G195" s="857"/>
      <c r="H195" s="857"/>
      <c r="I195" s="857"/>
      <c r="J195" s="857"/>
      <c r="K195" s="858"/>
      <c r="L195" s="880"/>
      <c r="M195" s="881"/>
      <c r="N195" s="881"/>
      <c r="O195" s="881"/>
      <c r="P195" s="882"/>
      <c r="Q195" s="8"/>
    </row>
    <row r="196" spans="2:17" ht="15">
      <c r="B196" s="283"/>
      <c r="C196" s="873"/>
      <c r="D196" s="1063"/>
      <c r="E196" s="1064"/>
      <c r="F196" s="1064"/>
      <c r="G196" s="1064"/>
      <c r="H196" s="1064"/>
      <c r="I196" s="1064"/>
      <c r="J196" s="1064"/>
      <c r="K196" s="1065"/>
      <c r="L196" s="883" t="s">
        <v>41</v>
      </c>
      <c r="M196" s="252"/>
      <c r="N196" s="885"/>
      <c r="O196" s="886"/>
      <c r="P196" s="887"/>
      <c r="Q196" s="8"/>
    </row>
    <row r="197" spans="2:17" ht="14.25">
      <c r="B197" s="283"/>
      <c r="C197" s="873"/>
      <c r="D197" s="866" t="s">
        <v>467</v>
      </c>
      <c r="E197" s="867"/>
      <c r="F197" s="867"/>
      <c r="G197" s="867"/>
      <c r="H197" s="867"/>
      <c r="I197" s="867"/>
      <c r="J197" s="867"/>
      <c r="K197" s="868"/>
      <c r="L197" s="1072"/>
      <c r="M197" s="294"/>
      <c r="N197" s="1060"/>
      <c r="O197" s="1061"/>
      <c r="P197" s="1062"/>
      <c r="Q197" s="295"/>
    </row>
    <row r="198" spans="2:17" ht="13.9" customHeight="1">
      <c r="B198" s="283"/>
      <c r="C198" s="873"/>
      <c r="D198" s="866"/>
      <c r="E198" s="867"/>
      <c r="F198" s="867"/>
      <c r="G198" s="867"/>
      <c r="H198" s="867"/>
      <c r="I198" s="867"/>
      <c r="J198" s="867"/>
      <c r="K198" s="868"/>
      <c r="L198" s="883" t="s">
        <v>42</v>
      </c>
      <c r="M198" s="253"/>
      <c r="N198" s="883">
        <v>1</v>
      </c>
      <c r="O198" s="883" t="s">
        <v>43</v>
      </c>
      <c r="P198" s="854">
        <v>1</v>
      </c>
      <c r="Q198" s="8"/>
    </row>
    <row r="199" spans="2:17" ht="13.9" customHeight="1">
      <c r="B199" s="283"/>
      <c r="C199" s="873"/>
      <c r="D199" s="866"/>
      <c r="E199" s="867"/>
      <c r="F199" s="867"/>
      <c r="G199" s="867"/>
      <c r="H199" s="867"/>
      <c r="I199" s="867"/>
      <c r="J199" s="867"/>
      <c r="K199" s="868"/>
      <c r="L199" s="891"/>
      <c r="M199" s="254"/>
      <c r="N199" s="891"/>
      <c r="O199" s="891"/>
      <c r="P199" s="855"/>
      <c r="Q199" s="8"/>
    </row>
    <row r="200" spans="2:17" ht="15">
      <c r="B200" s="283"/>
      <c r="C200" s="873"/>
      <c r="D200" s="1063" t="s">
        <v>44</v>
      </c>
      <c r="E200" s="1064"/>
      <c r="F200" s="1064"/>
      <c r="G200" s="1064"/>
      <c r="H200" s="1064"/>
      <c r="I200" s="1064"/>
      <c r="J200" s="1064"/>
      <c r="K200" s="1065"/>
      <c r="L200" s="891"/>
      <c r="M200" s="254"/>
      <c r="N200" s="891"/>
      <c r="O200" s="891"/>
      <c r="P200" s="855"/>
      <c r="Q200" s="8"/>
    </row>
    <row r="201" spans="2:17" ht="15.75" thickBot="1">
      <c r="B201" s="283"/>
      <c r="C201" s="296"/>
      <c r="D201" s="297"/>
      <c r="E201" s="297"/>
      <c r="F201" s="297"/>
      <c r="G201" s="297"/>
      <c r="H201" s="297"/>
      <c r="I201" s="297"/>
      <c r="J201" s="297"/>
      <c r="K201" s="297"/>
      <c r="L201" s="297"/>
      <c r="M201" s="297"/>
      <c r="N201" s="298"/>
      <c r="O201" s="298"/>
      <c r="P201" s="299"/>
      <c r="Q201" s="300"/>
    </row>
    <row r="202" spans="2:17" ht="15">
      <c r="B202" s="283"/>
      <c r="C202" s="301"/>
      <c r="D202" s="292"/>
      <c r="E202" s="292"/>
      <c r="F202" s="292"/>
      <c r="G202" s="292"/>
      <c r="H202" s="292"/>
      <c r="I202" s="292"/>
      <c r="J202" s="292"/>
      <c r="K202" s="292"/>
      <c r="L202" s="302" t="s">
        <v>45</v>
      </c>
      <c r="M202" s="302"/>
      <c r="N202" s="303" t="s">
        <v>46</v>
      </c>
      <c r="O202" s="303" t="s">
        <v>47</v>
      </c>
      <c r="P202" s="304" t="s">
        <v>48</v>
      </c>
      <c r="Q202" s="295"/>
    </row>
    <row r="203" spans="2:17" ht="15">
      <c r="B203" s="283"/>
      <c r="C203" s="305"/>
      <c r="D203" s="293"/>
      <c r="E203" s="293"/>
      <c r="F203" s="293"/>
      <c r="G203" s="293"/>
      <c r="H203" s="293"/>
      <c r="I203" s="293"/>
      <c r="J203" s="293"/>
      <c r="K203" s="293"/>
      <c r="L203" s="306"/>
      <c r="M203" s="306"/>
      <c r="N203" s="307">
        <v>1</v>
      </c>
      <c r="O203" s="307">
        <v>9</v>
      </c>
      <c r="P203" s="308">
        <v>2026</v>
      </c>
      <c r="Q203" s="309"/>
    </row>
    <row r="204" spans="2:17" ht="15">
      <c r="B204" s="283"/>
      <c r="C204" s="310"/>
      <c r="D204" s="311"/>
      <c r="E204" s="311"/>
      <c r="F204" s="311"/>
      <c r="G204" s="311"/>
      <c r="H204" s="311"/>
      <c r="I204" s="311"/>
      <c r="J204" s="311"/>
      <c r="K204" s="311"/>
      <c r="L204" s="311"/>
      <c r="M204" s="311"/>
      <c r="N204" s="311"/>
      <c r="O204" s="311"/>
      <c r="P204" s="312"/>
      <c r="Q204" s="313"/>
    </row>
    <row r="205" spans="2:17" ht="15" thickBot="1">
      <c r="B205" s="283"/>
      <c r="C205" s="314"/>
      <c r="D205" s="315"/>
      <c r="E205" s="315"/>
      <c r="F205" s="315"/>
      <c r="G205" s="315"/>
      <c r="H205" s="315"/>
      <c r="I205" s="315"/>
      <c r="J205" s="315"/>
      <c r="K205" s="315"/>
      <c r="L205" s="315"/>
      <c r="M205" s="315"/>
      <c r="N205" s="315"/>
      <c r="O205" s="315"/>
      <c r="P205" s="316"/>
      <c r="Q205" s="284"/>
    </row>
    <row r="206" spans="2:17" ht="15" thickBot="1">
      <c r="B206" s="283"/>
      <c r="C206" s="317"/>
      <c r="D206" s="318"/>
      <c r="E206" s="318"/>
      <c r="F206" s="318"/>
      <c r="G206" s="318"/>
      <c r="H206" s="318"/>
      <c r="I206" s="291"/>
      <c r="J206" s="291"/>
      <c r="K206" s="318"/>
      <c r="L206" s="318"/>
      <c r="M206" s="318"/>
      <c r="N206" s="318"/>
      <c r="O206" s="318"/>
      <c r="P206" s="319"/>
      <c r="Q206" s="284"/>
    </row>
    <row r="207" spans="2:17" ht="15">
      <c r="B207" s="283"/>
      <c r="C207" s="1045" t="s">
        <v>51</v>
      </c>
      <c r="D207" s="1046"/>
      <c r="E207" s="1046"/>
      <c r="F207" s="1046"/>
      <c r="G207" s="1046"/>
      <c r="H207" s="1046"/>
      <c r="I207" s="1046"/>
      <c r="J207" s="1046"/>
      <c r="K207" s="1046"/>
      <c r="L207" s="1046"/>
      <c r="M207" s="1046"/>
      <c r="N207" s="1046"/>
      <c r="O207" s="1046"/>
      <c r="P207" s="1047"/>
      <c r="Q207" s="320"/>
    </row>
    <row r="208" spans="2:17" ht="15" thickBot="1">
      <c r="B208" s="283"/>
      <c r="C208" s="321"/>
      <c r="D208" s="291"/>
      <c r="E208" s="291"/>
      <c r="F208" s="291"/>
      <c r="G208" s="291"/>
      <c r="H208" s="291"/>
      <c r="I208" s="291"/>
      <c r="J208" s="291"/>
      <c r="K208" s="291"/>
      <c r="L208" s="291"/>
      <c r="M208" s="291"/>
      <c r="N208" s="291"/>
      <c r="O208" s="291"/>
      <c r="P208" s="322"/>
      <c r="Q208" s="284"/>
    </row>
    <row r="209" spans="2:17" ht="15">
      <c r="B209" s="283"/>
      <c r="C209" s="323" t="s">
        <v>52</v>
      </c>
      <c r="D209" s="1048" t="s">
        <v>6</v>
      </c>
      <c r="E209" s="1049"/>
      <c r="F209" s="1049"/>
      <c r="G209" s="1049"/>
      <c r="H209" s="1049"/>
      <c r="I209" s="1049"/>
      <c r="J209" s="1049"/>
      <c r="K209" s="1049"/>
      <c r="L209" s="1050"/>
      <c r="M209" s="1051" t="s">
        <v>53</v>
      </c>
      <c r="N209" s="1052"/>
      <c r="O209" s="1053"/>
      <c r="P209" s="323" t="s">
        <v>8</v>
      </c>
      <c r="Q209" s="324"/>
    </row>
    <row r="210" spans="2:17" ht="15.75" thickBot="1">
      <c r="B210" s="283"/>
      <c r="C210" s="325">
        <v>6.03</v>
      </c>
      <c r="D210" s="1054" t="s">
        <v>247</v>
      </c>
      <c r="E210" s="1055"/>
      <c r="F210" s="1055"/>
      <c r="G210" s="1055"/>
      <c r="H210" s="1055"/>
      <c r="I210" s="1055"/>
      <c r="J210" s="1055"/>
      <c r="K210" s="1055"/>
      <c r="L210" s="1056"/>
      <c r="M210" s="1057" t="s">
        <v>101</v>
      </c>
      <c r="N210" s="1058"/>
      <c r="O210" s="1059"/>
      <c r="P210" s="326">
        <f>+P254</f>
        <v>2241971</v>
      </c>
      <c r="Q210" s="327"/>
    </row>
    <row r="211" spans="2:17">
      <c r="B211" s="283"/>
      <c r="C211" s="1002" t="s">
        <v>54</v>
      </c>
      <c r="D211" s="1003"/>
      <c r="E211" s="1003"/>
      <c r="F211" s="1003"/>
      <c r="G211" s="1003"/>
      <c r="H211" s="1003"/>
      <c r="I211" s="1003"/>
      <c r="J211" s="1003"/>
      <c r="K211" s="1003"/>
      <c r="L211" s="1003"/>
      <c r="M211" s="1003"/>
      <c r="N211" s="1003"/>
      <c r="O211" s="1003"/>
      <c r="P211" s="1004"/>
      <c r="Q211" s="328"/>
    </row>
    <row r="212" spans="2:17">
      <c r="B212" s="283"/>
      <c r="C212" s="1005"/>
      <c r="D212" s="1006"/>
      <c r="E212" s="1006"/>
      <c r="F212" s="1006"/>
      <c r="G212" s="1006"/>
      <c r="H212" s="1006"/>
      <c r="I212" s="1006"/>
      <c r="J212" s="1006"/>
      <c r="K212" s="1006"/>
      <c r="L212" s="1006"/>
      <c r="M212" s="1006"/>
      <c r="N212" s="1006"/>
      <c r="O212" s="1006"/>
      <c r="P212" s="1007"/>
      <c r="Q212" s="328"/>
    </row>
    <row r="213" spans="2:17" ht="13.5" thickBot="1">
      <c r="B213" s="283"/>
      <c r="C213" s="1008"/>
      <c r="D213" s="1009"/>
      <c r="E213" s="1009"/>
      <c r="F213" s="1009"/>
      <c r="G213" s="1009"/>
      <c r="H213" s="1009"/>
      <c r="I213" s="1009"/>
      <c r="J213" s="1009"/>
      <c r="K213" s="1009"/>
      <c r="L213" s="1009"/>
      <c r="M213" s="1009"/>
      <c r="N213" s="1009"/>
      <c r="O213" s="1009"/>
      <c r="P213" s="1010"/>
      <c r="Q213" s="328"/>
    </row>
    <row r="214" spans="2:17" ht="15">
      <c r="B214" s="283"/>
      <c r="C214" s="1011" t="s">
        <v>6</v>
      </c>
      <c r="D214" s="1040"/>
      <c r="E214" s="1040"/>
      <c r="F214" s="1040"/>
      <c r="G214" s="1041"/>
      <c r="H214" s="1027" t="s">
        <v>53</v>
      </c>
      <c r="I214" s="1012"/>
      <c r="J214" s="1012"/>
      <c r="K214" s="1028"/>
      <c r="L214" s="330" t="s">
        <v>55</v>
      </c>
      <c r="M214" s="1027" t="s">
        <v>56</v>
      </c>
      <c r="N214" s="1012"/>
      <c r="O214" s="1028"/>
      <c r="P214" s="332" t="s">
        <v>57</v>
      </c>
      <c r="Q214" s="333"/>
    </row>
    <row r="215" spans="2:17" ht="14.25">
      <c r="B215" s="283"/>
      <c r="C215" s="994" t="s">
        <v>92</v>
      </c>
      <c r="D215" s="995"/>
      <c r="E215" s="995"/>
      <c r="F215" s="995"/>
      <c r="G215" s="1033"/>
      <c r="H215" s="1032" t="s">
        <v>171</v>
      </c>
      <c r="I215" s="995"/>
      <c r="J215" s="995"/>
      <c r="K215" s="1033"/>
      <c r="L215" s="335">
        <f>+P242</f>
        <v>155830.56</v>
      </c>
      <c r="M215" s="1042">
        <f>+$U$28</f>
        <v>0.1</v>
      </c>
      <c r="N215" s="1043"/>
      <c r="O215" s="1044"/>
      <c r="P215" s="60">
        <f>+ROUND(M215*L215,2)</f>
        <v>15583.06</v>
      </c>
      <c r="Q215" s="18"/>
    </row>
    <row r="216" spans="2:17" ht="14.25">
      <c r="B216" s="283"/>
      <c r="C216" s="1086" t="s">
        <v>167</v>
      </c>
      <c r="D216" s="1086"/>
      <c r="E216" s="1086"/>
      <c r="F216" s="1086"/>
      <c r="G216" s="1087"/>
      <c r="H216" s="1032" t="s">
        <v>172</v>
      </c>
      <c r="I216" s="995"/>
      <c r="J216" s="995"/>
      <c r="K216" s="1033"/>
      <c r="L216" s="335">
        <v>219190</v>
      </c>
      <c r="M216" s="1034">
        <v>0.3</v>
      </c>
      <c r="N216" s="1035"/>
      <c r="O216" s="1036"/>
      <c r="P216" s="60">
        <f>+ROUND(M216*L216,2)</f>
        <v>65757</v>
      </c>
      <c r="Q216" s="18"/>
    </row>
    <row r="217" spans="2:17" ht="15" thickBot="1">
      <c r="B217" s="283"/>
      <c r="C217" s="1023" t="s">
        <v>177</v>
      </c>
      <c r="D217" s="1024"/>
      <c r="E217" s="1024"/>
      <c r="F217" s="1024"/>
      <c r="G217" s="1025"/>
      <c r="H217" s="1026" t="s">
        <v>94</v>
      </c>
      <c r="I217" s="1024"/>
      <c r="J217" s="1024"/>
      <c r="K217" s="1025"/>
      <c r="L217" s="340">
        <v>70000</v>
      </c>
      <c r="M217" s="1076">
        <v>0.3</v>
      </c>
      <c r="N217" s="1077"/>
      <c r="O217" s="1078"/>
      <c r="P217" s="60">
        <f>+ROUND(M217*L217,2)</f>
        <v>21000</v>
      </c>
      <c r="Q217" s="18"/>
    </row>
    <row r="218" spans="2:17" ht="15.75" thickBot="1">
      <c r="B218" s="283"/>
      <c r="C218" s="982" t="s">
        <v>58</v>
      </c>
      <c r="D218" s="983"/>
      <c r="E218" s="983"/>
      <c r="F218" s="983"/>
      <c r="G218" s="983"/>
      <c r="H218" s="983"/>
      <c r="I218" s="983"/>
      <c r="J218" s="983"/>
      <c r="K218" s="983"/>
      <c r="L218" s="983"/>
      <c r="M218" s="983"/>
      <c r="N218" s="983"/>
      <c r="O218" s="984"/>
      <c r="P218" s="341">
        <f>+SUM(P215:P217)</f>
        <v>102340.06</v>
      </c>
      <c r="Q218" s="342"/>
    </row>
    <row r="219" spans="2:17">
      <c r="B219" s="283"/>
      <c r="C219" s="1002" t="s">
        <v>59</v>
      </c>
      <c r="D219" s="1003"/>
      <c r="E219" s="1003"/>
      <c r="F219" s="1003"/>
      <c r="G219" s="1003"/>
      <c r="H219" s="1003"/>
      <c r="I219" s="1003"/>
      <c r="J219" s="1003"/>
      <c r="K219" s="1003"/>
      <c r="L219" s="1003"/>
      <c r="M219" s="1003"/>
      <c r="N219" s="1003"/>
      <c r="O219" s="1003"/>
      <c r="P219" s="1004"/>
      <c r="Q219" s="328"/>
    </row>
    <row r="220" spans="2:17">
      <c r="B220" s="283"/>
      <c r="C220" s="1005"/>
      <c r="D220" s="1006"/>
      <c r="E220" s="1006"/>
      <c r="F220" s="1006"/>
      <c r="G220" s="1006"/>
      <c r="H220" s="1006"/>
      <c r="I220" s="1006"/>
      <c r="J220" s="1006"/>
      <c r="K220" s="1006"/>
      <c r="L220" s="1006"/>
      <c r="M220" s="1006"/>
      <c r="N220" s="1006"/>
      <c r="O220" s="1006"/>
      <c r="P220" s="1007"/>
      <c r="Q220" s="328"/>
    </row>
    <row r="221" spans="2:17" ht="13.5" thickBot="1">
      <c r="B221" s="283"/>
      <c r="C221" s="1008"/>
      <c r="D221" s="1009"/>
      <c r="E221" s="1009"/>
      <c r="F221" s="1009"/>
      <c r="G221" s="1009"/>
      <c r="H221" s="1009"/>
      <c r="I221" s="1009"/>
      <c r="J221" s="1009"/>
      <c r="K221" s="1009"/>
      <c r="L221" s="1009"/>
      <c r="M221" s="1009"/>
      <c r="N221" s="1009"/>
      <c r="O221" s="1009"/>
      <c r="P221" s="1010"/>
      <c r="Q221" s="328"/>
    </row>
    <row r="222" spans="2:17" ht="15">
      <c r="B222" s="283"/>
      <c r="C222" s="1011" t="s">
        <v>6</v>
      </c>
      <c r="D222" s="1012"/>
      <c r="E222" s="1012"/>
      <c r="F222" s="1012"/>
      <c r="G222" s="1012"/>
      <c r="H222" s="1012"/>
      <c r="I222" s="1012"/>
      <c r="J222" s="1028"/>
      <c r="K222" s="329" t="s">
        <v>53</v>
      </c>
      <c r="L222" s="330" t="s">
        <v>8</v>
      </c>
      <c r="M222" s="329" t="s">
        <v>178</v>
      </c>
      <c r="N222" s="1027" t="s">
        <v>60</v>
      </c>
      <c r="O222" s="1028"/>
      <c r="P222" s="332" t="s">
        <v>57</v>
      </c>
      <c r="Q222" s="333"/>
    </row>
    <row r="223" spans="2:17" ht="14.25">
      <c r="B223" s="283"/>
      <c r="C223" s="1083" t="s">
        <v>179</v>
      </c>
      <c r="D223" s="1084"/>
      <c r="E223" s="1084"/>
      <c r="F223" s="1084"/>
      <c r="G223" s="1084"/>
      <c r="H223" s="1084"/>
      <c r="I223" s="1084"/>
      <c r="J223" s="1085"/>
      <c r="K223" s="343" t="s">
        <v>103</v>
      </c>
      <c r="L223" s="344">
        <v>0.85</v>
      </c>
      <c r="M223" s="345">
        <v>0.05</v>
      </c>
      <c r="N223" s="784">
        <v>882488.13</v>
      </c>
      <c r="O223" s="785"/>
      <c r="P223" s="60">
        <f>+ROUND((L223*(1+M223)*N223),2)</f>
        <v>787620.66</v>
      </c>
      <c r="Q223" s="18"/>
    </row>
    <row r="224" spans="2:17" ht="14.25">
      <c r="B224" s="283"/>
      <c r="C224" s="1017" t="s">
        <v>248</v>
      </c>
      <c r="D224" s="1018"/>
      <c r="E224" s="1018"/>
      <c r="F224" s="1018"/>
      <c r="G224" s="1018"/>
      <c r="H224" s="1018"/>
      <c r="I224" s="1018"/>
      <c r="J224" s="1019"/>
      <c r="K224" s="343" t="s">
        <v>149</v>
      </c>
      <c r="L224" s="344">
        <v>45</v>
      </c>
      <c r="M224" s="345">
        <v>0.05</v>
      </c>
      <c r="N224" s="784">
        <v>7681</v>
      </c>
      <c r="O224" s="785"/>
      <c r="P224" s="60">
        <f t="shared" ref="P224:P225" si="2">+ROUND((L224*(1+M224)*N224),2)</f>
        <v>362927.25</v>
      </c>
      <c r="Q224" s="18"/>
    </row>
    <row r="225" spans="2:18" ht="15" thickBot="1">
      <c r="B225" s="283"/>
      <c r="C225" s="1017" t="s">
        <v>197</v>
      </c>
      <c r="D225" s="1018"/>
      <c r="E225" s="1018"/>
      <c r="F225" s="1018"/>
      <c r="G225" s="1018"/>
      <c r="H225" s="1018"/>
      <c r="I225" s="1018"/>
      <c r="J225" s="1019"/>
      <c r="K225" s="343" t="s">
        <v>102</v>
      </c>
      <c r="L225" s="344">
        <v>30</v>
      </c>
      <c r="M225" s="345">
        <v>0.05</v>
      </c>
      <c r="N225" s="784">
        <v>8000</v>
      </c>
      <c r="O225" s="785"/>
      <c r="P225" s="60">
        <f t="shared" si="2"/>
        <v>252000</v>
      </c>
      <c r="Q225" s="18"/>
    </row>
    <row r="226" spans="2:18" ht="15.75" thickBot="1">
      <c r="B226" s="283"/>
      <c r="C226" s="982" t="s">
        <v>58</v>
      </c>
      <c r="D226" s="983"/>
      <c r="E226" s="983"/>
      <c r="F226" s="983"/>
      <c r="G226" s="983"/>
      <c r="H226" s="983"/>
      <c r="I226" s="983"/>
      <c r="J226" s="983"/>
      <c r="K226" s="983"/>
      <c r="L226" s="983"/>
      <c r="M226" s="1029"/>
      <c r="N226" s="983"/>
      <c r="O226" s="984"/>
      <c r="P226" s="350">
        <f>+SUM(P223:P225)</f>
        <v>1402547.9100000001</v>
      </c>
      <c r="Q226" s="18"/>
    </row>
    <row r="227" spans="2:18">
      <c r="B227" s="283"/>
      <c r="C227" s="1002" t="s">
        <v>61</v>
      </c>
      <c r="D227" s="1003"/>
      <c r="E227" s="1003"/>
      <c r="F227" s="1003"/>
      <c r="G227" s="1003"/>
      <c r="H227" s="1003"/>
      <c r="I227" s="1003"/>
      <c r="J227" s="1003"/>
      <c r="K227" s="1003"/>
      <c r="L227" s="1003"/>
      <c r="M227" s="1003"/>
      <c r="N227" s="1003"/>
      <c r="O227" s="1003"/>
      <c r="P227" s="1004"/>
      <c r="Q227" s="328"/>
    </row>
    <row r="228" spans="2:18">
      <c r="B228" s="283"/>
      <c r="C228" s="1005"/>
      <c r="D228" s="1006"/>
      <c r="E228" s="1006"/>
      <c r="F228" s="1006"/>
      <c r="G228" s="1006"/>
      <c r="H228" s="1006"/>
      <c r="I228" s="1006"/>
      <c r="J228" s="1006"/>
      <c r="K228" s="1006"/>
      <c r="L228" s="1006"/>
      <c r="M228" s="1006"/>
      <c r="N228" s="1006"/>
      <c r="O228" s="1006"/>
      <c r="P228" s="1007"/>
      <c r="Q228" s="328"/>
    </row>
    <row r="229" spans="2:18" ht="13.5" thickBot="1">
      <c r="B229" s="283"/>
      <c r="C229" s="1008"/>
      <c r="D229" s="1009"/>
      <c r="E229" s="1009"/>
      <c r="F229" s="1009"/>
      <c r="G229" s="1009"/>
      <c r="H229" s="1009"/>
      <c r="I229" s="1009"/>
      <c r="J229" s="1009"/>
      <c r="K229" s="1009"/>
      <c r="L229" s="1009"/>
      <c r="M229" s="1009"/>
      <c r="N229" s="1009"/>
      <c r="O229" s="1009"/>
      <c r="P229" s="1010"/>
      <c r="Q229" s="328"/>
    </row>
    <row r="230" spans="2:18" ht="17.25">
      <c r="B230" s="283"/>
      <c r="C230" s="1011" t="s">
        <v>62</v>
      </c>
      <c r="D230" s="1012"/>
      <c r="E230" s="1012"/>
      <c r="F230" s="1012"/>
      <c r="G230" s="1012"/>
      <c r="H230" s="1012"/>
      <c r="I230" s="1012"/>
      <c r="J230" s="330" t="s">
        <v>56</v>
      </c>
      <c r="K230" s="331" t="s">
        <v>64</v>
      </c>
      <c r="L230" s="351" t="s">
        <v>65</v>
      </c>
      <c r="M230" s="1027" t="s">
        <v>66</v>
      </c>
      <c r="N230" s="1012"/>
      <c r="O230" s="1028"/>
      <c r="P230" s="332" t="s">
        <v>57</v>
      </c>
      <c r="Q230" s="333"/>
    </row>
    <row r="231" spans="2:18" ht="14.25">
      <c r="B231" s="283"/>
      <c r="C231" s="994"/>
      <c r="D231" s="995"/>
      <c r="E231" s="995"/>
      <c r="F231" s="995"/>
      <c r="G231" s="995"/>
      <c r="H231" s="995"/>
      <c r="I231" s="995"/>
      <c r="J231" s="352"/>
      <c r="K231" s="353"/>
      <c r="L231" s="352"/>
      <c r="M231" s="784"/>
      <c r="N231" s="1030"/>
      <c r="O231" s="785"/>
      <c r="P231" s="60">
        <f>+ROUND(M231*K231*J231,2)</f>
        <v>0</v>
      </c>
      <c r="Q231" s="18"/>
    </row>
    <row r="232" spans="2:18" ht="15" thickBot="1">
      <c r="B232" s="283"/>
      <c r="C232" s="1023"/>
      <c r="D232" s="1024"/>
      <c r="E232" s="1024"/>
      <c r="F232" s="1024"/>
      <c r="G232" s="1024"/>
      <c r="H232" s="1024"/>
      <c r="I232" s="1024"/>
      <c r="J232" s="354"/>
      <c r="K232" s="355"/>
      <c r="L232" s="354"/>
      <c r="M232" s="1026"/>
      <c r="N232" s="1024"/>
      <c r="O232" s="1025"/>
      <c r="P232" s="60">
        <f>+ROUND(M232*K232*J232,2)</f>
        <v>0</v>
      </c>
      <c r="Q232" s="18"/>
    </row>
    <row r="233" spans="2:18" ht="15.75" thickBot="1">
      <c r="B233" s="283"/>
      <c r="C233" s="982" t="s">
        <v>58</v>
      </c>
      <c r="D233" s="983"/>
      <c r="E233" s="983"/>
      <c r="F233" s="983"/>
      <c r="G233" s="983"/>
      <c r="H233" s="983"/>
      <c r="I233" s="983"/>
      <c r="J233" s="983"/>
      <c r="K233" s="983"/>
      <c r="L233" s="983"/>
      <c r="M233" s="983"/>
      <c r="N233" s="983"/>
      <c r="O233" s="984"/>
      <c r="P233" s="341">
        <f>+SUM(P231:P232)</f>
        <v>0</v>
      </c>
      <c r="Q233" s="342"/>
    </row>
    <row r="234" spans="2:18">
      <c r="B234" s="283"/>
      <c r="C234" s="1002" t="s">
        <v>67</v>
      </c>
      <c r="D234" s="1003"/>
      <c r="E234" s="1003"/>
      <c r="F234" s="1003"/>
      <c r="G234" s="1003"/>
      <c r="H234" s="1003"/>
      <c r="I234" s="1003"/>
      <c r="J234" s="1003"/>
      <c r="K234" s="1003"/>
      <c r="L234" s="1003"/>
      <c r="M234" s="1003"/>
      <c r="N234" s="1003"/>
      <c r="O234" s="1003"/>
      <c r="P234" s="1004"/>
      <c r="Q234" s="328"/>
    </row>
    <row r="235" spans="2:18">
      <c r="B235" s="283"/>
      <c r="C235" s="1005"/>
      <c r="D235" s="1006"/>
      <c r="E235" s="1006"/>
      <c r="F235" s="1006"/>
      <c r="G235" s="1006"/>
      <c r="H235" s="1006"/>
      <c r="I235" s="1006"/>
      <c r="J235" s="1006"/>
      <c r="K235" s="1006"/>
      <c r="L235" s="1006"/>
      <c r="M235" s="1006"/>
      <c r="N235" s="1006"/>
      <c r="O235" s="1006"/>
      <c r="P235" s="1007"/>
      <c r="Q235" s="328"/>
    </row>
    <row r="236" spans="2:18" ht="13.5" thickBot="1">
      <c r="B236" s="283"/>
      <c r="C236" s="1008"/>
      <c r="D236" s="1009"/>
      <c r="E236" s="1009"/>
      <c r="F236" s="1009"/>
      <c r="G236" s="1009"/>
      <c r="H236" s="1009"/>
      <c r="I236" s="1009"/>
      <c r="J236" s="1009"/>
      <c r="K236" s="1009"/>
      <c r="L236" s="1009"/>
      <c r="M236" s="1009"/>
      <c r="N236" s="1009"/>
      <c r="O236" s="1009"/>
      <c r="P236" s="1010"/>
      <c r="Q236" s="328"/>
    </row>
    <row r="237" spans="2:18" ht="30">
      <c r="B237" s="283"/>
      <c r="C237" s="1011" t="s">
        <v>68</v>
      </c>
      <c r="D237" s="1012"/>
      <c r="E237" s="1012"/>
      <c r="F237" s="1012"/>
      <c r="G237" s="1012"/>
      <c r="H237" s="1012"/>
      <c r="I237" s="1012"/>
      <c r="J237" s="1027" t="s">
        <v>53</v>
      </c>
      <c r="K237" s="1028"/>
      <c r="L237" s="356" t="s">
        <v>69</v>
      </c>
      <c r="M237" s="1013" t="s">
        <v>56</v>
      </c>
      <c r="N237" s="1015"/>
      <c r="O237" s="1014"/>
      <c r="P237" s="358" t="s">
        <v>57</v>
      </c>
      <c r="Q237" s="359"/>
    </row>
    <row r="238" spans="2:18" ht="14.25">
      <c r="B238" s="283"/>
      <c r="C238" s="814" t="s">
        <v>316</v>
      </c>
      <c r="D238" s="815"/>
      <c r="E238" s="815"/>
      <c r="F238" s="815"/>
      <c r="G238" s="815"/>
      <c r="H238" s="815"/>
      <c r="I238" s="816"/>
      <c r="J238" s="784" t="s">
        <v>94</v>
      </c>
      <c r="K238" s="785"/>
      <c r="L238" s="184">
        <f>+'DESGLOSE CUADRILLAS'!J26</f>
        <v>311661.11135999998</v>
      </c>
      <c r="M238" s="1020">
        <v>0.5</v>
      </c>
      <c r="N238" s="1021"/>
      <c r="O238" s="1022"/>
      <c r="P238" s="361">
        <f>+ROUND(M238*L238,2)</f>
        <v>155830.56</v>
      </c>
      <c r="Q238" s="21"/>
    </row>
    <row r="239" spans="2:18" ht="14.25">
      <c r="B239" s="283"/>
      <c r="C239" s="814"/>
      <c r="D239" s="815"/>
      <c r="E239" s="815"/>
      <c r="F239" s="815"/>
      <c r="G239" s="815"/>
      <c r="H239" s="815"/>
      <c r="I239" s="816"/>
      <c r="J239" s="784"/>
      <c r="K239" s="785"/>
      <c r="L239" s="184"/>
      <c r="M239" s="1020"/>
      <c r="N239" s="1021"/>
      <c r="O239" s="1022"/>
      <c r="P239" s="361"/>
      <c r="Q239" s="21"/>
      <c r="R239" s="684"/>
    </row>
    <row r="240" spans="2:18" ht="14.25">
      <c r="B240" s="283"/>
      <c r="C240" s="346"/>
      <c r="D240" s="347"/>
      <c r="E240" s="347"/>
      <c r="F240" s="347"/>
      <c r="G240" s="347"/>
      <c r="H240" s="347"/>
      <c r="I240" s="347"/>
      <c r="J240" s="784"/>
      <c r="K240" s="785"/>
      <c r="L240" s="360"/>
      <c r="M240" s="1020"/>
      <c r="N240" s="1021"/>
      <c r="O240" s="1022"/>
      <c r="P240" s="361"/>
      <c r="Q240" s="21"/>
    </row>
    <row r="241" spans="2:17" ht="15" thickBot="1">
      <c r="B241" s="283"/>
      <c r="C241" s="1023"/>
      <c r="D241" s="1024"/>
      <c r="E241" s="1024"/>
      <c r="F241" s="1024"/>
      <c r="G241" s="1024"/>
      <c r="H241" s="1024"/>
      <c r="I241" s="1024"/>
      <c r="J241" s="1026"/>
      <c r="K241" s="1025"/>
      <c r="L241" s="354"/>
      <c r="M241" s="1026"/>
      <c r="N241" s="1024"/>
      <c r="O241" s="1025"/>
      <c r="P241" s="70"/>
      <c r="Q241" s="18"/>
    </row>
    <row r="242" spans="2:17" ht="15.75" thickBot="1">
      <c r="B242" s="283"/>
      <c r="C242" s="982" t="s">
        <v>58</v>
      </c>
      <c r="D242" s="983"/>
      <c r="E242" s="983"/>
      <c r="F242" s="983"/>
      <c r="G242" s="983"/>
      <c r="H242" s="983"/>
      <c r="I242" s="983"/>
      <c r="J242" s="983"/>
      <c r="K242" s="983"/>
      <c r="L242" s="983"/>
      <c r="M242" s="983"/>
      <c r="N242" s="983"/>
      <c r="O242" s="984"/>
      <c r="P242" s="350">
        <f>+SUM(P238:P241)</f>
        <v>155830.56</v>
      </c>
      <c r="Q242" s="18"/>
    </row>
    <row r="243" spans="2:17" ht="15" thickBot="1">
      <c r="B243" s="283"/>
      <c r="C243" s="321"/>
      <c r="D243" s="291"/>
      <c r="E243" s="291"/>
      <c r="F243" s="291"/>
      <c r="G243" s="291"/>
      <c r="H243" s="291"/>
      <c r="I243" s="291"/>
      <c r="J243" s="291"/>
      <c r="K243" s="291"/>
      <c r="L243" s="291"/>
      <c r="M243" s="291"/>
      <c r="N243" s="291"/>
      <c r="O243" s="291"/>
      <c r="P243" s="322"/>
      <c r="Q243" s="284"/>
    </row>
    <row r="244" spans="2:17" ht="15.75" thickBot="1">
      <c r="B244" s="283"/>
      <c r="C244" s="985" t="s">
        <v>70</v>
      </c>
      <c r="D244" s="986"/>
      <c r="E244" s="986"/>
      <c r="F244" s="986"/>
      <c r="G244" s="986"/>
      <c r="H244" s="986"/>
      <c r="I244" s="986"/>
      <c r="J244" s="986"/>
      <c r="K244" s="986"/>
      <c r="L244" s="986"/>
      <c r="M244" s="986"/>
      <c r="N244" s="986"/>
      <c r="O244" s="987"/>
      <c r="P244" s="362">
        <f>+ROUNDUP(P242+P233+P226+P218,0)</f>
        <v>1660719</v>
      </c>
      <c r="Q244" s="363"/>
    </row>
    <row r="245" spans="2:17">
      <c r="B245" s="283"/>
      <c r="C245" s="1002" t="s">
        <v>71</v>
      </c>
      <c r="D245" s="1003"/>
      <c r="E245" s="1003"/>
      <c r="F245" s="1003"/>
      <c r="G245" s="1003"/>
      <c r="H245" s="1003"/>
      <c r="I245" s="1003"/>
      <c r="J245" s="1003"/>
      <c r="K245" s="1003"/>
      <c r="L245" s="1003"/>
      <c r="M245" s="1003"/>
      <c r="N245" s="1003"/>
      <c r="O245" s="1003"/>
      <c r="P245" s="1004"/>
      <c r="Q245" s="328"/>
    </row>
    <row r="246" spans="2:17">
      <c r="B246" s="283"/>
      <c r="C246" s="1005"/>
      <c r="D246" s="1006"/>
      <c r="E246" s="1006"/>
      <c r="F246" s="1006"/>
      <c r="G246" s="1006"/>
      <c r="H246" s="1006"/>
      <c r="I246" s="1006"/>
      <c r="J246" s="1006"/>
      <c r="K246" s="1006"/>
      <c r="L246" s="1006"/>
      <c r="M246" s="1006"/>
      <c r="N246" s="1006"/>
      <c r="O246" s="1006"/>
      <c r="P246" s="1007"/>
      <c r="Q246" s="328"/>
    </row>
    <row r="247" spans="2:17" ht="13.5" thickBot="1">
      <c r="B247" s="283"/>
      <c r="C247" s="1008"/>
      <c r="D247" s="1009"/>
      <c r="E247" s="1009"/>
      <c r="F247" s="1009"/>
      <c r="G247" s="1009"/>
      <c r="H247" s="1009"/>
      <c r="I247" s="1009"/>
      <c r="J247" s="1009"/>
      <c r="K247" s="1009"/>
      <c r="L247" s="1009"/>
      <c r="M247" s="1009"/>
      <c r="N247" s="1009"/>
      <c r="O247" s="1009"/>
      <c r="P247" s="1010"/>
      <c r="Q247" s="328"/>
    </row>
    <row r="248" spans="2:17" ht="15">
      <c r="B248" s="283"/>
      <c r="C248" s="1011" t="s">
        <v>72</v>
      </c>
      <c r="D248" s="1012"/>
      <c r="E248" s="1012"/>
      <c r="F248" s="1012"/>
      <c r="G248" s="1012"/>
      <c r="H248" s="1012"/>
      <c r="I248" s="1012"/>
      <c r="J248" s="331"/>
      <c r="K248" s="357"/>
      <c r="L248" s="1013" t="s">
        <v>73</v>
      </c>
      <c r="M248" s="1014"/>
      <c r="N248" s="1013" t="s">
        <v>74</v>
      </c>
      <c r="O248" s="1015"/>
      <c r="P248" s="1016"/>
      <c r="Q248" s="359"/>
    </row>
    <row r="249" spans="2:17" ht="14.25">
      <c r="B249" s="283"/>
      <c r="C249" s="994" t="s">
        <v>75</v>
      </c>
      <c r="D249" s="995"/>
      <c r="E249" s="995"/>
      <c r="F249" s="995"/>
      <c r="G249" s="995"/>
      <c r="H249" s="995"/>
      <c r="I249" s="995"/>
      <c r="J249" s="74"/>
      <c r="K249" s="75"/>
      <c r="L249" s="996">
        <v>0.28999999999999998</v>
      </c>
      <c r="M249" s="997"/>
      <c r="N249" s="797">
        <f>+L249*P244</f>
        <v>481608.50999999995</v>
      </c>
      <c r="O249" s="998"/>
      <c r="P249" s="999"/>
      <c r="Q249" s="23"/>
    </row>
    <row r="250" spans="2:17" ht="14.25">
      <c r="B250" s="283"/>
      <c r="C250" s="336" t="s">
        <v>76</v>
      </c>
      <c r="D250" s="337"/>
      <c r="E250" s="337"/>
      <c r="F250" s="337"/>
      <c r="G250" s="337"/>
      <c r="H250" s="337"/>
      <c r="I250" s="337"/>
      <c r="J250" s="74"/>
      <c r="K250" s="75"/>
      <c r="L250" s="996">
        <v>0.01</v>
      </c>
      <c r="M250" s="997"/>
      <c r="N250" s="797">
        <f>+L250*P244</f>
        <v>16607.189999999999</v>
      </c>
      <c r="O250" s="998"/>
      <c r="P250" s="999"/>
      <c r="Q250" s="23"/>
    </row>
    <row r="251" spans="2:17" ht="15" thickBot="1">
      <c r="B251" s="283"/>
      <c r="C251" s="314" t="s">
        <v>77</v>
      </c>
      <c r="D251" s="315"/>
      <c r="E251" s="315"/>
      <c r="F251" s="315"/>
      <c r="G251" s="315"/>
      <c r="H251" s="315"/>
      <c r="I251" s="315"/>
      <c r="J251" s="77"/>
      <c r="K251" s="78"/>
      <c r="L251" s="1000">
        <v>0.05</v>
      </c>
      <c r="M251" s="1001"/>
      <c r="N251" s="797">
        <f>+L251*P244</f>
        <v>83035.950000000012</v>
      </c>
      <c r="O251" s="998"/>
      <c r="P251" s="999"/>
      <c r="Q251" s="23"/>
    </row>
    <row r="252" spans="2:17" ht="15.75" thickBot="1">
      <c r="B252" s="283"/>
      <c r="C252" s="982" t="s">
        <v>58</v>
      </c>
      <c r="D252" s="983"/>
      <c r="E252" s="983"/>
      <c r="F252" s="983"/>
      <c r="G252" s="983"/>
      <c r="H252" s="983"/>
      <c r="I252" s="983"/>
      <c r="J252" s="983"/>
      <c r="K252" s="983"/>
      <c r="L252" s="983"/>
      <c r="M252" s="983"/>
      <c r="N252" s="983"/>
      <c r="O252" s="984"/>
      <c r="P252" s="364">
        <f>+ROUND(SUM(N249:P251),0)</f>
        <v>581252</v>
      </c>
      <c r="Q252" s="365"/>
    </row>
    <row r="253" spans="2:17" ht="15" thickBot="1">
      <c r="B253" s="283"/>
      <c r="C253" s="321"/>
      <c r="D253" s="291"/>
      <c r="E253" s="291"/>
      <c r="F253" s="291"/>
      <c r="G253" s="291"/>
      <c r="H253" s="291"/>
      <c r="I253" s="291"/>
      <c r="J253" s="291"/>
      <c r="K253" s="291"/>
      <c r="L253" s="291"/>
      <c r="M253" s="291"/>
      <c r="N253" s="291"/>
      <c r="O253" s="291"/>
      <c r="P253" s="322"/>
      <c r="Q253" s="284"/>
    </row>
    <row r="254" spans="2:17" ht="15.75" thickBot="1">
      <c r="B254" s="283"/>
      <c r="C254" s="985" t="s">
        <v>78</v>
      </c>
      <c r="D254" s="986"/>
      <c r="E254" s="986"/>
      <c r="F254" s="986"/>
      <c r="G254" s="986"/>
      <c r="H254" s="986"/>
      <c r="I254" s="986"/>
      <c r="J254" s="986"/>
      <c r="K254" s="986"/>
      <c r="L254" s="986"/>
      <c r="M254" s="986"/>
      <c r="N254" s="986"/>
      <c r="O254" s="987"/>
      <c r="P254" s="366">
        <f>+P252+P244</f>
        <v>2241971</v>
      </c>
      <c r="Q254" s="365"/>
    </row>
    <row r="255" spans="2:17" ht="14.25">
      <c r="B255" s="283"/>
      <c r="C255" s="321"/>
      <c r="D255" s="291"/>
      <c r="E255" s="291"/>
      <c r="F255" s="291"/>
      <c r="G255" s="291"/>
      <c r="H255" s="291"/>
      <c r="I255" s="291"/>
      <c r="J255" s="291"/>
      <c r="K255" s="291"/>
      <c r="L255" s="291"/>
      <c r="M255" s="291"/>
      <c r="N255" s="291"/>
      <c r="O255" s="291"/>
      <c r="P255" s="322"/>
      <c r="Q255" s="284"/>
    </row>
    <row r="256" spans="2:17" ht="14.25">
      <c r="B256" s="283"/>
      <c r="C256" s="321"/>
      <c r="D256" s="291"/>
      <c r="E256" s="291"/>
      <c r="F256" s="291"/>
      <c r="G256" s="291"/>
      <c r="H256" s="367" t="s">
        <v>79</v>
      </c>
      <c r="I256" s="367"/>
      <c r="J256" s="367"/>
      <c r="K256" s="367"/>
      <c r="L256" s="291"/>
      <c r="M256" s="291"/>
      <c r="N256" s="291"/>
      <c r="O256" s="291"/>
      <c r="P256" s="322"/>
      <c r="Q256" s="284"/>
    </row>
    <row r="257" spans="2:17" ht="15">
      <c r="B257" s="283"/>
      <c r="C257" s="321"/>
      <c r="D257" s="291"/>
      <c r="E257" s="291"/>
      <c r="F257" s="291"/>
      <c r="G257" s="291"/>
      <c r="H257" s="367" t="s">
        <v>80</v>
      </c>
      <c r="I257" s="291"/>
      <c r="J257" s="291"/>
      <c r="K257" s="291"/>
      <c r="L257" s="291"/>
      <c r="M257" s="291"/>
      <c r="N257" s="291"/>
      <c r="O257" s="291"/>
      <c r="P257" s="322"/>
      <c r="Q257" s="368"/>
    </row>
    <row r="258" spans="2:17" ht="15">
      <c r="B258" s="283"/>
      <c r="C258" s="321"/>
      <c r="D258" s="291"/>
      <c r="E258" s="291"/>
      <c r="F258" s="291"/>
      <c r="G258" s="291"/>
      <c r="H258" s="367" t="s">
        <v>81</v>
      </c>
      <c r="I258" s="291"/>
      <c r="J258" s="291"/>
      <c r="K258" s="291"/>
      <c r="L258" s="291"/>
      <c r="M258" s="291"/>
      <c r="N258" s="291"/>
      <c r="O258" s="291"/>
      <c r="P258" s="322"/>
      <c r="Q258" s="368"/>
    </row>
    <row r="259" spans="2:17" ht="14.25">
      <c r="B259" s="283"/>
      <c r="C259" s="305"/>
      <c r="D259" s="369"/>
      <c r="E259" s="369"/>
      <c r="F259" s="369"/>
      <c r="G259" s="369"/>
      <c r="H259" s="367" t="s">
        <v>82</v>
      </c>
      <c r="I259" s="369"/>
      <c r="J259" s="369"/>
      <c r="K259" s="369"/>
      <c r="L259" s="369"/>
      <c r="M259" s="369"/>
      <c r="N259" s="369"/>
      <c r="O259" s="369"/>
      <c r="P259" s="370"/>
      <c r="Q259" s="371"/>
    </row>
    <row r="260" spans="2:17" ht="14.25">
      <c r="B260" s="283"/>
      <c r="C260" s="321"/>
      <c r="D260" s="291"/>
      <c r="E260" s="291"/>
      <c r="F260" s="291"/>
      <c r="G260" s="291"/>
      <c r="H260" s="291" t="s">
        <v>83</v>
      </c>
      <c r="I260" s="291"/>
      <c r="J260" s="291"/>
      <c r="K260" s="291"/>
      <c r="L260" s="291"/>
      <c r="M260" s="291"/>
      <c r="N260" s="291"/>
      <c r="O260" s="291"/>
      <c r="P260" s="322"/>
      <c r="Q260" s="284"/>
    </row>
    <row r="261" spans="2:17" ht="15">
      <c r="B261" s="283"/>
      <c r="C261" s="372" t="s">
        <v>84</v>
      </c>
      <c r="D261" s="334"/>
      <c r="E261" s="334"/>
      <c r="F261" s="334"/>
      <c r="G261" s="334"/>
      <c r="H261" s="334"/>
      <c r="I261" s="334"/>
      <c r="J261" s="334"/>
      <c r="K261" s="334"/>
      <c r="L261" s="334"/>
      <c r="M261" s="334"/>
      <c r="N261" s="334"/>
      <c r="O261" s="334"/>
      <c r="P261" s="373"/>
      <c r="Q261" s="284"/>
    </row>
    <row r="262" spans="2:17" ht="14.25">
      <c r="B262" s="283"/>
      <c r="C262" s="988"/>
      <c r="D262" s="989"/>
      <c r="E262" s="989"/>
      <c r="F262" s="989"/>
      <c r="G262" s="989"/>
      <c r="H262" s="989"/>
      <c r="I262" s="989"/>
      <c r="J262" s="989"/>
      <c r="K262" s="989"/>
      <c r="L262" s="989"/>
      <c r="M262" s="989"/>
      <c r="N262" s="989"/>
      <c r="O262" s="989"/>
      <c r="P262" s="990"/>
      <c r="Q262" s="371"/>
    </row>
    <row r="263" spans="2:17" ht="14.25">
      <c r="B263" s="283"/>
      <c r="C263" s="988"/>
      <c r="D263" s="989"/>
      <c r="E263" s="989"/>
      <c r="F263" s="989"/>
      <c r="G263" s="989"/>
      <c r="H263" s="989"/>
      <c r="I263" s="989"/>
      <c r="J263" s="989"/>
      <c r="K263" s="989"/>
      <c r="L263" s="989"/>
      <c r="M263" s="989"/>
      <c r="N263" s="989"/>
      <c r="O263" s="989"/>
      <c r="P263" s="990"/>
      <c r="Q263" s="371"/>
    </row>
    <row r="264" spans="2:17" ht="14.25">
      <c r="B264" s="283"/>
      <c r="C264" s="305"/>
      <c r="D264" s="369"/>
      <c r="E264" s="369"/>
      <c r="F264" s="369"/>
      <c r="G264" s="369"/>
      <c r="H264" s="369"/>
      <c r="I264" s="369"/>
      <c r="J264" s="369"/>
      <c r="K264" s="369"/>
      <c r="L264" s="369"/>
      <c r="M264" s="369"/>
      <c r="N264" s="369"/>
      <c r="O264" s="369"/>
      <c r="P264" s="370"/>
      <c r="Q264" s="371"/>
    </row>
    <row r="265" spans="2:17" ht="15">
      <c r="B265" s="283"/>
      <c r="C265" s="374" t="s">
        <v>85</v>
      </c>
      <c r="D265" s="369"/>
      <c r="E265" s="369"/>
      <c r="F265" s="369"/>
      <c r="G265" s="369"/>
      <c r="H265" s="369"/>
      <c r="I265" s="369"/>
      <c r="J265" s="369"/>
      <c r="K265" s="369"/>
      <c r="L265" s="369"/>
      <c r="M265" s="369"/>
      <c r="N265" s="369"/>
      <c r="O265" s="369"/>
      <c r="P265" s="370"/>
      <c r="Q265" s="371"/>
    </row>
    <row r="266" spans="2:17">
      <c r="B266" s="283"/>
      <c r="C266" s="991" t="s">
        <v>86</v>
      </c>
      <c r="D266" s="992"/>
      <c r="E266" s="992"/>
      <c r="F266" s="992"/>
      <c r="G266" s="992"/>
      <c r="H266" s="992"/>
      <c r="I266" s="992"/>
      <c r="J266" s="992"/>
      <c r="K266" s="992"/>
      <c r="L266" s="992"/>
      <c r="M266" s="992"/>
      <c r="N266" s="992"/>
      <c r="O266" s="992"/>
      <c r="P266" s="993"/>
      <c r="Q266" s="375"/>
    </row>
    <row r="267" spans="2:17">
      <c r="B267" s="283"/>
      <c r="C267" s="991"/>
      <c r="D267" s="992"/>
      <c r="E267" s="992"/>
      <c r="F267" s="992"/>
      <c r="G267" s="992"/>
      <c r="H267" s="992"/>
      <c r="I267" s="992"/>
      <c r="J267" s="992"/>
      <c r="K267" s="992"/>
      <c r="L267" s="992"/>
      <c r="M267" s="992"/>
      <c r="N267" s="992"/>
      <c r="O267" s="992"/>
      <c r="P267" s="993"/>
      <c r="Q267" s="375"/>
    </row>
    <row r="268" spans="2:17">
      <c r="B268" s="283"/>
      <c r="C268" s="991" t="s">
        <v>87</v>
      </c>
      <c r="D268" s="992"/>
      <c r="E268" s="992"/>
      <c r="F268" s="992"/>
      <c r="G268" s="992"/>
      <c r="H268" s="992"/>
      <c r="I268" s="992"/>
      <c r="J268" s="992"/>
      <c r="K268" s="992"/>
      <c r="L268" s="992"/>
      <c r="M268" s="992"/>
      <c r="N268" s="992"/>
      <c r="O268" s="992"/>
      <c r="P268" s="993"/>
      <c r="Q268" s="375"/>
    </row>
    <row r="269" spans="2:17">
      <c r="B269" s="283"/>
      <c r="C269" s="991"/>
      <c r="D269" s="992"/>
      <c r="E269" s="992"/>
      <c r="F269" s="992"/>
      <c r="G269" s="992"/>
      <c r="H269" s="992"/>
      <c r="I269" s="992"/>
      <c r="J269" s="992"/>
      <c r="K269" s="992"/>
      <c r="L269" s="992"/>
      <c r="M269" s="992"/>
      <c r="N269" s="992"/>
      <c r="O269" s="992"/>
      <c r="P269" s="993"/>
      <c r="Q269" s="375"/>
    </row>
    <row r="270" spans="2:17" ht="14.25">
      <c r="B270" s="283"/>
      <c r="C270" s="305"/>
      <c r="D270" s="369"/>
      <c r="E270" s="369"/>
      <c r="F270" s="369"/>
      <c r="G270" s="369"/>
      <c r="H270" s="369"/>
      <c r="I270" s="369"/>
      <c r="J270" s="369"/>
      <c r="K270" s="369"/>
      <c r="L270" s="369"/>
      <c r="M270" s="369"/>
      <c r="N270" s="369"/>
      <c r="O270" s="369"/>
      <c r="P270" s="370"/>
      <c r="Q270" s="371"/>
    </row>
    <row r="271" spans="2:17" ht="14.25">
      <c r="B271" s="283"/>
      <c r="C271" s="321"/>
      <c r="D271" s="291"/>
      <c r="E271" s="291"/>
      <c r="F271" s="291"/>
      <c r="G271" s="291"/>
      <c r="H271" s="367" t="s">
        <v>79</v>
      </c>
      <c r="I271" s="291"/>
      <c r="J271" s="291"/>
      <c r="K271" s="291"/>
      <c r="L271" s="291"/>
      <c r="M271" s="291"/>
      <c r="N271" s="291"/>
      <c r="O271" s="291"/>
      <c r="P271" s="322"/>
      <c r="Q271" s="284"/>
    </row>
    <row r="272" spans="2:17" ht="14.25">
      <c r="B272" s="283"/>
      <c r="C272" s="321"/>
      <c r="D272" s="291"/>
      <c r="E272" s="291"/>
      <c r="F272" s="291"/>
      <c r="G272" s="291"/>
      <c r="H272" s="291" t="s">
        <v>80</v>
      </c>
      <c r="I272" s="337"/>
      <c r="J272" s="337"/>
      <c r="K272" s="337"/>
      <c r="L272" s="291"/>
      <c r="M272" s="291"/>
      <c r="N272" s="291"/>
      <c r="O272" s="291"/>
      <c r="P272" s="322"/>
      <c r="Q272" s="284"/>
    </row>
    <row r="273" spans="2:17" ht="14.25">
      <c r="B273" s="283"/>
      <c r="C273" s="321"/>
      <c r="D273" s="291"/>
      <c r="E273" s="291"/>
      <c r="F273" s="291"/>
      <c r="G273" s="291"/>
      <c r="H273" s="291" t="s">
        <v>88</v>
      </c>
      <c r="I273" s="376"/>
      <c r="J273" s="376"/>
      <c r="K273" s="376"/>
      <c r="L273" s="291"/>
      <c r="M273" s="291"/>
      <c r="N273" s="291"/>
      <c r="O273" s="291"/>
      <c r="P273" s="322"/>
      <c r="Q273" s="284"/>
    </row>
    <row r="274" spans="2:17" ht="14.25">
      <c r="B274" s="283"/>
      <c r="C274" s="377"/>
      <c r="D274" s="369"/>
      <c r="E274" s="369"/>
      <c r="F274" s="369"/>
      <c r="G274" s="369"/>
      <c r="H274" s="291" t="s">
        <v>89</v>
      </c>
      <c r="I274" s="291"/>
      <c r="J274" s="291"/>
      <c r="K274" s="291"/>
      <c r="L274" s="369"/>
      <c r="M274" s="369"/>
      <c r="N274" s="369"/>
      <c r="O274" s="369"/>
      <c r="P274" s="370"/>
      <c r="Q274" s="371"/>
    </row>
    <row r="275" spans="2:17" ht="16.5" thickBot="1">
      <c r="B275" s="283"/>
      <c r="C275" s="978"/>
      <c r="D275" s="979"/>
      <c r="E275" s="979"/>
      <c r="F275" s="355"/>
      <c r="G275" s="355"/>
      <c r="H275" s="355"/>
      <c r="I275" s="355"/>
      <c r="J275" s="355"/>
      <c r="K275" s="980"/>
      <c r="L275" s="980"/>
      <c r="M275" s="980"/>
      <c r="N275" s="980"/>
      <c r="O275" s="980"/>
      <c r="P275" s="981"/>
      <c r="Q275" s="378"/>
    </row>
    <row r="276" spans="2:17" ht="13.5" thickBot="1">
      <c r="B276" s="379"/>
      <c r="C276" s="380"/>
      <c r="D276" s="380"/>
      <c r="E276" s="380"/>
      <c r="F276" s="380"/>
      <c r="G276" s="380"/>
      <c r="H276" s="380"/>
      <c r="I276" s="380"/>
      <c r="J276" s="380"/>
      <c r="K276" s="380"/>
      <c r="L276" s="380"/>
      <c r="M276" s="380"/>
      <c r="N276" s="380"/>
      <c r="O276" s="380"/>
      <c r="P276" s="380"/>
      <c r="Q276" s="381"/>
    </row>
    <row r="277" spans="2:17" ht="13.5" thickTop="1"/>
    <row r="278" spans="2:17" ht="13.5" thickBot="1"/>
    <row r="279" spans="2:17" ht="13.5" thickTop="1">
      <c r="B279" s="280"/>
      <c r="C279" s="281"/>
      <c r="D279" s="281"/>
      <c r="E279" s="281"/>
      <c r="F279" s="281"/>
      <c r="G279" s="281"/>
      <c r="H279" s="281"/>
      <c r="I279" s="281"/>
      <c r="J279" s="281"/>
      <c r="K279" s="281"/>
      <c r="L279" s="281"/>
      <c r="M279" s="281"/>
      <c r="N279" s="281"/>
      <c r="O279" s="281"/>
      <c r="P279" s="281"/>
      <c r="Q279" s="282"/>
    </row>
    <row r="280" spans="2:17" ht="13.5">
      <c r="B280" s="283"/>
      <c r="C280" s="1066" t="s">
        <v>38</v>
      </c>
      <c r="D280" s="1067"/>
      <c r="E280" s="1067"/>
      <c r="F280" s="1067"/>
      <c r="Q280" s="284"/>
    </row>
    <row r="281" spans="2:17">
      <c r="B281" s="283"/>
      <c r="C281" s="285"/>
      <c r="D281" s="286" t="s">
        <v>39</v>
      </c>
      <c r="E281" s="285"/>
      <c r="F281" s="287"/>
      <c r="Q281" s="284"/>
    </row>
    <row r="282" spans="2:17">
      <c r="B282" s="283"/>
      <c r="C282" s="288"/>
      <c r="D282" s="289"/>
      <c r="E282" s="288"/>
      <c r="F282" s="289"/>
      <c r="Q282" s="284"/>
    </row>
    <row r="283" spans="2:17" ht="15.75">
      <c r="B283" s="283"/>
      <c r="C283" s="1068" t="s">
        <v>40</v>
      </c>
      <c r="D283" s="1068"/>
      <c r="E283" s="1068"/>
      <c r="F283" s="1068"/>
      <c r="G283" s="1068"/>
      <c r="H283" s="1068"/>
      <c r="I283" s="1068"/>
      <c r="J283" s="1068"/>
      <c r="K283" s="1068"/>
      <c r="L283" s="1068"/>
      <c r="M283" s="1068"/>
      <c r="N283" s="1068"/>
      <c r="O283" s="1068"/>
      <c r="P283" s="1068"/>
      <c r="Q283" s="290"/>
    </row>
    <row r="284" spans="2:17" ht="15" thickBot="1">
      <c r="B284" s="283"/>
      <c r="C284" s="291"/>
      <c r="D284" s="291"/>
      <c r="E284" s="291"/>
      <c r="F284" s="291"/>
      <c r="G284" s="291"/>
      <c r="H284" s="291"/>
      <c r="I284" s="291"/>
      <c r="J284" s="291"/>
      <c r="K284" s="291"/>
      <c r="L284" s="291"/>
      <c r="M284" s="291"/>
      <c r="N284" s="291"/>
      <c r="O284" s="291"/>
      <c r="P284" s="291"/>
      <c r="Q284" s="284"/>
    </row>
    <row r="285" spans="2:17" ht="15">
      <c r="B285" s="283"/>
      <c r="C285" s="872"/>
      <c r="D285" s="1069"/>
      <c r="E285" s="1070"/>
      <c r="F285" s="1070"/>
      <c r="G285" s="1070"/>
      <c r="H285" s="1070"/>
      <c r="I285" s="1070"/>
      <c r="J285" s="1070"/>
      <c r="K285" s="1071"/>
      <c r="L285" s="877"/>
      <c r="M285" s="878"/>
      <c r="N285" s="878"/>
      <c r="O285" s="878"/>
      <c r="P285" s="879"/>
      <c r="Q285" s="8"/>
    </row>
    <row r="286" spans="2:17" ht="15">
      <c r="B286" s="283"/>
      <c r="C286" s="873"/>
      <c r="D286" s="856" t="s">
        <v>468</v>
      </c>
      <c r="E286" s="857"/>
      <c r="F286" s="857"/>
      <c r="G286" s="857"/>
      <c r="H286" s="857"/>
      <c r="I286" s="857"/>
      <c r="J286" s="857"/>
      <c r="K286" s="858"/>
      <c r="L286" s="880"/>
      <c r="M286" s="881"/>
      <c r="N286" s="881"/>
      <c r="O286" s="881"/>
      <c r="P286" s="882"/>
      <c r="Q286" s="8"/>
    </row>
    <row r="287" spans="2:17" ht="15">
      <c r="B287" s="283"/>
      <c r="C287" s="873"/>
      <c r="D287" s="1063"/>
      <c r="E287" s="1064"/>
      <c r="F287" s="1064"/>
      <c r="G287" s="1064"/>
      <c r="H287" s="1064"/>
      <c r="I287" s="1064"/>
      <c r="J287" s="1064"/>
      <c r="K287" s="1065"/>
      <c r="L287" s="883" t="s">
        <v>41</v>
      </c>
      <c r="M287" s="252"/>
      <c r="N287" s="885"/>
      <c r="O287" s="886"/>
      <c r="P287" s="887"/>
      <c r="Q287" s="8"/>
    </row>
    <row r="288" spans="2:17" ht="14.25">
      <c r="B288" s="283"/>
      <c r="C288" s="873"/>
      <c r="D288" s="866" t="s">
        <v>467</v>
      </c>
      <c r="E288" s="867"/>
      <c r="F288" s="867"/>
      <c r="G288" s="867"/>
      <c r="H288" s="867"/>
      <c r="I288" s="867"/>
      <c r="J288" s="867"/>
      <c r="K288" s="868"/>
      <c r="L288" s="1072"/>
      <c r="M288" s="294"/>
      <c r="N288" s="1060"/>
      <c r="O288" s="1061"/>
      <c r="P288" s="1062"/>
      <c r="Q288" s="295"/>
    </row>
    <row r="289" spans="2:17" ht="13.9" customHeight="1">
      <c r="B289" s="283"/>
      <c r="C289" s="873"/>
      <c r="D289" s="866"/>
      <c r="E289" s="867"/>
      <c r="F289" s="867"/>
      <c r="G289" s="867"/>
      <c r="H289" s="867"/>
      <c r="I289" s="867"/>
      <c r="J289" s="867"/>
      <c r="K289" s="868"/>
      <c r="L289" s="883" t="s">
        <v>42</v>
      </c>
      <c r="M289" s="253"/>
      <c r="N289" s="883">
        <v>1</v>
      </c>
      <c r="O289" s="883" t="s">
        <v>43</v>
      </c>
      <c r="P289" s="854">
        <v>1</v>
      </c>
      <c r="Q289" s="8"/>
    </row>
    <row r="290" spans="2:17" ht="13.9" customHeight="1">
      <c r="B290" s="283"/>
      <c r="C290" s="873"/>
      <c r="D290" s="866"/>
      <c r="E290" s="867"/>
      <c r="F290" s="867"/>
      <c r="G290" s="867"/>
      <c r="H290" s="867"/>
      <c r="I290" s="867"/>
      <c r="J290" s="867"/>
      <c r="K290" s="868"/>
      <c r="L290" s="891"/>
      <c r="M290" s="254"/>
      <c r="N290" s="891"/>
      <c r="O290" s="891"/>
      <c r="P290" s="855"/>
      <c r="Q290" s="8"/>
    </row>
    <row r="291" spans="2:17" ht="15">
      <c r="B291" s="283"/>
      <c r="C291" s="873"/>
      <c r="D291" s="1063" t="s">
        <v>44</v>
      </c>
      <c r="E291" s="1064"/>
      <c r="F291" s="1064"/>
      <c r="G291" s="1064"/>
      <c r="H291" s="1064"/>
      <c r="I291" s="1064"/>
      <c r="J291" s="1064"/>
      <c r="K291" s="1065"/>
      <c r="L291" s="891"/>
      <c r="M291" s="254"/>
      <c r="N291" s="891"/>
      <c r="O291" s="891"/>
      <c r="P291" s="855"/>
      <c r="Q291" s="8"/>
    </row>
    <row r="292" spans="2:17" ht="15.75" thickBot="1">
      <c r="B292" s="283"/>
      <c r="C292" s="296"/>
      <c r="D292" s="297"/>
      <c r="E292" s="297"/>
      <c r="F292" s="297"/>
      <c r="G292" s="297"/>
      <c r="H292" s="297"/>
      <c r="I292" s="297"/>
      <c r="J292" s="297"/>
      <c r="K292" s="297"/>
      <c r="L292" s="297"/>
      <c r="M292" s="297"/>
      <c r="N292" s="298"/>
      <c r="O292" s="298"/>
      <c r="P292" s="299"/>
      <c r="Q292" s="300"/>
    </row>
    <row r="293" spans="2:17" ht="15">
      <c r="B293" s="283"/>
      <c r="C293" s="301"/>
      <c r="D293" s="292"/>
      <c r="E293" s="292"/>
      <c r="F293" s="292"/>
      <c r="G293" s="292"/>
      <c r="H293" s="292"/>
      <c r="I293" s="292"/>
      <c r="J293" s="292"/>
      <c r="K293" s="292"/>
      <c r="L293" s="302" t="s">
        <v>45</v>
      </c>
      <c r="M293" s="302"/>
      <c r="N293" s="303" t="s">
        <v>46</v>
      </c>
      <c r="O293" s="303" t="s">
        <v>47</v>
      </c>
      <c r="P293" s="304" t="s">
        <v>48</v>
      </c>
      <c r="Q293" s="295"/>
    </row>
    <row r="294" spans="2:17" ht="15">
      <c r="B294" s="283"/>
      <c r="C294" s="305"/>
      <c r="D294" s="293"/>
      <c r="E294" s="293"/>
      <c r="F294" s="293"/>
      <c r="G294" s="293"/>
      <c r="H294" s="293"/>
      <c r="I294" s="293"/>
      <c r="J294" s="293"/>
      <c r="K294" s="293"/>
      <c r="L294" s="306"/>
      <c r="M294" s="306"/>
      <c r="N294" s="307">
        <v>1</v>
      </c>
      <c r="O294" s="307">
        <v>9</v>
      </c>
      <c r="P294" s="308">
        <v>2026</v>
      </c>
      <c r="Q294" s="309"/>
    </row>
    <row r="295" spans="2:17" ht="15">
      <c r="B295" s="283"/>
      <c r="C295" s="310"/>
      <c r="D295" s="311"/>
      <c r="E295" s="311"/>
      <c r="F295" s="311"/>
      <c r="G295" s="311"/>
      <c r="H295" s="311"/>
      <c r="I295" s="311"/>
      <c r="J295" s="311"/>
      <c r="K295" s="311"/>
      <c r="L295" s="311"/>
      <c r="M295" s="311"/>
      <c r="N295" s="311"/>
      <c r="O295" s="311"/>
      <c r="P295" s="312"/>
      <c r="Q295" s="313"/>
    </row>
    <row r="296" spans="2:17" ht="15" thickBot="1">
      <c r="B296" s="283"/>
      <c r="C296" s="314"/>
      <c r="D296" s="315"/>
      <c r="E296" s="315"/>
      <c r="F296" s="315"/>
      <c r="G296" s="315"/>
      <c r="H296" s="315"/>
      <c r="I296" s="315"/>
      <c r="J296" s="315"/>
      <c r="K296" s="315"/>
      <c r="L296" s="315"/>
      <c r="M296" s="315"/>
      <c r="N296" s="315"/>
      <c r="O296" s="315"/>
      <c r="P296" s="316"/>
      <c r="Q296" s="284"/>
    </row>
    <row r="297" spans="2:17" ht="15" thickBot="1">
      <c r="B297" s="283"/>
      <c r="C297" s="317"/>
      <c r="D297" s="318"/>
      <c r="E297" s="318"/>
      <c r="F297" s="318"/>
      <c r="G297" s="318"/>
      <c r="H297" s="318"/>
      <c r="I297" s="291"/>
      <c r="J297" s="291"/>
      <c r="K297" s="318"/>
      <c r="L297" s="318"/>
      <c r="M297" s="318"/>
      <c r="N297" s="318"/>
      <c r="O297" s="318"/>
      <c r="P297" s="319"/>
      <c r="Q297" s="284"/>
    </row>
    <row r="298" spans="2:17" ht="15">
      <c r="B298" s="283"/>
      <c r="C298" s="1045" t="s">
        <v>51</v>
      </c>
      <c r="D298" s="1046"/>
      <c r="E298" s="1046"/>
      <c r="F298" s="1046"/>
      <c r="G298" s="1046"/>
      <c r="H298" s="1046"/>
      <c r="I298" s="1046"/>
      <c r="J298" s="1046"/>
      <c r="K298" s="1046"/>
      <c r="L298" s="1046"/>
      <c r="M298" s="1046"/>
      <c r="N298" s="1046"/>
      <c r="O298" s="1046"/>
      <c r="P298" s="1047"/>
      <c r="Q298" s="320"/>
    </row>
    <row r="299" spans="2:17" ht="15" thickBot="1">
      <c r="B299" s="283"/>
      <c r="C299" s="321"/>
      <c r="D299" s="291"/>
      <c r="E299" s="291"/>
      <c r="F299" s="291"/>
      <c r="G299" s="291"/>
      <c r="H299" s="291"/>
      <c r="I299" s="291"/>
      <c r="J299" s="291"/>
      <c r="K299" s="291"/>
      <c r="L299" s="291"/>
      <c r="M299" s="291"/>
      <c r="N299" s="291"/>
      <c r="O299" s="291"/>
      <c r="P299" s="322"/>
      <c r="Q299" s="284"/>
    </row>
    <row r="300" spans="2:17" ht="15">
      <c r="B300" s="283"/>
      <c r="C300" s="323" t="s">
        <v>52</v>
      </c>
      <c r="D300" s="1048" t="s">
        <v>6</v>
      </c>
      <c r="E300" s="1049"/>
      <c r="F300" s="1049"/>
      <c r="G300" s="1049"/>
      <c r="H300" s="1049"/>
      <c r="I300" s="1049"/>
      <c r="J300" s="1049"/>
      <c r="K300" s="1049"/>
      <c r="L300" s="1050"/>
      <c r="M300" s="1051" t="s">
        <v>53</v>
      </c>
      <c r="N300" s="1052"/>
      <c r="O300" s="1053"/>
      <c r="P300" s="323" t="s">
        <v>8</v>
      </c>
      <c r="Q300" s="324"/>
    </row>
    <row r="301" spans="2:17" ht="28.9" customHeight="1" thickBot="1">
      <c r="B301" s="283"/>
      <c r="C301" s="325">
        <v>6.04</v>
      </c>
      <c r="D301" s="1054" t="s">
        <v>249</v>
      </c>
      <c r="E301" s="1055"/>
      <c r="F301" s="1055"/>
      <c r="G301" s="1055"/>
      <c r="H301" s="1055"/>
      <c r="I301" s="1055"/>
      <c r="J301" s="1055"/>
      <c r="K301" s="1055"/>
      <c r="L301" s="1056"/>
      <c r="M301" s="1057" t="s">
        <v>101</v>
      </c>
      <c r="N301" s="1058"/>
      <c r="O301" s="1059"/>
      <c r="P301" s="326">
        <f>+P346</f>
        <v>1928463</v>
      </c>
      <c r="Q301" s="327"/>
    </row>
    <row r="302" spans="2:17">
      <c r="B302" s="283"/>
      <c r="C302" s="1002" t="s">
        <v>54</v>
      </c>
      <c r="D302" s="1003"/>
      <c r="E302" s="1003"/>
      <c r="F302" s="1003"/>
      <c r="G302" s="1003"/>
      <c r="H302" s="1003"/>
      <c r="I302" s="1003"/>
      <c r="J302" s="1003"/>
      <c r="K302" s="1003"/>
      <c r="L302" s="1003"/>
      <c r="M302" s="1003"/>
      <c r="N302" s="1003"/>
      <c r="O302" s="1003"/>
      <c r="P302" s="1004"/>
      <c r="Q302" s="328"/>
    </row>
    <row r="303" spans="2:17">
      <c r="B303" s="283"/>
      <c r="C303" s="1005"/>
      <c r="D303" s="1006"/>
      <c r="E303" s="1006"/>
      <c r="F303" s="1006"/>
      <c r="G303" s="1006"/>
      <c r="H303" s="1006"/>
      <c r="I303" s="1006"/>
      <c r="J303" s="1006"/>
      <c r="K303" s="1006"/>
      <c r="L303" s="1006"/>
      <c r="M303" s="1006"/>
      <c r="N303" s="1006"/>
      <c r="O303" s="1006"/>
      <c r="P303" s="1007"/>
      <c r="Q303" s="328"/>
    </row>
    <row r="304" spans="2:17" ht="13.5" thickBot="1">
      <c r="B304" s="283"/>
      <c r="C304" s="1008"/>
      <c r="D304" s="1009"/>
      <c r="E304" s="1009"/>
      <c r="F304" s="1009"/>
      <c r="G304" s="1009"/>
      <c r="H304" s="1009"/>
      <c r="I304" s="1009"/>
      <c r="J304" s="1009"/>
      <c r="K304" s="1009"/>
      <c r="L304" s="1009"/>
      <c r="M304" s="1009"/>
      <c r="N304" s="1009"/>
      <c r="O304" s="1009"/>
      <c r="P304" s="1010"/>
      <c r="Q304" s="328"/>
    </row>
    <row r="305" spans="2:17" ht="15">
      <c r="B305" s="283"/>
      <c r="C305" s="1011" t="s">
        <v>6</v>
      </c>
      <c r="D305" s="1040"/>
      <c r="E305" s="1040"/>
      <c r="F305" s="1040"/>
      <c r="G305" s="1041"/>
      <c r="H305" s="1027" t="s">
        <v>53</v>
      </c>
      <c r="I305" s="1012"/>
      <c r="J305" s="1012"/>
      <c r="K305" s="1028"/>
      <c r="L305" s="330" t="s">
        <v>55</v>
      </c>
      <c r="M305" s="1027" t="s">
        <v>56</v>
      </c>
      <c r="N305" s="1012"/>
      <c r="O305" s="1028"/>
      <c r="P305" s="332" t="s">
        <v>57</v>
      </c>
      <c r="Q305" s="333"/>
    </row>
    <row r="306" spans="2:17" ht="14.25">
      <c r="B306" s="283"/>
      <c r="C306" s="994" t="s">
        <v>92</v>
      </c>
      <c r="D306" s="995"/>
      <c r="E306" s="995"/>
      <c r="F306" s="995"/>
      <c r="G306" s="1033"/>
      <c r="H306" s="1032" t="s">
        <v>171</v>
      </c>
      <c r="I306" s="995"/>
      <c r="J306" s="995"/>
      <c r="K306" s="1033"/>
      <c r="L306" s="335">
        <f>+P334</f>
        <v>275508.42</v>
      </c>
      <c r="M306" s="1042">
        <f>+$U$28</f>
        <v>0.1</v>
      </c>
      <c r="N306" s="1043"/>
      <c r="O306" s="1044"/>
      <c r="P306" s="60">
        <f>+ROUND(M306*L306,2)</f>
        <v>27550.84</v>
      </c>
      <c r="Q306" s="18"/>
    </row>
    <row r="307" spans="2:17" ht="14.25">
      <c r="B307" s="283"/>
      <c r="C307" s="1086"/>
      <c r="D307" s="1086"/>
      <c r="E307" s="1086"/>
      <c r="F307" s="1086"/>
      <c r="G307" s="1087"/>
      <c r="H307" s="1032"/>
      <c r="I307" s="995"/>
      <c r="J307" s="995"/>
      <c r="K307" s="1033"/>
      <c r="L307" s="335"/>
      <c r="M307" s="1034"/>
      <c r="N307" s="1035"/>
      <c r="O307" s="1036"/>
      <c r="P307" s="60">
        <f>+ROUND(M307*L307,2)</f>
        <v>0</v>
      </c>
      <c r="Q307" s="18"/>
    </row>
    <row r="308" spans="2:17" ht="15" thickBot="1">
      <c r="B308" s="283"/>
      <c r="C308" s="1023"/>
      <c r="D308" s="1024"/>
      <c r="E308" s="1024"/>
      <c r="F308" s="1024"/>
      <c r="G308" s="1025"/>
      <c r="H308" s="1026"/>
      <c r="I308" s="1024"/>
      <c r="J308" s="1024"/>
      <c r="K308" s="1025"/>
      <c r="L308" s="340"/>
      <c r="M308" s="1076"/>
      <c r="N308" s="1077"/>
      <c r="O308" s="1078"/>
      <c r="P308" s="60">
        <f>+ROUND(M308*L308,2)</f>
        <v>0</v>
      </c>
      <c r="Q308" s="18"/>
    </row>
    <row r="309" spans="2:17" ht="15.75" thickBot="1">
      <c r="B309" s="283"/>
      <c r="C309" s="982" t="s">
        <v>58</v>
      </c>
      <c r="D309" s="983"/>
      <c r="E309" s="983"/>
      <c r="F309" s="983"/>
      <c r="G309" s="983"/>
      <c r="H309" s="983"/>
      <c r="I309" s="983"/>
      <c r="J309" s="983"/>
      <c r="K309" s="983"/>
      <c r="L309" s="983"/>
      <c r="M309" s="983"/>
      <c r="N309" s="983"/>
      <c r="O309" s="984"/>
      <c r="P309" s="341">
        <f>+SUM(P306:P308)</f>
        <v>27550.84</v>
      </c>
      <c r="Q309" s="342"/>
    </row>
    <row r="310" spans="2:17">
      <c r="B310" s="283"/>
      <c r="C310" s="1002" t="s">
        <v>59</v>
      </c>
      <c r="D310" s="1003"/>
      <c r="E310" s="1003"/>
      <c r="F310" s="1003"/>
      <c r="G310" s="1003"/>
      <c r="H310" s="1003"/>
      <c r="I310" s="1003"/>
      <c r="J310" s="1003"/>
      <c r="K310" s="1003"/>
      <c r="L310" s="1003"/>
      <c r="M310" s="1003"/>
      <c r="N310" s="1003"/>
      <c r="O310" s="1003"/>
      <c r="P310" s="1004"/>
      <c r="Q310" s="328"/>
    </row>
    <row r="311" spans="2:17">
      <c r="B311" s="283"/>
      <c r="C311" s="1005"/>
      <c r="D311" s="1006"/>
      <c r="E311" s="1006"/>
      <c r="F311" s="1006"/>
      <c r="G311" s="1006"/>
      <c r="H311" s="1006"/>
      <c r="I311" s="1006"/>
      <c r="J311" s="1006"/>
      <c r="K311" s="1006"/>
      <c r="L311" s="1006"/>
      <c r="M311" s="1006"/>
      <c r="N311" s="1006"/>
      <c r="O311" s="1006"/>
      <c r="P311" s="1007"/>
      <c r="Q311" s="328"/>
    </row>
    <row r="312" spans="2:17" ht="13.5" thickBot="1">
      <c r="B312" s="283"/>
      <c r="C312" s="1008"/>
      <c r="D312" s="1009"/>
      <c r="E312" s="1009"/>
      <c r="F312" s="1009"/>
      <c r="G312" s="1009"/>
      <c r="H312" s="1009"/>
      <c r="I312" s="1009"/>
      <c r="J312" s="1009"/>
      <c r="K312" s="1009"/>
      <c r="L312" s="1009"/>
      <c r="M312" s="1009"/>
      <c r="N312" s="1009"/>
      <c r="O312" s="1009"/>
      <c r="P312" s="1010"/>
      <c r="Q312" s="328"/>
    </row>
    <row r="313" spans="2:17" ht="15">
      <c r="B313" s="283"/>
      <c r="C313" s="1011" t="s">
        <v>6</v>
      </c>
      <c r="D313" s="1012"/>
      <c r="E313" s="1012"/>
      <c r="F313" s="1012"/>
      <c r="G313" s="1012"/>
      <c r="H313" s="1012"/>
      <c r="I313" s="1012"/>
      <c r="J313" s="1028"/>
      <c r="K313" s="329" t="s">
        <v>53</v>
      </c>
      <c r="L313" s="330" t="s">
        <v>8</v>
      </c>
      <c r="M313" s="329" t="s">
        <v>178</v>
      </c>
      <c r="N313" s="1027" t="s">
        <v>60</v>
      </c>
      <c r="O313" s="1028"/>
      <c r="P313" s="332" t="s">
        <v>57</v>
      </c>
      <c r="Q313" s="333"/>
    </row>
    <row r="314" spans="2:17" ht="14.25">
      <c r="B314" s="283"/>
      <c r="C314" s="1083" t="s">
        <v>250</v>
      </c>
      <c r="D314" s="1084"/>
      <c r="E314" s="1084"/>
      <c r="F314" s="1084"/>
      <c r="G314" s="1084"/>
      <c r="H314" s="1084"/>
      <c r="I314" s="1084"/>
      <c r="J314" s="1085"/>
      <c r="K314" s="343" t="s">
        <v>101</v>
      </c>
      <c r="L314" s="344">
        <v>1</v>
      </c>
      <c r="M314" s="345">
        <v>0.05</v>
      </c>
      <c r="N314" s="784">
        <v>420000</v>
      </c>
      <c r="O314" s="785"/>
      <c r="P314" s="60">
        <f>+ROUND((L314*(1+M314)*N314),2)</f>
        <v>441000</v>
      </c>
      <c r="Q314" s="18"/>
    </row>
    <row r="315" spans="2:17" ht="14.25">
      <c r="B315" s="283"/>
      <c r="C315" s="1017" t="s">
        <v>251</v>
      </c>
      <c r="D315" s="1018"/>
      <c r="E315" s="1018"/>
      <c r="F315" s="1018"/>
      <c r="G315" s="1018"/>
      <c r="H315" s="1018"/>
      <c r="I315" s="1018"/>
      <c r="J315" s="1019"/>
      <c r="K315" s="343" t="s">
        <v>101</v>
      </c>
      <c r="L315" s="344">
        <v>4</v>
      </c>
      <c r="M315" s="345">
        <v>0.05</v>
      </c>
      <c r="N315" s="784">
        <v>95200</v>
      </c>
      <c r="O315" s="785"/>
      <c r="P315" s="60">
        <f t="shared" ref="P315:P317" si="3">+ROUND((L315*(1+M315)*N315),2)</f>
        <v>399840</v>
      </c>
      <c r="Q315" s="18"/>
    </row>
    <row r="316" spans="2:17" ht="14.25">
      <c r="B316" s="283"/>
      <c r="C316" s="1017" t="s">
        <v>252</v>
      </c>
      <c r="D316" s="1018"/>
      <c r="E316" s="1018"/>
      <c r="F316" s="1018"/>
      <c r="G316" s="1018"/>
      <c r="H316" s="1018"/>
      <c r="I316" s="1018"/>
      <c r="J316" s="1019"/>
      <c r="K316" s="343" t="s">
        <v>101</v>
      </c>
      <c r="L316" s="344">
        <v>4</v>
      </c>
      <c r="M316" s="345">
        <v>0.05</v>
      </c>
      <c r="N316" s="784">
        <v>37500</v>
      </c>
      <c r="O316" s="785"/>
      <c r="P316" s="60">
        <f t="shared" si="3"/>
        <v>157500</v>
      </c>
      <c r="Q316" s="18"/>
    </row>
    <row r="317" spans="2:17" ht="15" thickBot="1">
      <c r="B317" s="283"/>
      <c r="C317" s="1017" t="s">
        <v>253</v>
      </c>
      <c r="D317" s="1018"/>
      <c r="E317" s="1018"/>
      <c r="F317" s="1018"/>
      <c r="G317" s="1018"/>
      <c r="H317" s="1018"/>
      <c r="I317" s="1018"/>
      <c r="J317" s="1019"/>
      <c r="K317" s="343" t="s">
        <v>101</v>
      </c>
      <c r="L317" s="344">
        <v>4</v>
      </c>
      <c r="M317" s="345">
        <v>0.05</v>
      </c>
      <c r="N317" s="784">
        <v>17500</v>
      </c>
      <c r="O317" s="785"/>
      <c r="P317" s="60">
        <f t="shared" si="3"/>
        <v>73500</v>
      </c>
      <c r="Q317" s="18"/>
    </row>
    <row r="318" spans="2:17" ht="15.75" thickBot="1">
      <c r="B318" s="283"/>
      <c r="C318" s="982" t="s">
        <v>58</v>
      </c>
      <c r="D318" s="983"/>
      <c r="E318" s="983"/>
      <c r="F318" s="983"/>
      <c r="G318" s="983"/>
      <c r="H318" s="983"/>
      <c r="I318" s="983"/>
      <c r="J318" s="983"/>
      <c r="K318" s="983"/>
      <c r="L318" s="983"/>
      <c r="M318" s="1029"/>
      <c r="N318" s="983"/>
      <c r="O318" s="984"/>
      <c r="P318" s="350">
        <f>+SUM(P314:P317)</f>
        <v>1071840</v>
      </c>
      <c r="Q318" s="18"/>
    </row>
    <row r="319" spans="2:17">
      <c r="B319" s="283"/>
      <c r="C319" s="1002" t="s">
        <v>61</v>
      </c>
      <c r="D319" s="1003"/>
      <c r="E319" s="1003"/>
      <c r="F319" s="1003"/>
      <c r="G319" s="1003"/>
      <c r="H319" s="1003"/>
      <c r="I319" s="1003"/>
      <c r="J319" s="1003"/>
      <c r="K319" s="1003"/>
      <c r="L319" s="1003"/>
      <c r="M319" s="1003"/>
      <c r="N319" s="1003"/>
      <c r="O319" s="1003"/>
      <c r="P319" s="1004"/>
      <c r="Q319" s="328"/>
    </row>
    <row r="320" spans="2:17">
      <c r="B320" s="283"/>
      <c r="C320" s="1005"/>
      <c r="D320" s="1006"/>
      <c r="E320" s="1006"/>
      <c r="F320" s="1006"/>
      <c r="G320" s="1006"/>
      <c r="H320" s="1006"/>
      <c r="I320" s="1006"/>
      <c r="J320" s="1006"/>
      <c r="K320" s="1006"/>
      <c r="L320" s="1006"/>
      <c r="M320" s="1006"/>
      <c r="N320" s="1006"/>
      <c r="O320" s="1006"/>
      <c r="P320" s="1007"/>
      <c r="Q320" s="328"/>
    </row>
    <row r="321" spans="2:17" ht="13.5" thickBot="1">
      <c r="B321" s="283"/>
      <c r="C321" s="1008"/>
      <c r="D321" s="1009"/>
      <c r="E321" s="1009"/>
      <c r="F321" s="1009"/>
      <c r="G321" s="1009"/>
      <c r="H321" s="1009"/>
      <c r="I321" s="1009"/>
      <c r="J321" s="1009"/>
      <c r="K321" s="1009"/>
      <c r="L321" s="1009"/>
      <c r="M321" s="1009"/>
      <c r="N321" s="1009"/>
      <c r="O321" s="1009"/>
      <c r="P321" s="1010"/>
      <c r="Q321" s="328"/>
    </row>
    <row r="322" spans="2:17" ht="17.25">
      <c r="B322" s="283"/>
      <c r="C322" s="1011" t="s">
        <v>62</v>
      </c>
      <c r="D322" s="1012"/>
      <c r="E322" s="1012"/>
      <c r="F322" s="1012"/>
      <c r="G322" s="1012"/>
      <c r="H322" s="1012"/>
      <c r="I322" s="1012"/>
      <c r="J322" s="330" t="s">
        <v>56</v>
      </c>
      <c r="K322" s="331" t="s">
        <v>64</v>
      </c>
      <c r="L322" s="351" t="s">
        <v>65</v>
      </c>
      <c r="M322" s="1027" t="s">
        <v>66</v>
      </c>
      <c r="N322" s="1012"/>
      <c r="O322" s="1028"/>
      <c r="P322" s="332" t="s">
        <v>57</v>
      </c>
      <c r="Q322" s="333"/>
    </row>
    <row r="323" spans="2:17" ht="14.25">
      <c r="B323" s="283"/>
      <c r="C323" s="994" t="s">
        <v>254</v>
      </c>
      <c r="D323" s="995"/>
      <c r="E323" s="995"/>
      <c r="F323" s="995"/>
      <c r="G323" s="995"/>
      <c r="H323" s="995"/>
      <c r="I323" s="995"/>
      <c r="J323" s="352">
        <v>0.05</v>
      </c>
      <c r="K323" s="353">
        <v>1</v>
      </c>
      <c r="L323" s="352"/>
      <c r="M323" s="784">
        <v>1071840</v>
      </c>
      <c r="N323" s="1030"/>
      <c r="O323" s="785"/>
      <c r="P323" s="60">
        <f>+ROUND(M323*K323*J323,2)</f>
        <v>53592</v>
      </c>
      <c r="Q323" s="18"/>
    </row>
    <row r="324" spans="2:17" ht="15" thickBot="1">
      <c r="B324" s="283"/>
      <c r="C324" s="1023"/>
      <c r="D324" s="1024"/>
      <c r="E324" s="1024"/>
      <c r="F324" s="1024"/>
      <c r="G324" s="1024"/>
      <c r="H324" s="1024"/>
      <c r="I324" s="1024"/>
      <c r="J324" s="354"/>
      <c r="K324" s="355"/>
      <c r="L324" s="354"/>
      <c r="M324" s="1026"/>
      <c r="N324" s="1024"/>
      <c r="O324" s="1025"/>
      <c r="P324" s="60">
        <f>+ROUND(M324*K324*J324,2)</f>
        <v>0</v>
      </c>
      <c r="Q324" s="18"/>
    </row>
    <row r="325" spans="2:17" ht="15.75" thickBot="1">
      <c r="B325" s="283"/>
      <c r="C325" s="982" t="s">
        <v>58</v>
      </c>
      <c r="D325" s="983"/>
      <c r="E325" s="983"/>
      <c r="F325" s="983"/>
      <c r="G325" s="983"/>
      <c r="H325" s="983"/>
      <c r="I325" s="983"/>
      <c r="J325" s="983"/>
      <c r="K325" s="983"/>
      <c r="L325" s="983"/>
      <c r="M325" s="983"/>
      <c r="N325" s="983"/>
      <c r="O325" s="984"/>
      <c r="P325" s="341">
        <f>+SUM(P323:P324)</f>
        <v>53592</v>
      </c>
      <c r="Q325" s="342"/>
    </row>
    <row r="326" spans="2:17">
      <c r="B326" s="283"/>
      <c r="C326" s="1002" t="s">
        <v>67</v>
      </c>
      <c r="D326" s="1003"/>
      <c r="E326" s="1003"/>
      <c r="F326" s="1003"/>
      <c r="G326" s="1003"/>
      <c r="H326" s="1003"/>
      <c r="I326" s="1003"/>
      <c r="J326" s="1003"/>
      <c r="K326" s="1003"/>
      <c r="L326" s="1003"/>
      <c r="M326" s="1003"/>
      <c r="N326" s="1003"/>
      <c r="O326" s="1003"/>
      <c r="P326" s="1004"/>
      <c r="Q326" s="328"/>
    </row>
    <row r="327" spans="2:17">
      <c r="B327" s="283"/>
      <c r="C327" s="1005"/>
      <c r="D327" s="1006"/>
      <c r="E327" s="1006"/>
      <c r="F327" s="1006"/>
      <c r="G327" s="1006"/>
      <c r="H327" s="1006"/>
      <c r="I327" s="1006"/>
      <c r="J327" s="1006"/>
      <c r="K327" s="1006"/>
      <c r="L327" s="1006"/>
      <c r="M327" s="1006"/>
      <c r="N327" s="1006"/>
      <c r="O327" s="1006"/>
      <c r="P327" s="1007"/>
      <c r="Q327" s="328"/>
    </row>
    <row r="328" spans="2:17" ht="13.5" thickBot="1">
      <c r="B328" s="283"/>
      <c r="C328" s="1008"/>
      <c r="D328" s="1009"/>
      <c r="E328" s="1009"/>
      <c r="F328" s="1009"/>
      <c r="G328" s="1009"/>
      <c r="H328" s="1009"/>
      <c r="I328" s="1009"/>
      <c r="J328" s="1009"/>
      <c r="K328" s="1009"/>
      <c r="L328" s="1009"/>
      <c r="M328" s="1009"/>
      <c r="N328" s="1009"/>
      <c r="O328" s="1009"/>
      <c r="P328" s="1010"/>
      <c r="Q328" s="328"/>
    </row>
    <row r="329" spans="2:17" ht="30">
      <c r="B329" s="283"/>
      <c r="C329" s="1011" t="s">
        <v>68</v>
      </c>
      <c r="D329" s="1012"/>
      <c r="E329" s="1012"/>
      <c r="F329" s="1012"/>
      <c r="G329" s="1012"/>
      <c r="H329" s="1012"/>
      <c r="I329" s="1012"/>
      <c r="J329" s="1027" t="s">
        <v>53</v>
      </c>
      <c r="K329" s="1028"/>
      <c r="L329" s="356" t="s">
        <v>69</v>
      </c>
      <c r="M329" s="1013" t="s">
        <v>56</v>
      </c>
      <c r="N329" s="1015"/>
      <c r="O329" s="1014"/>
      <c r="P329" s="358" t="s">
        <v>57</v>
      </c>
      <c r="Q329" s="359"/>
    </row>
    <row r="330" spans="2:17" ht="14.25">
      <c r="B330" s="283"/>
      <c r="C330" s="814" t="s">
        <v>316</v>
      </c>
      <c r="D330" s="815"/>
      <c r="E330" s="815"/>
      <c r="F330" s="815"/>
      <c r="G330" s="815"/>
      <c r="H330" s="815"/>
      <c r="I330" s="816"/>
      <c r="J330" s="784" t="s">
        <v>94</v>
      </c>
      <c r="K330" s="785"/>
      <c r="L330" s="184">
        <f>+'DESGLOSE CUADRILLAS'!J26</f>
        <v>311661.11135999998</v>
      </c>
      <c r="M330" s="1020">
        <v>0.88400000000000001</v>
      </c>
      <c r="N330" s="1021"/>
      <c r="O330" s="1022"/>
      <c r="P330" s="361">
        <f>+ROUND(M330*L330,2)</f>
        <v>275508.42</v>
      </c>
      <c r="Q330" s="21"/>
    </row>
    <row r="331" spans="2:17" ht="14.25">
      <c r="B331" s="283"/>
      <c r="C331" s="346"/>
      <c r="D331" s="347"/>
      <c r="E331" s="347"/>
      <c r="F331" s="347"/>
      <c r="G331" s="347"/>
      <c r="H331" s="347"/>
      <c r="I331" s="347"/>
      <c r="J331" s="784"/>
      <c r="K331" s="785"/>
      <c r="L331" s="360"/>
      <c r="M331" s="1020"/>
      <c r="N331" s="1021"/>
      <c r="O331" s="1022"/>
      <c r="P331" s="361"/>
      <c r="Q331" s="21"/>
    </row>
    <row r="332" spans="2:17" ht="14.25">
      <c r="B332" s="283"/>
      <c r="C332" s="346"/>
      <c r="D332" s="347"/>
      <c r="E332" s="347"/>
      <c r="F332" s="347"/>
      <c r="G332" s="347"/>
      <c r="H332" s="347"/>
      <c r="I332" s="347"/>
      <c r="J332" s="784"/>
      <c r="K332" s="785"/>
      <c r="L332" s="360"/>
      <c r="M332" s="1020"/>
      <c r="N332" s="1021"/>
      <c r="O332" s="1022"/>
      <c r="P332" s="361"/>
      <c r="Q332" s="21"/>
    </row>
    <row r="333" spans="2:17" ht="15" thickBot="1">
      <c r="B333" s="283"/>
      <c r="C333" s="1023"/>
      <c r="D333" s="1024"/>
      <c r="E333" s="1024"/>
      <c r="F333" s="1024"/>
      <c r="G333" s="1024"/>
      <c r="H333" s="1024"/>
      <c r="I333" s="1024"/>
      <c r="J333" s="1026"/>
      <c r="K333" s="1025"/>
      <c r="L333" s="354"/>
      <c r="M333" s="1026"/>
      <c r="N333" s="1024"/>
      <c r="O333" s="1025"/>
      <c r="P333" s="70"/>
      <c r="Q333" s="18"/>
    </row>
    <row r="334" spans="2:17" ht="15.75" thickBot="1">
      <c r="B334" s="283"/>
      <c r="C334" s="982" t="s">
        <v>58</v>
      </c>
      <c r="D334" s="983"/>
      <c r="E334" s="983"/>
      <c r="F334" s="983"/>
      <c r="G334" s="983"/>
      <c r="H334" s="983"/>
      <c r="I334" s="983"/>
      <c r="J334" s="983"/>
      <c r="K334" s="983"/>
      <c r="L334" s="983"/>
      <c r="M334" s="983"/>
      <c r="N334" s="983"/>
      <c r="O334" s="984"/>
      <c r="P334" s="350">
        <f>+SUM(P330:P333)</f>
        <v>275508.42</v>
      </c>
      <c r="Q334" s="18"/>
    </row>
    <row r="335" spans="2:17" ht="15" thickBot="1">
      <c r="B335" s="283"/>
      <c r="C335" s="321"/>
      <c r="D335" s="291"/>
      <c r="E335" s="291"/>
      <c r="F335" s="291"/>
      <c r="G335" s="291"/>
      <c r="H335" s="291"/>
      <c r="I335" s="291"/>
      <c r="J335" s="291"/>
      <c r="K335" s="291"/>
      <c r="L335" s="291"/>
      <c r="M335" s="291"/>
      <c r="N335" s="291"/>
      <c r="O335" s="291"/>
      <c r="P335" s="322"/>
      <c r="Q335" s="284"/>
    </row>
    <row r="336" spans="2:17" ht="15.75" thickBot="1">
      <c r="B336" s="283"/>
      <c r="C336" s="985" t="s">
        <v>70</v>
      </c>
      <c r="D336" s="986"/>
      <c r="E336" s="986"/>
      <c r="F336" s="986"/>
      <c r="G336" s="986"/>
      <c r="H336" s="986"/>
      <c r="I336" s="986"/>
      <c r="J336" s="986"/>
      <c r="K336" s="986"/>
      <c r="L336" s="986"/>
      <c r="M336" s="986"/>
      <c r="N336" s="986"/>
      <c r="O336" s="987"/>
      <c r="P336" s="362">
        <f>+ROUND(P334+P325+P318+P309,0)</f>
        <v>1428491</v>
      </c>
      <c r="Q336" s="363"/>
    </row>
    <row r="337" spans="2:17">
      <c r="B337" s="283"/>
      <c r="C337" s="1002" t="s">
        <v>71</v>
      </c>
      <c r="D337" s="1003"/>
      <c r="E337" s="1003"/>
      <c r="F337" s="1003"/>
      <c r="G337" s="1003"/>
      <c r="H337" s="1003"/>
      <c r="I337" s="1003"/>
      <c r="J337" s="1003"/>
      <c r="K337" s="1003"/>
      <c r="L337" s="1003"/>
      <c r="M337" s="1003"/>
      <c r="N337" s="1003"/>
      <c r="O337" s="1003"/>
      <c r="P337" s="1004"/>
      <c r="Q337" s="328"/>
    </row>
    <row r="338" spans="2:17">
      <c r="B338" s="283"/>
      <c r="C338" s="1005"/>
      <c r="D338" s="1006"/>
      <c r="E338" s="1006"/>
      <c r="F338" s="1006"/>
      <c r="G338" s="1006"/>
      <c r="H338" s="1006"/>
      <c r="I338" s="1006"/>
      <c r="J338" s="1006"/>
      <c r="K338" s="1006"/>
      <c r="L338" s="1006"/>
      <c r="M338" s="1006"/>
      <c r="N338" s="1006"/>
      <c r="O338" s="1006"/>
      <c r="P338" s="1007"/>
      <c r="Q338" s="328"/>
    </row>
    <row r="339" spans="2:17" ht="13.5" thickBot="1">
      <c r="B339" s="283"/>
      <c r="C339" s="1008"/>
      <c r="D339" s="1009"/>
      <c r="E339" s="1009"/>
      <c r="F339" s="1009"/>
      <c r="G339" s="1009"/>
      <c r="H339" s="1009"/>
      <c r="I339" s="1009"/>
      <c r="J339" s="1009"/>
      <c r="K339" s="1009"/>
      <c r="L339" s="1009"/>
      <c r="M339" s="1009"/>
      <c r="N339" s="1009"/>
      <c r="O339" s="1009"/>
      <c r="P339" s="1010"/>
      <c r="Q339" s="328"/>
    </row>
    <row r="340" spans="2:17" ht="15">
      <c r="B340" s="283"/>
      <c r="C340" s="1011" t="s">
        <v>72</v>
      </c>
      <c r="D340" s="1012"/>
      <c r="E340" s="1012"/>
      <c r="F340" s="1012"/>
      <c r="G340" s="1012"/>
      <c r="H340" s="1012"/>
      <c r="I340" s="1012"/>
      <c r="J340" s="331"/>
      <c r="K340" s="357"/>
      <c r="L340" s="1013" t="s">
        <v>73</v>
      </c>
      <c r="M340" s="1014"/>
      <c r="N340" s="1013" t="s">
        <v>74</v>
      </c>
      <c r="O340" s="1015"/>
      <c r="P340" s="1016"/>
      <c r="Q340" s="359"/>
    </row>
    <row r="341" spans="2:17" ht="14.25">
      <c r="B341" s="283"/>
      <c r="C341" s="994" t="s">
        <v>75</v>
      </c>
      <c r="D341" s="995"/>
      <c r="E341" s="995"/>
      <c r="F341" s="995"/>
      <c r="G341" s="995"/>
      <c r="H341" s="995"/>
      <c r="I341" s="995"/>
      <c r="J341" s="74"/>
      <c r="K341" s="75"/>
      <c r="L341" s="996">
        <v>0.28999999999999998</v>
      </c>
      <c r="M341" s="997"/>
      <c r="N341" s="797">
        <f>+L341*P336</f>
        <v>414262.38999999996</v>
      </c>
      <c r="O341" s="998"/>
      <c r="P341" s="999"/>
      <c r="Q341" s="23"/>
    </row>
    <row r="342" spans="2:17" ht="14.25">
      <c r="B342" s="283"/>
      <c r="C342" s="336" t="s">
        <v>76</v>
      </c>
      <c r="D342" s="337"/>
      <c r="E342" s="337"/>
      <c r="F342" s="337"/>
      <c r="G342" s="337"/>
      <c r="H342" s="337"/>
      <c r="I342" s="337"/>
      <c r="J342" s="74"/>
      <c r="K342" s="75"/>
      <c r="L342" s="996">
        <v>0.01</v>
      </c>
      <c r="M342" s="997"/>
      <c r="N342" s="797">
        <f>+L342*P336</f>
        <v>14284.91</v>
      </c>
      <c r="O342" s="998"/>
      <c r="P342" s="999"/>
      <c r="Q342" s="23"/>
    </row>
    <row r="343" spans="2:17" ht="15" thickBot="1">
      <c r="B343" s="283"/>
      <c r="C343" s="314" t="s">
        <v>77</v>
      </c>
      <c r="D343" s="315"/>
      <c r="E343" s="315"/>
      <c r="F343" s="315"/>
      <c r="G343" s="315"/>
      <c r="H343" s="315"/>
      <c r="I343" s="315"/>
      <c r="J343" s="77"/>
      <c r="K343" s="78"/>
      <c r="L343" s="1000">
        <v>0.05</v>
      </c>
      <c r="M343" s="1001"/>
      <c r="N343" s="797">
        <f>+L343*P336</f>
        <v>71424.55</v>
      </c>
      <c r="O343" s="998"/>
      <c r="P343" s="999"/>
      <c r="Q343" s="23"/>
    </row>
    <row r="344" spans="2:17" ht="15.75" thickBot="1">
      <c r="B344" s="283"/>
      <c r="C344" s="982" t="s">
        <v>58</v>
      </c>
      <c r="D344" s="983"/>
      <c r="E344" s="983"/>
      <c r="F344" s="983"/>
      <c r="G344" s="983"/>
      <c r="H344" s="983"/>
      <c r="I344" s="983"/>
      <c r="J344" s="983"/>
      <c r="K344" s="983"/>
      <c r="L344" s="983"/>
      <c r="M344" s="983"/>
      <c r="N344" s="983"/>
      <c r="O344" s="984"/>
      <c r="P344" s="364">
        <f>+ROUND(SUM(N341:P343),0)</f>
        <v>499972</v>
      </c>
      <c r="Q344" s="365"/>
    </row>
    <row r="345" spans="2:17" ht="15" thickBot="1">
      <c r="B345" s="283"/>
      <c r="C345" s="321"/>
      <c r="D345" s="291"/>
      <c r="E345" s="291"/>
      <c r="F345" s="291"/>
      <c r="G345" s="291"/>
      <c r="H345" s="291"/>
      <c r="I345" s="291"/>
      <c r="J345" s="291"/>
      <c r="K345" s="291"/>
      <c r="L345" s="291"/>
      <c r="M345" s="291"/>
      <c r="N345" s="291"/>
      <c r="O345" s="291"/>
      <c r="P345" s="322"/>
      <c r="Q345" s="284"/>
    </row>
    <row r="346" spans="2:17" ht="15.75" thickBot="1">
      <c r="B346" s="283"/>
      <c r="C346" s="985" t="s">
        <v>78</v>
      </c>
      <c r="D346" s="986"/>
      <c r="E346" s="986"/>
      <c r="F346" s="986"/>
      <c r="G346" s="986"/>
      <c r="H346" s="986"/>
      <c r="I346" s="986"/>
      <c r="J346" s="986"/>
      <c r="K346" s="986"/>
      <c r="L346" s="986"/>
      <c r="M346" s="986"/>
      <c r="N346" s="986"/>
      <c r="O346" s="987"/>
      <c r="P346" s="366">
        <f>+P344+P336</f>
        <v>1928463</v>
      </c>
      <c r="Q346" s="365"/>
    </row>
    <row r="347" spans="2:17" ht="14.25">
      <c r="B347" s="283"/>
      <c r="C347" s="321"/>
      <c r="D347" s="291"/>
      <c r="E347" s="291"/>
      <c r="F347" s="291"/>
      <c r="G347" s="291"/>
      <c r="H347" s="291"/>
      <c r="I347" s="291"/>
      <c r="J347" s="291"/>
      <c r="K347" s="291"/>
      <c r="L347" s="291"/>
      <c r="M347" s="291"/>
      <c r="N347" s="291"/>
      <c r="O347" s="291"/>
      <c r="P347" s="322"/>
      <c r="Q347" s="284"/>
    </row>
    <row r="348" spans="2:17" ht="14.25">
      <c r="B348" s="283"/>
      <c r="C348" s="321"/>
      <c r="D348" s="291"/>
      <c r="E348" s="291"/>
      <c r="F348" s="291"/>
      <c r="G348" s="291"/>
      <c r="H348" s="367" t="s">
        <v>79</v>
      </c>
      <c r="I348" s="367"/>
      <c r="J348" s="367"/>
      <c r="K348" s="367"/>
      <c r="L348" s="291"/>
      <c r="M348" s="291"/>
      <c r="N348" s="291"/>
      <c r="O348" s="291"/>
      <c r="P348" s="322"/>
      <c r="Q348" s="284"/>
    </row>
    <row r="349" spans="2:17" ht="15">
      <c r="B349" s="283"/>
      <c r="C349" s="321"/>
      <c r="D349" s="291"/>
      <c r="E349" s="291"/>
      <c r="F349" s="291"/>
      <c r="G349" s="291"/>
      <c r="H349" s="367" t="s">
        <v>80</v>
      </c>
      <c r="I349" s="291"/>
      <c r="J349" s="291"/>
      <c r="K349" s="291"/>
      <c r="L349" s="291"/>
      <c r="M349" s="291"/>
      <c r="N349" s="291"/>
      <c r="O349" s="291"/>
      <c r="P349" s="322"/>
      <c r="Q349" s="368"/>
    </row>
    <row r="350" spans="2:17" ht="15">
      <c r="B350" s="283"/>
      <c r="C350" s="321"/>
      <c r="D350" s="291"/>
      <c r="E350" s="291"/>
      <c r="F350" s="291"/>
      <c r="G350" s="291"/>
      <c r="H350" s="367" t="s">
        <v>81</v>
      </c>
      <c r="I350" s="291"/>
      <c r="J350" s="291"/>
      <c r="K350" s="291"/>
      <c r="L350" s="291"/>
      <c r="M350" s="291"/>
      <c r="N350" s="291"/>
      <c r="O350" s="291"/>
      <c r="P350" s="322"/>
      <c r="Q350" s="368"/>
    </row>
    <row r="351" spans="2:17" ht="14.25">
      <c r="B351" s="283"/>
      <c r="C351" s="305"/>
      <c r="D351" s="369"/>
      <c r="E351" s="369"/>
      <c r="F351" s="369"/>
      <c r="G351" s="369"/>
      <c r="H351" s="367" t="s">
        <v>82</v>
      </c>
      <c r="I351" s="369"/>
      <c r="J351" s="369"/>
      <c r="K351" s="369"/>
      <c r="L351" s="369"/>
      <c r="M351" s="369"/>
      <c r="N351" s="369"/>
      <c r="O351" s="369"/>
      <c r="P351" s="370"/>
      <c r="Q351" s="371"/>
    </row>
    <row r="352" spans="2:17" ht="14.25">
      <c r="B352" s="283"/>
      <c r="C352" s="321"/>
      <c r="D352" s="291"/>
      <c r="E352" s="291"/>
      <c r="F352" s="291"/>
      <c r="G352" s="291"/>
      <c r="H352" s="291" t="s">
        <v>83</v>
      </c>
      <c r="I352" s="291"/>
      <c r="J352" s="291"/>
      <c r="K352" s="291"/>
      <c r="L352" s="291"/>
      <c r="M352" s="291"/>
      <c r="N352" s="291"/>
      <c r="O352" s="291"/>
      <c r="P352" s="322"/>
      <c r="Q352" s="284"/>
    </row>
    <row r="353" spans="2:17" ht="15">
      <c r="B353" s="283"/>
      <c r="C353" s="372" t="s">
        <v>84</v>
      </c>
      <c r="D353" s="334"/>
      <c r="E353" s="334"/>
      <c r="F353" s="334"/>
      <c r="G353" s="334"/>
      <c r="H353" s="334"/>
      <c r="I353" s="334"/>
      <c r="J353" s="334"/>
      <c r="K353" s="334"/>
      <c r="L353" s="334"/>
      <c r="M353" s="334"/>
      <c r="N353" s="334"/>
      <c r="O353" s="334"/>
      <c r="P353" s="373"/>
      <c r="Q353" s="284"/>
    </row>
    <row r="354" spans="2:17" ht="14.25">
      <c r="B354" s="283"/>
      <c r="C354" s="988"/>
      <c r="D354" s="989"/>
      <c r="E354" s="989"/>
      <c r="F354" s="989"/>
      <c r="G354" s="989"/>
      <c r="H354" s="989"/>
      <c r="I354" s="989"/>
      <c r="J354" s="989"/>
      <c r="K354" s="989"/>
      <c r="L354" s="989"/>
      <c r="M354" s="989"/>
      <c r="N354" s="989"/>
      <c r="O354" s="989"/>
      <c r="P354" s="990"/>
      <c r="Q354" s="371"/>
    </row>
    <row r="355" spans="2:17" ht="14.25">
      <c r="B355" s="283"/>
      <c r="C355" s="988"/>
      <c r="D355" s="989"/>
      <c r="E355" s="989"/>
      <c r="F355" s="989"/>
      <c r="G355" s="989"/>
      <c r="H355" s="989"/>
      <c r="I355" s="989"/>
      <c r="J355" s="989"/>
      <c r="K355" s="989"/>
      <c r="L355" s="989"/>
      <c r="M355" s="989"/>
      <c r="N355" s="989"/>
      <c r="O355" s="989"/>
      <c r="P355" s="990"/>
      <c r="Q355" s="371"/>
    </row>
    <row r="356" spans="2:17" ht="14.25">
      <c r="B356" s="283"/>
      <c r="C356" s="305"/>
      <c r="D356" s="369"/>
      <c r="E356" s="369"/>
      <c r="F356" s="369"/>
      <c r="G356" s="369"/>
      <c r="H356" s="369"/>
      <c r="I356" s="369"/>
      <c r="J356" s="369"/>
      <c r="K356" s="369"/>
      <c r="L356" s="369"/>
      <c r="M356" s="369"/>
      <c r="N356" s="369"/>
      <c r="O356" s="369"/>
      <c r="P356" s="370"/>
      <c r="Q356" s="371"/>
    </row>
    <row r="357" spans="2:17" ht="15">
      <c r="B357" s="283"/>
      <c r="C357" s="374" t="s">
        <v>85</v>
      </c>
      <c r="D357" s="369"/>
      <c r="E357" s="369"/>
      <c r="F357" s="369"/>
      <c r="G357" s="369"/>
      <c r="H357" s="369"/>
      <c r="I357" s="369"/>
      <c r="J357" s="369"/>
      <c r="K357" s="369"/>
      <c r="L357" s="369"/>
      <c r="M357" s="369"/>
      <c r="N357" s="369"/>
      <c r="O357" s="369"/>
      <c r="P357" s="370"/>
      <c r="Q357" s="371"/>
    </row>
    <row r="358" spans="2:17">
      <c r="B358" s="283"/>
      <c r="C358" s="991" t="s">
        <v>86</v>
      </c>
      <c r="D358" s="992"/>
      <c r="E358" s="992"/>
      <c r="F358" s="992"/>
      <c r="G358" s="992"/>
      <c r="H358" s="992"/>
      <c r="I358" s="992"/>
      <c r="J358" s="992"/>
      <c r="K358" s="992"/>
      <c r="L358" s="992"/>
      <c r="M358" s="992"/>
      <c r="N358" s="992"/>
      <c r="O358" s="992"/>
      <c r="P358" s="993"/>
      <c r="Q358" s="375"/>
    </row>
    <row r="359" spans="2:17">
      <c r="B359" s="283"/>
      <c r="C359" s="991"/>
      <c r="D359" s="992"/>
      <c r="E359" s="992"/>
      <c r="F359" s="992"/>
      <c r="G359" s="992"/>
      <c r="H359" s="992"/>
      <c r="I359" s="992"/>
      <c r="J359" s="992"/>
      <c r="K359" s="992"/>
      <c r="L359" s="992"/>
      <c r="M359" s="992"/>
      <c r="N359" s="992"/>
      <c r="O359" s="992"/>
      <c r="P359" s="993"/>
      <c r="Q359" s="375"/>
    </row>
    <row r="360" spans="2:17">
      <c r="B360" s="283"/>
      <c r="C360" s="991" t="s">
        <v>87</v>
      </c>
      <c r="D360" s="992"/>
      <c r="E360" s="992"/>
      <c r="F360" s="992"/>
      <c r="G360" s="992"/>
      <c r="H360" s="992"/>
      <c r="I360" s="992"/>
      <c r="J360" s="992"/>
      <c r="K360" s="992"/>
      <c r="L360" s="992"/>
      <c r="M360" s="992"/>
      <c r="N360" s="992"/>
      <c r="O360" s="992"/>
      <c r="P360" s="993"/>
      <c r="Q360" s="375"/>
    </row>
    <row r="361" spans="2:17">
      <c r="B361" s="283"/>
      <c r="C361" s="991"/>
      <c r="D361" s="992"/>
      <c r="E361" s="992"/>
      <c r="F361" s="992"/>
      <c r="G361" s="992"/>
      <c r="H361" s="992"/>
      <c r="I361" s="992"/>
      <c r="J361" s="992"/>
      <c r="K361" s="992"/>
      <c r="L361" s="992"/>
      <c r="M361" s="992"/>
      <c r="N361" s="992"/>
      <c r="O361" s="992"/>
      <c r="P361" s="993"/>
      <c r="Q361" s="375"/>
    </row>
    <row r="362" spans="2:17" ht="14.25">
      <c r="B362" s="283"/>
      <c r="C362" s="305"/>
      <c r="D362" s="369"/>
      <c r="E362" s="369"/>
      <c r="F362" s="369"/>
      <c r="G362" s="369"/>
      <c r="H362" s="369"/>
      <c r="I362" s="369"/>
      <c r="J362" s="369"/>
      <c r="K362" s="369"/>
      <c r="L362" s="369"/>
      <c r="M362" s="369"/>
      <c r="N362" s="369"/>
      <c r="O362" s="369"/>
      <c r="P362" s="370"/>
      <c r="Q362" s="371"/>
    </row>
    <row r="363" spans="2:17" ht="14.25">
      <c r="B363" s="283"/>
      <c r="C363" s="321"/>
      <c r="D363" s="291"/>
      <c r="E363" s="291"/>
      <c r="F363" s="291"/>
      <c r="G363" s="291"/>
      <c r="H363" s="367" t="s">
        <v>79</v>
      </c>
      <c r="I363" s="291"/>
      <c r="J363" s="291"/>
      <c r="K363" s="291"/>
      <c r="L363" s="291"/>
      <c r="M363" s="291"/>
      <c r="N363" s="291"/>
      <c r="O363" s="291"/>
      <c r="P363" s="322"/>
      <c r="Q363" s="284"/>
    </row>
    <row r="364" spans="2:17" ht="14.25">
      <c r="B364" s="283"/>
      <c r="C364" s="321"/>
      <c r="D364" s="291"/>
      <c r="E364" s="291"/>
      <c r="F364" s="291"/>
      <c r="G364" s="291"/>
      <c r="H364" s="291" t="s">
        <v>80</v>
      </c>
      <c r="I364" s="337"/>
      <c r="J364" s="337"/>
      <c r="K364" s="337"/>
      <c r="L364" s="291"/>
      <c r="M364" s="291"/>
      <c r="N364" s="291"/>
      <c r="O364" s="291"/>
      <c r="P364" s="322"/>
      <c r="Q364" s="284"/>
    </row>
    <row r="365" spans="2:17" ht="14.25">
      <c r="B365" s="283"/>
      <c r="C365" s="321"/>
      <c r="D365" s="291"/>
      <c r="E365" s="291"/>
      <c r="F365" s="291"/>
      <c r="G365" s="291"/>
      <c r="H365" s="291" t="s">
        <v>88</v>
      </c>
      <c r="I365" s="376"/>
      <c r="J365" s="376"/>
      <c r="K365" s="376"/>
      <c r="L365" s="291"/>
      <c r="M365" s="291"/>
      <c r="N365" s="291"/>
      <c r="O365" s="291"/>
      <c r="P365" s="322"/>
      <c r="Q365" s="284"/>
    </row>
    <row r="366" spans="2:17" ht="14.25">
      <c r="B366" s="283"/>
      <c r="C366" s="377"/>
      <c r="D366" s="369"/>
      <c r="E366" s="369"/>
      <c r="F366" s="369"/>
      <c r="G366" s="369"/>
      <c r="H366" s="291" t="s">
        <v>89</v>
      </c>
      <c r="I366" s="291"/>
      <c r="J366" s="291"/>
      <c r="K366" s="291"/>
      <c r="L366" s="369"/>
      <c r="M366" s="369"/>
      <c r="N366" s="369"/>
      <c r="O366" s="369"/>
      <c r="P366" s="370"/>
      <c r="Q366" s="371"/>
    </row>
    <row r="367" spans="2:17" ht="16.5" thickBot="1">
      <c r="B367" s="283"/>
      <c r="C367" s="978"/>
      <c r="D367" s="979"/>
      <c r="E367" s="979"/>
      <c r="F367" s="355"/>
      <c r="G367" s="355"/>
      <c r="H367" s="355"/>
      <c r="I367" s="355"/>
      <c r="J367" s="355"/>
      <c r="K367" s="980"/>
      <c r="L367" s="980"/>
      <c r="M367" s="980"/>
      <c r="N367" s="980"/>
      <c r="O367" s="980"/>
      <c r="P367" s="981"/>
      <c r="Q367" s="378"/>
    </row>
    <row r="368" spans="2:17" ht="13.5" thickBot="1">
      <c r="B368" s="379"/>
      <c r="C368" s="380"/>
      <c r="D368" s="380"/>
      <c r="E368" s="380"/>
      <c r="F368" s="380"/>
      <c r="G368" s="380"/>
      <c r="H368" s="380"/>
      <c r="I368" s="380"/>
      <c r="J368" s="380"/>
      <c r="K368" s="380"/>
      <c r="L368" s="380"/>
      <c r="M368" s="380"/>
      <c r="N368" s="380"/>
      <c r="O368" s="380"/>
      <c r="P368" s="380"/>
      <c r="Q368" s="381"/>
    </row>
    <row r="369" spans="2:17" ht="13.5" thickTop="1"/>
    <row r="370" spans="2:17" ht="13.5" thickBot="1"/>
    <row r="371" spans="2:17" ht="13.5" thickTop="1">
      <c r="B371" s="280"/>
      <c r="C371" s="281"/>
      <c r="D371" s="281"/>
      <c r="E371" s="281"/>
      <c r="F371" s="281"/>
      <c r="G371" s="281"/>
      <c r="H371" s="281"/>
      <c r="I371" s="281"/>
      <c r="J371" s="281"/>
      <c r="K371" s="281"/>
      <c r="L371" s="281"/>
      <c r="M371" s="281"/>
      <c r="N371" s="281"/>
      <c r="O371" s="281"/>
      <c r="P371" s="281"/>
      <c r="Q371" s="282"/>
    </row>
    <row r="372" spans="2:17" ht="13.5">
      <c r="B372" s="283"/>
      <c r="C372" s="1066" t="s">
        <v>38</v>
      </c>
      <c r="D372" s="1067"/>
      <c r="E372" s="1067"/>
      <c r="F372" s="1067"/>
      <c r="Q372" s="284"/>
    </row>
    <row r="373" spans="2:17">
      <c r="B373" s="283"/>
      <c r="C373" s="285"/>
      <c r="D373" s="286" t="s">
        <v>39</v>
      </c>
      <c r="E373" s="285"/>
      <c r="F373" s="287"/>
      <c r="Q373" s="284"/>
    </row>
    <row r="374" spans="2:17">
      <c r="B374" s="283"/>
      <c r="C374" s="288"/>
      <c r="D374" s="289"/>
      <c r="E374" s="288"/>
      <c r="F374" s="289"/>
      <c r="Q374" s="284"/>
    </row>
    <row r="375" spans="2:17" ht="15.75">
      <c r="B375" s="283"/>
      <c r="C375" s="1068" t="s">
        <v>40</v>
      </c>
      <c r="D375" s="1068"/>
      <c r="E375" s="1068"/>
      <c r="F375" s="1068"/>
      <c r="G375" s="1068"/>
      <c r="H375" s="1068"/>
      <c r="I375" s="1068"/>
      <c r="J375" s="1068"/>
      <c r="K375" s="1068"/>
      <c r="L375" s="1068"/>
      <c r="M375" s="1068"/>
      <c r="N375" s="1068"/>
      <c r="O375" s="1068"/>
      <c r="P375" s="1068"/>
      <c r="Q375" s="290"/>
    </row>
    <row r="376" spans="2:17" ht="15" thickBot="1">
      <c r="B376" s="283"/>
      <c r="C376" s="291"/>
      <c r="D376" s="291"/>
      <c r="E376" s="291"/>
      <c r="F376" s="291"/>
      <c r="G376" s="291"/>
      <c r="H376" s="291"/>
      <c r="I376" s="291"/>
      <c r="J376" s="291"/>
      <c r="K376" s="291"/>
      <c r="L376" s="291"/>
      <c r="M376" s="291"/>
      <c r="N376" s="291"/>
      <c r="O376" s="291"/>
      <c r="P376" s="291"/>
      <c r="Q376" s="284"/>
    </row>
    <row r="377" spans="2:17" ht="15">
      <c r="B377" s="283"/>
      <c r="C377" s="872"/>
      <c r="D377" s="1069"/>
      <c r="E377" s="1070"/>
      <c r="F377" s="1070"/>
      <c r="G377" s="1070"/>
      <c r="H377" s="1070"/>
      <c r="I377" s="1070"/>
      <c r="J377" s="1070"/>
      <c r="K377" s="1071"/>
      <c r="L377" s="877"/>
      <c r="M377" s="878"/>
      <c r="N377" s="878"/>
      <c r="O377" s="878"/>
      <c r="P377" s="879"/>
      <c r="Q377" s="8"/>
    </row>
    <row r="378" spans="2:17" ht="15">
      <c r="B378" s="283"/>
      <c r="C378" s="873"/>
      <c r="D378" s="856" t="s">
        <v>468</v>
      </c>
      <c r="E378" s="857"/>
      <c r="F378" s="857"/>
      <c r="G378" s="857"/>
      <c r="H378" s="857"/>
      <c r="I378" s="857"/>
      <c r="J378" s="857"/>
      <c r="K378" s="858"/>
      <c r="L378" s="880"/>
      <c r="M378" s="881"/>
      <c r="N378" s="881"/>
      <c r="O378" s="881"/>
      <c r="P378" s="882"/>
      <c r="Q378" s="8"/>
    </row>
    <row r="379" spans="2:17" ht="15">
      <c r="B379" s="283"/>
      <c r="C379" s="873"/>
      <c r="D379" s="1063"/>
      <c r="E379" s="1064"/>
      <c r="F379" s="1064"/>
      <c r="G379" s="1064"/>
      <c r="H379" s="1064"/>
      <c r="I379" s="1064"/>
      <c r="J379" s="1064"/>
      <c r="K379" s="1065"/>
      <c r="L379" s="883" t="s">
        <v>41</v>
      </c>
      <c r="M379" s="252"/>
      <c r="N379" s="885"/>
      <c r="O379" s="886"/>
      <c r="P379" s="887"/>
      <c r="Q379" s="8"/>
    </row>
    <row r="380" spans="2:17" ht="14.25">
      <c r="B380" s="283"/>
      <c r="C380" s="873"/>
      <c r="D380" s="866" t="s">
        <v>467</v>
      </c>
      <c r="E380" s="867"/>
      <c r="F380" s="867"/>
      <c r="G380" s="867"/>
      <c r="H380" s="867"/>
      <c r="I380" s="867"/>
      <c r="J380" s="867"/>
      <c r="K380" s="868"/>
      <c r="L380" s="1072"/>
      <c r="M380" s="294"/>
      <c r="N380" s="1060"/>
      <c r="O380" s="1061"/>
      <c r="P380" s="1062"/>
      <c r="Q380" s="295"/>
    </row>
    <row r="381" spans="2:17" ht="13.9" customHeight="1">
      <c r="B381" s="283"/>
      <c r="C381" s="873"/>
      <c r="D381" s="866"/>
      <c r="E381" s="867"/>
      <c r="F381" s="867"/>
      <c r="G381" s="867"/>
      <c r="H381" s="867"/>
      <c r="I381" s="867"/>
      <c r="J381" s="867"/>
      <c r="K381" s="868"/>
      <c r="L381" s="883" t="s">
        <v>42</v>
      </c>
      <c r="M381" s="253"/>
      <c r="N381" s="883">
        <v>1</v>
      </c>
      <c r="O381" s="883" t="s">
        <v>43</v>
      </c>
      <c r="P381" s="854">
        <v>1</v>
      </c>
      <c r="Q381" s="8"/>
    </row>
    <row r="382" spans="2:17" ht="13.9" customHeight="1">
      <c r="B382" s="283"/>
      <c r="C382" s="873"/>
      <c r="D382" s="866"/>
      <c r="E382" s="867"/>
      <c r="F382" s="867"/>
      <c r="G382" s="867"/>
      <c r="H382" s="867"/>
      <c r="I382" s="867"/>
      <c r="J382" s="867"/>
      <c r="K382" s="868"/>
      <c r="L382" s="891"/>
      <c r="M382" s="254"/>
      <c r="N382" s="891"/>
      <c r="O382" s="891"/>
      <c r="P382" s="855"/>
      <c r="Q382" s="8"/>
    </row>
    <row r="383" spans="2:17" ht="15">
      <c r="B383" s="283"/>
      <c r="C383" s="873"/>
      <c r="D383" s="1063" t="s">
        <v>44</v>
      </c>
      <c r="E383" s="1064"/>
      <c r="F383" s="1064"/>
      <c r="G383" s="1064"/>
      <c r="H383" s="1064"/>
      <c r="I383" s="1064"/>
      <c r="J383" s="1064"/>
      <c r="K383" s="1065"/>
      <c r="L383" s="891"/>
      <c r="M383" s="254"/>
      <c r="N383" s="891"/>
      <c r="O383" s="891"/>
      <c r="P383" s="855"/>
      <c r="Q383" s="8"/>
    </row>
    <row r="384" spans="2:17" ht="15.75" thickBot="1">
      <c r="B384" s="283"/>
      <c r="C384" s="296"/>
      <c r="D384" s="297"/>
      <c r="E384" s="297"/>
      <c r="F384" s="297"/>
      <c r="G384" s="297"/>
      <c r="H384" s="297"/>
      <c r="I384" s="297"/>
      <c r="J384" s="297"/>
      <c r="K384" s="297"/>
      <c r="L384" s="297"/>
      <c r="M384" s="297"/>
      <c r="N384" s="298"/>
      <c r="O384" s="298"/>
      <c r="P384" s="299"/>
      <c r="Q384" s="300"/>
    </row>
    <row r="385" spans="2:17" ht="15">
      <c r="B385" s="283"/>
      <c r="C385" s="301"/>
      <c r="D385" s="292"/>
      <c r="E385" s="292"/>
      <c r="F385" s="292"/>
      <c r="G385" s="292"/>
      <c r="H385" s="292"/>
      <c r="I385" s="292"/>
      <c r="J385" s="292"/>
      <c r="K385" s="292"/>
      <c r="L385" s="302" t="s">
        <v>45</v>
      </c>
      <c r="M385" s="302"/>
      <c r="N385" s="303" t="s">
        <v>46</v>
      </c>
      <c r="O385" s="303" t="s">
        <v>47</v>
      </c>
      <c r="P385" s="304" t="s">
        <v>48</v>
      </c>
      <c r="Q385" s="295"/>
    </row>
    <row r="386" spans="2:17" ht="15">
      <c r="B386" s="283"/>
      <c r="C386" s="305"/>
      <c r="D386" s="293"/>
      <c r="E386" s="293"/>
      <c r="F386" s="293"/>
      <c r="G386" s="293"/>
      <c r="H386" s="293"/>
      <c r="I386" s="293"/>
      <c r="J386" s="293"/>
      <c r="K386" s="293"/>
      <c r="L386" s="306"/>
      <c r="M386" s="306"/>
      <c r="N386" s="307">
        <v>1</v>
      </c>
      <c r="O386" s="307">
        <v>9</v>
      </c>
      <c r="P386" s="308">
        <v>2026</v>
      </c>
      <c r="Q386" s="309"/>
    </row>
    <row r="387" spans="2:17" ht="15">
      <c r="B387" s="283"/>
      <c r="C387" s="310"/>
      <c r="D387" s="311"/>
      <c r="E387" s="311"/>
      <c r="F387" s="311"/>
      <c r="G387" s="311"/>
      <c r="H387" s="311"/>
      <c r="I387" s="311"/>
      <c r="J387" s="311"/>
      <c r="K387" s="311"/>
      <c r="L387" s="311"/>
      <c r="M387" s="311"/>
      <c r="N387" s="311"/>
      <c r="O387" s="311"/>
      <c r="P387" s="312"/>
      <c r="Q387" s="313"/>
    </row>
    <row r="388" spans="2:17" ht="15" thickBot="1">
      <c r="B388" s="283"/>
      <c r="C388" s="314"/>
      <c r="D388" s="315"/>
      <c r="E388" s="315"/>
      <c r="F388" s="315"/>
      <c r="G388" s="315"/>
      <c r="H388" s="315"/>
      <c r="I388" s="315"/>
      <c r="J388" s="315"/>
      <c r="K388" s="315"/>
      <c r="L388" s="315"/>
      <c r="M388" s="315"/>
      <c r="N388" s="315"/>
      <c r="O388" s="315"/>
      <c r="P388" s="316"/>
      <c r="Q388" s="284"/>
    </row>
    <row r="389" spans="2:17" ht="15" thickBot="1">
      <c r="B389" s="283"/>
      <c r="C389" s="317"/>
      <c r="D389" s="318"/>
      <c r="E389" s="318"/>
      <c r="F389" s="318"/>
      <c r="G389" s="318"/>
      <c r="H389" s="318"/>
      <c r="I389" s="291"/>
      <c r="J389" s="291"/>
      <c r="K389" s="318"/>
      <c r="L389" s="318"/>
      <c r="M389" s="318"/>
      <c r="N389" s="318"/>
      <c r="O389" s="318"/>
      <c r="P389" s="319"/>
      <c r="Q389" s="284"/>
    </row>
    <row r="390" spans="2:17" ht="15">
      <c r="B390" s="283"/>
      <c r="C390" s="1045" t="s">
        <v>51</v>
      </c>
      <c r="D390" s="1046"/>
      <c r="E390" s="1046"/>
      <c r="F390" s="1046"/>
      <c r="G390" s="1046"/>
      <c r="H390" s="1046"/>
      <c r="I390" s="1046"/>
      <c r="J390" s="1046"/>
      <c r="K390" s="1046"/>
      <c r="L390" s="1046"/>
      <c r="M390" s="1046"/>
      <c r="N390" s="1046"/>
      <c r="O390" s="1046"/>
      <c r="P390" s="1047"/>
      <c r="Q390" s="320"/>
    </row>
    <row r="391" spans="2:17" ht="15" thickBot="1">
      <c r="B391" s="283"/>
      <c r="C391" s="321"/>
      <c r="D391" s="291"/>
      <c r="E391" s="291"/>
      <c r="F391" s="291"/>
      <c r="G391" s="291"/>
      <c r="H391" s="291"/>
      <c r="I391" s="291"/>
      <c r="J391" s="291"/>
      <c r="K391" s="291"/>
      <c r="L391" s="291"/>
      <c r="M391" s="291"/>
      <c r="N391" s="291"/>
      <c r="O391" s="291"/>
      <c r="P391" s="322"/>
      <c r="Q391" s="284"/>
    </row>
    <row r="392" spans="2:17" ht="15">
      <c r="B392" s="283"/>
      <c r="C392" s="323" t="s">
        <v>52</v>
      </c>
      <c r="D392" s="1048" t="s">
        <v>6</v>
      </c>
      <c r="E392" s="1049"/>
      <c r="F392" s="1049"/>
      <c r="G392" s="1049"/>
      <c r="H392" s="1049"/>
      <c r="I392" s="1049"/>
      <c r="J392" s="1049"/>
      <c r="K392" s="1049"/>
      <c r="L392" s="1050"/>
      <c r="M392" s="1051" t="s">
        <v>53</v>
      </c>
      <c r="N392" s="1052"/>
      <c r="O392" s="1053"/>
      <c r="P392" s="323" t="s">
        <v>8</v>
      </c>
      <c r="Q392" s="324"/>
    </row>
    <row r="393" spans="2:17" ht="30.6" customHeight="1" thickBot="1">
      <c r="B393" s="283"/>
      <c r="C393" s="325">
        <v>6.05</v>
      </c>
      <c r="D393" s="1054" t="s">
        <v>153</v>
      </c>
      <c r="E393" s="1055"/>
      <c r="F393" s="1055"/>
      <c r="G393" s="1055"/>
      <c r="H393" s="1055"/>
      <c r="I393" s="1055"/>
      <c r="J393" s="1055"/>
      <c r="K393" s="1055"/>
      <c r="L393" s="1056"/>
      <c r="M393" s="1057" t="s">
        <v>102</v>
      </c>
      <c r="N393" s="1058"/>
      <c r="O393" s="1059"/>
      <c r="P393" s="326">
        <f>+P438</f>
        <v>66046</v>
      </c>
      <c r="Q393" s="327"/>
    </row>
    <row r="394" spans="2:17">
      <c r="B394" s="283"/>
      <c r="C394" s="1002" t="s">
        <v>54</v>
      </c>
      <c r="D394" s="1003"/>
      <c r="E394" s="1003"/>
      <c r="F394" s="1003"/>
      <c r="G394" s="1003"/>
      <c r="H394" s="1003"/>
      <c r="I394" s="1003"/>
      <c r="J394" s="1003"/>
      <c r="K394" s="1003"/>
      <c r="L394" s="1003"/>
      <c r="M394" s="1003"/>
      <c r="N394" s="1003"/>
      <c r="O394" s="1003"/>
      <c r="P394" s="1004"/>
      <c r="Q394" s="328"/>
    </row>
    <row r="395" spans="2:17">
      <c r="B395" s="283"/>
      <c r="C395" s="1005"/>
      <c r="D395" s="1006"/>
      <c r="E395" s="1006"/>
      <c r="F395" s="1006"/>
      <c r="G395" s="1006"/>
      <c r="H395" s="1006"/>
      <c r="I395" s="1006"/>
      <c r="J395" s="1006"/>
      <c r="K395" s="1006"/>
      <c r="L395" s="1006"/>
      <c r="M395" s="1006"/>
      <c r="N395" s="1006"/>
      <c r="O395" s="1006"/>
      <c r="P395" s="1007"/>
      <c r="Q395" s="328"/>
    </row>
    <row r="396" spans="2:17" ht="13.5" thickBot="1">
      <c r="B396" s="283"/>
      <c r="C396" s="1008"/>
      <c r="D396" s="1009"/>
      <c r="E396" s="1009"/>
      <c r="F396" s="1009"/>
      <c r="G396" s="1009"/>
      <c r="H396" s="1009"/>
      <c r="I396" s="1009"/>
      <c r="J396" s="1009"/>
      <c r="K396" s="1009"/>
      <c r="L396" s="1009"/>
      <c r="M396" s="1009"/>
      <c r="N396" s="1009"/>
      <c r="O396" s="1009"/>
      <c r="P396" s="1010"/>
      <c r="Q396" s="328"/>
    </row>
    <row r="397" spans="2:17" ht="15">
      <c r="B397" s="283"/>
      <c r="C397" s="1011" t="s">
        <v>6</v>
      </c>
      <c r="D397" s="1040"/>
      <c r="E397" s="1040"/>
      <c r="F397" s="1040"/>
      <c r="G397" s="1041"/>
      <c r="H397" s="1027" t="s">
        <v>53</v>
      </c>
      <c r="I397" s="1012"/>
      <c r="J397" s="1012"/>
      <c r="K397" s="1028"/>
      <c r="L397" s="330" t="s">
        <v>55</v>
      </c>
      <c r="M397" s="1027" t="s">
        <v>56</v>
      </c>
      <c r="N397" s="1012"/>
      <c r="O397" s="1028"/>
      <c r="P397" s="332" t="s">
        <v>57</v>
      </c>
      <c r="Q397" s="333"/>
    </row>
    <row r="398" spans="2:17" ht="14.25">
      <c r="B398" s="283"/>
      <c r="C398" s="994" t="s">
        <v>92</v>
      </c>
      <c r="D398" s="995"/>
      <c r="E398" s="995"/>
      <c r="F398" s="995"/>
      <c r="G398" s="1033"/>
      <c r="H398" s="1032" t="s">
        <v>171</v>
      </c>
      <c r="I398" s="995"/>
      <c r="J398" s="995"/>
      <c r="K398" s="1033"/>
      <c r="L398" s="335">
        <f>+P426</f>
        <v>7791.53</v>
      </c>
      <c r="M398" s="1042">
        <f>+$U$28</f>
        <v>0.1</v>
      </c>
      <c r="N398" s="1043"/>
      <c r="O398" s="1044"/>
      <c r="P398" s="60">
        <f>+ROUND(M398*L398,2)</f>
        <v>779.15</v>
      </c>
      <c r="Q398" s="18"/>
    </row>
    <row r="399" spans="2:17" ht="14.25">
      <c r="B399" s="283"/>
      <c r="C399" s="1086"/>
      <c r="D399" s="1086"/>
      <c r="E399" s="1086"/>
      <c r="F399" s="1086"/>
      <c r="G399" s="1087"/>
      <c r="H399" s="1032"/>
      <c r="I399" s="995"/>
      <c r="J399" s="995"/>
      <c r="K399" s="1033"/>
      <c r="L399" s="335"/>
      <c r="M399" s="1034"/>
      <c r="N399" s="1035"/>
      <c r="O399" s="1036"/>
      <c r="P399" s="60">
        <f>+ROUND(M399*L399,2)</f>
        <v>0</v>
      </c>
      <c r="Q399" s="18"/>
    </row>
    <row r="400" spans="2:17" ht="15" thickBot="1">
      <c r="B400" s="283"/>
      <c r="C400" s="1023"/>
      <c r="D400" s="1024"/>
      <c r="E400" s="1024"/>
      <c r="F400" s="1024"/>
      <c r="G400" s="1025"/>
      <c r="H400" s="1026"/>
      <c r="I400" s="1024"/>
      <c r="J400" s="1024"/>
      <c r="K400" s="1025"/>
      <c r="L400" s="340"/>
      <c r="M400" s="1076"/>
      <c r="N400" s="1077"/>
      <c r="O400" s="1078"/>
      <c r="P400" s="60">
        <f>+ROUND(M400*L400,2)</f>
        <v>0</v>
      </c>
      <c r="Q400" s="18"/>
    </row>
    <row r="401" spans="2:17" ht="15.75" thickBot="1">
      <c r="B401" s="283"/>
      <c r="C401" s="982" t="s">
        <v>58</v>
      </c>
      <c r="D401" s="983"/>
      <c r="E401" s="983"/>
      <c r="F401" s="983"/>
      <c r="G401" s="983"/>
      <c r="H401" s="983"/>
      <c r="I401" s="983"/>
      <c r="J401" s="983"/>
      <c r="K401" s="983"/>
      <c r="L401" s="983"/>
      <c r="M401" s="983"/>
      <c r="N401" s="983"/>
      <c r="O401" s="984"/>
      <c r="P401" s="341">
        <f>+SUM(P398:P400)</f>
        <v>779.15</v>
      </c>
      <c r="Q401" s="342"/>
    </row>
    <row r="402" spans="2:17">
      <c r="B402" s="283"/>
      <c r="C402" s="1002" t="s">
        <v>59</v>
      </c>
      <c r="D402" s="1003"/>
      <c r="E402" s="1003"/>
      <c r="F402" s="1003"/>
      <c r="G402" s="1003"/>
      <c r="H402" s="1003"/>
      <c r="I402" s="1003"/>
      <c r="J402" s="1003"/>
      <c r="K402" s="1003"/>
      <c r="L402" s="1003"/>
      <c r="M402" s="1003"/>
      <c r="N402" s="1003"/>
      <c r="O402" s="1003"/>
      <c r="P402" s="1004"/>
      <c r="Q402" s="328"/>
    </row>
    <row r="403" spans="2:17">
      <c r="B403" s="283"/>
      <c r="C403" s="1005"/>
      <c r="D403" s="1006"/>
      <c r="E403" s="1006"/>
      <c r="F403" s="1006"/>
      <c r="G403" s="1006"/>
      <c r="H403" s="1006"/>
      <c r="I403" s="1006"/>
      <c r="J403" s="1006"/>
      <c r="K403" s="1006"/>
      <c r="L403" s="1006"/>
      <c r="M403" s="1006"/>
      <c r="N403" s="1006"/>
      <c r="O403" s="1006"/>
      <c r="P403" s="1007"/>
      <c r="Q403" s="328"/>
    </row>
    <row r="404" spans="2:17" ht="13.5" thickBot="1">
      <c r="B404" s="283"/>
      <c r="C404" s="1008"/>
      <c r="D404" s="1009"/>
      <c r="E404" s="1009"/>
      <c r="F404" s="1009"/>
      <c r="G404" s="1009"/>
      <c r="H404" s="1009"/>
      <c r="I404" s="1009"/>
      <c r="J404" s="1009"/>
      <c r="K404" s="1009"/>
      <c r="L404" s="1009"/>
      <c r="M404" s="1009"/>
      <c r="N404" s="1009"/>
      <c r="O404" s="1009"/>
      <c r="P404" s="1010"/>
      <c r="Q404" s="328"/>
    </row>
    <row r="405" spans="2:17" ht="15">
      <c r="B405" s="283"/>
      <c r="C405" s="1011" t="s">
        <v>6</v>
      </c>
      <c r="D405" s="1012"/>
      <c r="E405" s="1012"/>
      <c r="F405" s="1012"/>
      <c r="G405" s="1012"/>
      <c r="H405" s="1012"/>
      <c r="I405" s="1012"/>
      <c r="J405" s="1028"/>
      <c r="K405" s="329" t="s">
        <v>53</v>
      </c>
      <c r="L405" s="330" t="s">
        <v>8</v>
      </c>
      <c r="M405" s="329" t="s">
        <v>178</v>
      </c>
      <c r="N405" s="1027" t="s">
        <v>60</v>
      </c>
      <c r="O405" s="1028"/>
      <c r="P405" s="332" t="s">
        <v>57</v>
      </c>
      <c r="Q405" s="333"/>
    </row>
    <row r="406" spans="2:17" ht="14.25">
      <c r="B406" s="283"/>
      <c r="C406" s="1083" t="s">
        <v>255</v>
      </c>
      <c r="D406" s="1084"/>
      <c r="E406" s="1084"/>
      <c r="F406" s="1084"/>
      <c r="G406" s="1084"/>
      <c r="H406" s="1084"/>
      <c r="I406" s="1084"/>
      <c r="J406" s="1085"/>
      <c r="K406" s="343" t="s">
        <v>102</v>
      </c>
      <c r="L406" s="344">
        <v>4</v>
      </c>
      <c r="M406" s="345">
        <v>0.05</v>
      </c>
      <c r="N406" s="784">
        <v>9100</v>
      </c>
      <c r="O406" s="785"/>
      <c r="P406" s="60">
        <f>+ROUND((L406*(1+M406)*N406),2)</f>
        <v>38220</v>
      </c>
      <c r="Q406" s="18"/>
    </row>
    <row r="407" spans="2:17" ht="14.25">
      <c r="B407" s="283"/>
      <c r="C407" s="1017" t="s">
        <v>237</v>
      </c>
      <c r="D407" s="1018"/>
      <c r="E407" s="1018"/>
      <c r="F407" s="1018"/>
      <c r="G407" s="1018"/>
      <c r="H407" s="1018"/>
      <c r="I407" s="1018"/>
      <c r="J407" s="1019"/>
      <c r="K407" s="343" t="s">
        <v>256</v>
      </c>
      <c r="L407" s="344">
        <v>0.02</v>
      </c>
      <c r="M407" s="345">
        <v>0.05</v>
      </c>
      <c r="N407" s="784">
        <v>10000</v>
      </c>
      <c r="O407" s="785"/>
      <c r="P407" s="60">
        <f t="shared" ref="P407:P409" si="4">+ROUND((L407*(1+M407)*N407),2)</f>
        <v>210</v>
      </c>
      <c r="Q407" s="18"/>
    </row>
    <row r="408" spans="2:17" ht="14.25">
      <c r="B408" s="283"/>
      <c r="C408" s="1017"/>
      <c r="D408" s="1018"/>
      <c r="E408" s="1018"/>
      <c r="F408" s="1018"/>
      <c r="G408" s="1018"/>
      <c r="H408" s="1018"/>
      <c r="I408" s="1018"/>
      <c r="J408" s="1019"/>
      <c r="K408" s="343"/>
      <c r="L408" s="344"/>
      <c r="M408" s="345"/>
      <c r="N408" s="784"/>
      <c r="O408" s="785"/>
      <c r="P408" s="60">
        <f t="shared" si="4"/>
        <v>0</v>
      </c>
      <c r="Q408" s="18"/>
    </row>
    <row r="409" spans="2:17" ht="15" thickBot="1">
      <c r="B409" s="283"/>
      <c r="C409" s="1017"/>
      <c r="D409" s="1018"/>
      <c r="E409" s="1018"/>
      <c r="F409" s="1018"/>
      <c r="G409" s="1018"/>
      <c r="H409" s="1018"/>
      <c r="I409" s="1018"/>
      <c r="J409" s="1019"/>
      <c r="K409" s="343"/>
      <c r="L409" s="344"/>
      <c r="M409" s="345"/>
      <c r="N409" s="784"/>
      <c r="O409" s="785"/>
      <c r="P409" s="60">
        <f t="shared" si="4"/>
        <v>0</v>
      </c>
      <c r="Q409" s="18"/>
    </row>
    <row r="410" spans="2:17" ht="15.75" thickBot="1">
      <c r="B410" s="283"/>
      <c r="C410" s="982" t="s">
        <v>58</v>
      </c>
      <c r="D410" s="983"/>
      <c r="E410" s="983"/>
      <c r="F410" s="983"/>
      <c r="G410" s="983"/>
      <c r="H410" s="983"/>
      <c r="I410" s="983"/>
      <c r="J410" s="983"/>
      <c r="K410" s="983"/>
      <c r="L410" s="983"/>
      <c r="M410" s="1029"/>
      <c r="N410" s="983"/>
      <c r="O410" s="984"/>
      <c r="P410" s="350">
        <f>+SUM(P406:P409)</f>
        <v>38430</v>
      </c>
      <c r="Q410" s="18"/>
    </row>
    <row r="411" spans="2:17">
      <c r="B411" s="283"/>
      <c r="C411" s="1002" t="s">
        <v>61</v>
      </c>
      <c r="D411" s="1003"/>
      <c r="E411" s="1003"/>
      <c r="F411" s="1003"/>
      <c r="G411" s="1003"/>
      <c r="H411" s="1003"/>
      <c r="I411" s="1003"/>
      <c r="J411" s="1003"/>
      <c r="K411" s="1003"/>
      <c r="L411" s="1003"/>
      <c r="M411" s="1003"/>
      <c r="N411" s="1003"/>
      <c r="O411" s="1003"/>
      <c r="P411" s="1004"/>
      <c r="Q411" s="328"/>
    </row>
    <row r="412" spans="2:17">
      <c r="B412" s="283"/>
      <c r="C412" s="1005"/>
      <c r="D412" s="1006"/>
      <c r="E412" s="1006"/>
      <c r="F412" s="1006"/>
      <c r="G412" s="1006"/>
      <c r="H412" s="1006"/>
      <c r="I412" s="1006"/>
      <c r="J412" s="1006"/>
      <c r="K412" s="1006"/>
      <c r="L412" s="1006"/>
      <c r="M412" s="1006"/>
      <c r="N412" s="1006"/>
      <c r="O412" s="1006"/>
      <c r="P412" s="1007"/>
      <c r="Q412" s="328"/>
    </row>
    <row r="413" spans="2:17" ht="13.5" thickBot="1">
      <c r="B413" s="283"/>
      <c r="C413" s="1008"/>
      <c r="D413" s="1009"/>
      <c r="E413" s="1009"/>
      <c r="F413" s="1009"/>
      <c r="G413" s="1009"/>
      <c r="H413" s="1009"/>
      <c r="I413" s="1009"/>
      <c r="J413" s="1009"/>
      <c r="K413" s="1009"/>
      <c r="L413" s="1009"/>
      <c r="M413" s="1009"/>
      <c r="N413" s="1009"/>
      <c r="O413" s="1009"/>
      <c r="P413" s="1010"/>
      <c r="Q413" s="328"/>
    </row>
    <row r="414" spans="2:17" ht="17.25">
      <c r="B414" s="283"/>
      <c r="C414" s="1011" t="s">
        <v>62</v>
      </c>
      <c r="D414" s="1012"/>
      <c r="E414" s="1012"/>
      <c r="F414" s="1012"/>
      <c r="G414" s="1012"/>
      <c r="H414" s="1012"/>
      <c r="I414" s="1012"/>
      <c r="J414" s="330" t="s">
        <v>56</v>
      </c>
      <c r="K414" s="331" t="s">
        <v>64</v>
      </c>
      <c r="L414" s="351" t="s">
        <v>65</v>
      </c>
      <c r="M414" s="1027" t="s">
        <v>66</v>
      </c>
      <c r="N414" s="1012"/>
      <c r="O414" s="1028"/>
      <c r="P414" s="332" t="s">
        <v>57</v>
      </c>
      <c r="Q414" s="333"/>
    </row>
    <row r="415" spans="2:17" ht="14.25">
      <c r="B415" s="283"/>
      <c r="C415" s="994" t="s">
        <v>254</v>
      </c>
      <c r="D415" s="995"/>
      <c r="E415" s="995"/>
      <c r="F415" s="995"/>
      <c r="G415" s="995"/>
      <c r="H415" s="995"/>
      <c r="I415" s="995"/>
      <c r="J415" s="352">
        <v>0.05</v>
      </c>
      <c r="K415" s="353">
        <v>1</v>
      </c>
      <c r="L415" s="352"/>
      <c r="M415" s="784">
        <v>38430</v>
      </c>
      <c r="N415" s="1030"/>
      <c r="O415" s="785"/>
      <c r="P415" s="60">
        <f>+ROUND(M415*K415*J415,2)</f>
        <v>1921.5</v>
      </c>
      <c r="Q415" s="18"/>
    </row>
    <row r="416" spans="2:17" ht="15" thickBot="1">
      <c r="B416" s="283"/>
      <c r="C416" s="1023"/>
      <c r="D416" s="1024"/>
      <c r="E416" s="1024"/>
      <c r="F416" s="1024"/>
      <c r="G416" s="1024"/>
      <c r="H416" s="1024"/>
      <c r="I416" s="1024"/>
      <c r="J416" s="354"/>
      <c r="K416" s="355"/>
      <c r="L416" s="354"/>
      <c r="M416" s="1026"/>
      <c r="N416" s="1024"/>
      <c r="O416" s="1025"/>
      <c r="P416" s="60">
        <f>+ROUND(M416*K416*J416,2)</f>
        <v>0</v>
      </c>
      <c r="Q416" s="18"/>
    </row>
    <row r="417" spans="2:17" ht="15.75" thickBot="1">
      <c r="B417" s="283"/>
      <c r="C417" s="982" t="s">
        <v>58</v>
      </c>
      <c r="D417" s="983"/>
      <c r="E417" s="983"/>
      <c r="F417" s="983"/>
      <c r="G417" s="983"/>
      <c r="H417" s="983"/>
      <c r="I417" s="983"/>
      <c r="J417" s="983"/>
      <c r="K417" s="983"/>
      <c r="L417" s="983"/>
      <c r="M417" s="983"/>
      <c r="N417" s="983"/>
      <c r="O417" s="984"/>
      <c r="P417" s="341">
        <f>+SUM(P415:P416)</f>
        <v>1921.5</v>
      </c>
      <c r="Q417" s="342"/>
    </row>
    <row r="418" spans="2:17">
      <c r="B418" s="283"/>
      <c r="C418" s="1002" t="s">
        <v>67</v>
      </c>
      <c r="D418" s="1003"/>
      <c r="E418" s="1003"/>
      <c r="F418" s="1003"/>
      <c r="G418" s="1003"/>
      <c r="H418" s="1003"/>
      <c r="I418" s="1003"/>
      <c r="J418" s="1003"/>
      <c r="K418" s="1003"/>
      <c r="L418" s="1003"/>
      <c r="M418" s="1003"/>
      <c r="N418" s="1003"/>
      <c r="O418" s="1003"/>
      <c r="P418" s="1004"/>
      <c r="Q418" s="328"/>
    </row>
    <row r="419" spans="2:17">
      <c r="B419" s="283"/>
      <c r="C419" s="1005"/>
      <c r="D419" s="1006"/>
      <c r="E419" s="1006"/>
      <c r="F419" s="1006"/>
      <c r="G419" s="1006"/>
      <c r="H419" s="1006"/>
      <c r="I419" s="1006"/>
      <c r="J419" s="1006"/>
      <c r="K419" s="1006"/>
      <c r="L419" s="1006"/>
      <c r="M419" s="1006"/>
      <c r="N419" s="1006"/>
      <c r="O419" s="1006"/>
      <c r="P419" s="1007"/>
      <c r="Q419" s="328"/>
    </row>
    <row r="420" spans="2:17" ht="13.5" thickBot="1">
      <c r="B420" s="283"/>
      <c r="C420" s="1008"/>
      <c r="D420" s="1009"/>
      <c r="E420" s="1009"/>
      <c r="F420" s="1009"/>
      <c r="G420" s="1009"/>
      <c r="H420" s="1009"/>
      <c r="I420" s="1009"/>
      <c r="J420" s="1009"/>
      <c r="K420" s="1009"/>
      <c r="L420" s="1009"/>
      <c r="M420" s="1009"/>
      <c r="N420" s="1009"/>
      <c r="O420" s="1009"/>
      <c r="P420" s="1010"/>
      <c r="Q420" s="328"/>
    </row>
    <row r="421" spans="2:17" ht="30">
      <c r="B421" s="283"/>
      <c r="C421" s="1011" t="s">
        <v>68</v>
      </c>
      <c r="D421" s="1012"/>
      <c r="E421" s="1012"/>
      <c r="F421" s="1012"/>
      <c r="G421" s="1012"/>
      <c r="H421" s="1012"/>
      <c r="I421" s="1012"/>
      <c r="J421" s="1027" t="s">
        <v>53</v>
      </c>
      <c r="K421" s="1028"/>
      <c r="L421" s="356" t="s">
        <v>69</v>
      </c>
      <c r="M421" s="1013" t="s">
        <v>56</v>
      </c>
      <c r="N421" s="1015"/>
      <c r="O421" s="1014"/>
      <c r="P421" s="358" t="s">
        <v>57</v>
      </c>
      <c r="Q421" s="359"/>
    </row>
    <row r="422" spans="2:17" ht="14.25">
      <c r="B422" s="283"/>
      <c r="C422" s="814" t="s">
        <v>316</v>
      </c>
      <c r="D422" s="815"/>
      <c r="E422" s="815"/>
      <c r="F422" s="815"/>
      <c r="G422" s="815"/>
      <c r="H422" s="815"/>
      <c r="I422" s="816"/>
      <c r="J422" s="784" t="s">
        <v>94</v>
      </c>
      <c r="K422" s="785"/>
      <c r="L422" s="184">
        <f>+'DESGLOSE CUADRILLAS'!J26</f>
        <v>311661.11135999998</v>
      </c>
      <c r="M422" s="1073">
        <v>2.5000000000000001E-2</v>
      </c>
      <c r="N422" s="1074"/>
      <c r="O422" s="1075"/>
      <c r="P422" s="361">
        <f>+ROUND(M422*L422,2)</f>
        <v>7791.53</v>
      </c>
      <c r="Q422" s="21"/>
    </row>
    <row r="423" spans="2:17" ht="14.25">
      <c r="B423" s="283"/>
      <c r="C423" s="346"/>
      <c r="D423" s="347"/>
      <c r="E423" s="347"/>
      <c r="F423" s="347"/>
      <c r="G423" s="347"/>
      <c r="H423" s="347"/>
      <c r="I423" s="347"/>
      <c r="J423" s="784"/>
      <c r="K423" s="785"/>
      <c r="L423" s="360"/>
      <c r="M423" s="1020"/>
      <c r="N423" s="1021"/>
      <c r="O423" s="1022"/>
      <c r="P423" s="361"/>
      <c r="Q423" s="21"/>
    </row>
    <row r="424" spans="2:17" ht="14.25">
      <c r="B424" s="283"/>
      <c r="C424" s="346"/>
      <c r="D424" s="347"/>
      <c r="E424" s="347"/>
      <c r="F424" s="347"/>
      <c r="G424" s="347"/>
      <c r="H424" s="347"/>
      <c r="I424" s="347"/>
      <c r="J424" s="784"/>
      <c r="K424" s="785"/>
      <c r="L424" s="360"/>
      <c r="M424" s="1020"/>
      <c r="N424" s="1021"/>
      <c r="O424" s="1022"/>
      <c r="P424" s="361"/>
      <c r="Q424" s="21"/>
    </row>
    <row r="425" spans="2:17" ht="15" thickBot="1">
      <c r="B425" s="283"/>
      <c r="C425" s="1023"/>
      <c r="D425" s="1024"/>
      <c r="E425" s="1024"/>
      <c r="F425" s="1024"/>
      <c r="G425" s="1024"/>
      <c r="H425" s="1024"/>
      <c r="I425" s="1024"/>
      <c r="J425" s="1026"/>
      <c r="K425" s="1025"/>
      <c r="L425" s="354"/>
      <c r="M425" s="1026"/>
      <c r="N425" s="1024"/>
      <c r="O425" s="1025"/>
      <c r="P425" s="70"/>
      <c r="Q425" s="18"/>
    </row>
    <row r="426" spans="2:17" ht="15.75" thickBot="1">
      <c r="B426" s="283"/>
      <c r="C426" s="982" t="s">
        <v>58</v>
      </c>
      <c r="D426" s="983"/>
      <c r="E426" s="983"/>
      <c r="F426" s="983"/>
      <c r="G426" s="983"/>
      <c r="H426" s="983"/>
      <c r="I426" s="983"/>
      <c r="J426" s="983"/>
      <c r="K426" s="983"/>
      <c r="L426" s="983"/>
      <c r="M426" s="983"/>
      <c r="N426" s="983"/>
      <c r="O426" s="984"/>
      <c r="P426" s="350">
        <f>+SUM(P422:P425)</f>
        <v>7791.53</v>
      </c>
      <c r="Q426" s="18"/>
    </row>
    <row r="427" spans="2:17" ht="15" thickBot="1">
      <c r="B427" s="283"/>
      <c r="C427" s="321"/>
      <c r="D427" s="291"/>
      <c r="E427" s="291"/>
      <c r="F427" s="291"/>
      <c r="G427" s="291"/>
      <c r="H427" s="291"/>
      <c r="I427" s="291"/>
      <c r="J427" s="291"/>
      <c r="K427" s="291"/>
      <c r="L427" s="291"/>
      <c r="M427" s="291"/>
      <c r="N427" s="291"/>
      <c r="O427" s="291"/>
      <c r="P427" s="322"/>
      <c r="Q427" s="284"/>
    </row>
    <row r="428" spans="2:17" ht="15.75" thickBot="1">
      <c r="B428" s="283"/>
      <c r="C428" s="985" t="s">
        <v>70</v>
      </c>
      <c r="D428" s="986"/>
      <c r="E428" s="986"/>
      <c r="F428" s="986"/>
      <c r="G428" s="986"/>
      <c r="H428" s="986"/>
      <c r="I428" s="986"/>
      <c r="J428" s="986"/>
      <c r="K428" s="986"/>
      <c r="L428" s="986"/>
      <c r="M428" s="986"/>
      <c r="N428" s="986"/>
      <c r="O428" s="987"/>
      <c r="P428" s="362">
        <f>+ROUNDUP(P426+P417+P410+P401,0)</f>
        <v>48923</v>
      </c>
      <c r="Q428" s="363"/>
    </row>
    <row r="429" spans="2:17">
      <c r="B429" s="283"/>
      <c r="C429" s="1002" t="s">
        <v>71</v>
      </c>
      <c r="D429" s="1003"/>
      <c r="E429" s="1003"/>
      <c r="F429" s="1003"/>
      <c r="G429" s="1003"/>
      <c r="H429" s="1003"/>
      <c r="I429" s="1003"/>
      <c r="J429" s="1003"/>
      <c r="K429" s="1003"/>
      <c r="L429" s="1003"/>
      <c r="M429" s="1003"/>
      <c r="N429" s="1003"/>
      <c r="O429" s="1003"/>
      <c r="P429" s="1004"/>
      <c r="Q429" s="328"/>
    </row>
    <row r="430" spans="2:17">
      <c r="B430" s="283"/>
      <c r="C430" s="1005"/>
      <c r="D430" s="1006"/>
      <c r="E430" s="1006"/>
      <c r="F430" s="1006"/>
      <c r="G430" s="1006"/>
      <c r="H430" s="1006"/>
      <c r="I430" s="1006"/>
      <c r="J430" s="1006"/>
      <c r="K430" s="1006"/>
      <c r="L430" s="1006"/>
      <c r="M430" s="1006"/>
      <c r="N430" s="1006"/>
      <c r="O430" s="1006"/>
      <c r="P430" s="1007"/>
      <c r="Q430" s="328"/>
    </row>
    <row r="431" spans="2:17" ht="13.5" thickBot="1">
      <c r="B431" s="283"/>
      <c r="C431" s="1008"/>
      <c r="D431" s="1009"/>
      <c r="E431" s="1009"/>
      <c r="F431" s="1009"/>
      <c r="G431" s="1009"/>
      <c r="H431" s="1009"/>
      <c r="I431" s="1009"/>
      <c r="J431" s="1009"/>
      <c r="K431" s="1009"/>
      <c r="L431" s="1009"/>
      <c r="M431" s="1009"/>
      <c r="N431" s="1009"/>
      <c r="O431" s="1009"/>
      <c r="P431" s="1010"/>
      <c r="Q431" s="328"/>
    </row>
    <row r="432" spans="2:17" ht="15">
      <c r="B432" s="283"/>
      <c r="C432" s="1011" t="s">
        <v>72</v>
      </c>
      <c r="D432" s="1012"/>
      <c r="E432" s="1012"/>
      <c r="F432" s="1012"/>
      <c r="G432" s="1012"/>
      <c r="H432" s="1012"/>
      <c r="I432" s="1012"/>
      <c r="J432" s="331"/>
      <c r="K432" s="357"/>
      <c r="L432" s="1013" t="s">
        <v>73</v>
      </c>
      <c r="M432" s="1014"/>
      <c r="N432" s="1013" t="s">
        <v>74</v>
      </c>
      <c r="O432" s="1015"/>
      <c r="P432" s="1016"/>
      <c r="Q432" s="359"/>
    </row>
    <row r="433" spans="2:17" ht="14.25">
      <c r="B433" s="283"/>
      <c r="C433" s="994" t="s">
        <v>75</v>
      </c>
      <c r="D433" s="995"/>
      <c r="E433" s="995"/>
      <c r="F433" s="995"/>
      <c r="G433" s="995"/>
      <c r="H433" s="995"/>
      <c r="I433" s="995"/>
      <c r="J433" s="74"/>
      <c r="K433" s="75"/>
      <c r="L433" s="996">
        <v>0.28999999999999998</v>
      </c>
      <c r="M433" s="997"/>
      <c r="N433" s="797">
        <f>+L433*P428</f>
        <v>14187.669999999998</v>
      </c>
      <c r="O433" s="998"/>
      <c r="P433" s="999"/>
      <c r="Q433" s="23"/>
    </row>
    <row r="434" spans="2:17" ht="14.25">
      <c r="B434" s="283"/>
      <c r="C434" s="336" t="s">
        <v>76</v>
      </c>
      <c r="D434" s="337"/>
      <c r="E434" s="337"/>
      <c r="F434" s="337"/>
      <c r="G434" s="337"/>
      <c r="H434" s="337"/>
      <c r="I434" s="337"/>
      <c r="J434" s="74"/>
      <c r="K434" s="75"/>
      <c r="L434" s="996">
        <v>0.01</v>
      </c>
      <c r="M434" s="997"/>
      <c r="N434" s="797">
        <f>+L434*P428</f>
        <v>489.23</v>
      </c>
      <c r="O434" s="998"/>
      <c r="P434" s="999"/>
      <c r="Q434" s="23"/>
    </row>
    <row r="435" spans="2:17" ht="15" thickBot="1">
      <c r="B435" s="283"/>
      <c r="C435" s="314" t="s">
        <v>77</v>
      </c>
      <c r="D435" s="315"/>
      <c r="E435" s="315"/>
      <c r="F435" s="315"/>
      <c r="G435" s="315"/>
      <c r="H435" s="315"/>
      <c r="I435" s="315"/>
      <c r="J435" s="77"/>
      <c r="K435" s="78"/>
      <c r="L435" s="1000">
        <v>0.05</v>
      </c>
      <c r="M435" s="1001"/>
      <c r="N435" s="797">
        <f>+L435*P428</f>
        <v>2446.15</v>
      </c>
      <c r="O435" s="998"/>
      <c r="P435" s="999"/>
      <c r="Q435" s="23"/>
    </row>
    <row r="436" spans="2:17" ht="15.75" thickBot="1">
      <c r="B436" s="283"/>
      <c r="C436" s="982" t="s">
        <v>58</v>
      </c>
      <c r="D436" s="983"/>
      <c r="E436" s="983"/>
      <c r="F436" s="983"/>
      <c r="G436" s="983"/>
      <c r="H436" s="983"/>
      <c r="I436" s="983"/>
      <c r="J436" s="983"/>
      <c r="K436" s="983"/>
      <c r="L436" s="983"/>
      <c r="M436" s="983"/>
      <c r="N436" s="983"/>
      <c r="O436" s="984"/>
      <c r="P436" s="364">
        <f>+ROUND(SUM(N433:P435),0)</f>
        <v>17123</v>
      </c>
      <c r="Q436" s="365"/>
    </row>
    <row r="437" spans="2:17" ht="15" thickBot="1">
      <c r="B437" s="283"/>
      <c r="C437" s="321"/>
      <c r="D437" s="291"/>
      <c r="E437" s="291"/>
      <c r="F437" s="291"/>
      <c r="G437" s="291"/>
      <c r="H437" s="291"/>
      <c r="I437" s="291"/>
      <c r="J437" s="291"/>
      <c r="K437" s="291"/>
      <c r="L437" s="291"/>
      <c r="M437" s="291"/>
      <c r="N437" s="291"/>
      <c r="O437" s="291"/>
      <c r="P437" s="322"/>
      <c r="Q437" s="284"/>
    </row>
    <row r="438" spans="2:17" ht="15.75" thickBot="1">
      <c r="B438" s="283"/>
      <c r="C438" s="985" t="s">
        <v>78</v>
      </c>
      <c r="D438" s="986"/>
      <c r="E438" s="986"/>
      <c r="F438" s="986"/>
      <c r="G438" s="986"/>
      <c r="H438" s="986"/>
      <c r="I438" s="986"/>
      <c r="J438" s="986"/>
      <c r="K438" s="986"/>
      <c r="L438" s="986"/>
      <c r="M438" s="986"/>
      <c r="N438" s="986"/>
      <c r="O438" s="987"/>
      <c r="P438" s="366">
        <f>+P436+P428</f>
        <v>66046</v>
      </c>
      <c r="Q438" s="365"/>
    </row>
    <row r="439" spans="2:17" ht="14.25">
      <c r="B439" s="283"/>
      <c r="C439" s="321"/>
      <c r="D439" s="291"/>
      <c r="E439" s="291"/>
      <c r="F439" s="291"/>
      <c r="G439" s="291"/>
      <c r="H439" s="291"/>
      <c r="I439" s="291"/>
      <c r="J439" s="291"/>
      <c r="K439" s="291"/>
      <c r="L439" s="291"/>
      <c r="M439" s="291"/>
      <c r="N439" s="291"/>
      <c r="O439" s="291"/>
      <c r="P439" s="322"/>
      <c r="Q439" s="284"/>
    </row>
    <row r="440" spans="2:17" ht="14.25">
      <c r="B440" s="283"/>
      <c r="C440" s="321"/>
      <c r="D440" s="291"/>
      <c r="E440" s="291"/>
      <c r="F440" s="291"/>
      <c r="G440" s="291"/>
      <c r="H440" s="367" t="s">
        <v>79</v>
      </c>
      <c r="I440" s="367"/>
      <c r="J440" s="367"/>
      <c r="K440" s="367"/>
      <c r="L440" s="291"/>
      <c r="M440" s="291"/>
      <c r="N440" s="291"/>
      <c r="O440" s="291"/>
      <c r="P440" s="322"/>
      <c r="Q440" s="284"/>
    </row>
    <row r="441" spans="2:17" ht="15">
      <c r="B441" s="283"/>
      <c r="C441" s="321"/>
      <c r="D441" s="291"/>
      <c r="E441" s="291"/>
      <c r="F441" s="291"/>
      <c r="G441" s="291"/>
      <c r="H441" s="367" t="s">
        <v>80</v>
      </c>
      <c r="I441" s="291"/>
      <c r="J441" s="291"/>
      <c r="K441" s="291"/>
      <c r="L441" s="291"/>
      <c r="M441" s="291"/>
      <c r="N441" s="291"/>
      <c r="O441" s="291"/>
      <c r="P441" s="322"/>
      <c r="Q441" s="368"/>
    </row>
    <row r="442" spans="2:17" ht="15">
      <c r="B442" s="283"/>
      <c r="C442" s="321"/>
      <c r="D442" s="291"/>
      <c r="E442" s="291"/>
      <c r="F442" s="291"/>
      <c r="G442" s="291"/>
      <c r="H442" s="367" t="s">
        <v>81</v>
      </c>
      <c r="I442" s="291"/>
      <c r="J442" s="291"/>
      <c r="K442" s="291"/>
      <c r="L442" s="291"/>
      <c r="M442" s="291"/>
      <c r="N442" s="291"/>
      <c r="O442" s="291"/>
      <c r="P442" s="322"/>
      <c r="Q442" s="368"/>
    </row>
    <row r="443" spans="2:17" ht="14.25">
      <c r="B443" s="283"/>
      <c r="C443" s="305"/>
      <c r="D443" s="369"/>
      <c r="E443" s="369"/>
      <c r="F443" s="369"/>
      <c r="G443" s="369"/>
      <c r="H443" s="367" t="s">
        <v>82</v>
      </c>
      <c r="I443" s="369"/>
      <c r="J443" s="369"/>
      <c r="K443" s="369"/>
      <c r="L443" s="369"/>
      <c r="M443" s="369"/>
      <c r="N443" s="369"/>
      <c r="O443" s="369"/>
      <c r="P443" s="370"/>
      <c r="Q443" s="371"/>
    </row>
    <row r="444" spans="2:17" ht="14.25">
      <c r="B444" s="283"/>
      <c r="C444" s="321"/>
      <c r="D444" s="291"/>
      <c r="E444" s="291"/>
      <c r="F444" s="291"/>
      <c r="G444" s="291"/>
      <c r="H444" s="291" t="s">
        <v>83</v>
      </c>
      <c r="I444" s="291"/>
      <c r="J444" s="291"/>
      <c r="K444" s="291"/>
      <c r="L444" s="291"/>
      <c r="M444" s="291"/>
      <c r="N444" s="291"/>
      <c r="O444" s="291"/>
      <c r="P444" s="322"/>
      <c r="Q444" s="284"/>
    </row>
    <row r="445" spans="2:17" ht="15">
      <c r="B445" s="283"/>
      <c r="C445" s="372" t="s">
        <v>84</v>
      </c>
      <c r="D445" s="334"/>
      <c r="E445" s="334"/>
      <c r="F445" s="334"/>
      <c r="G445" s="334"/>
      <c r="H445" s="334"/>
      <c r="I445" s="334"/>
      <c r="J445" s="334"/>
      <c r="K445" s="334"/>
      <c r="L445" s="334"/>
      <c r="M445" s="334"/>
      <c r="N445" s="334"/>
      <c r="O445" s="334"/>
      <c r="P445" s="373"/>
      <c r="Q445" s="284"/>
    </row>
    <row r="446" spans="2:17" ht="14.25">
      <c r="B446" s="283"/>
      <c r="C446" s="988"/>
      <c r="D446" s="989"/>
      <c r="E446" s="989"/>
      <c r="F446" s="989"/>
      <c r="G446" s="989"/>
      <c r="H446" s="989"/>
      <c r="I446" s="989"/>
      <c r="J446" s="989"/>
      <c r="K446" s="989"/>
      <c r="L446" s="989"/>
      <c r="M446" s="989"/>
      <c r="N446" s="989"/>
      <c r="O446" s="989"/>
      <c r="P446" s="990"/>
      <c r="Q446" s="371"/>
    </row>
    <row r="447" spans="2:17" ht="14.25">
      <c r="B447" s="283"/>
      <c r="C447" s="988"/>
      <c r="D447" s="989"/>
      <c r="E447" s="989"/>
      <c r="F447" s="989"/>
      <c r="G447" s="989"/>
      <c r="H447" s="989"/>
      <c r="I447" s="989"/>
      <c r="J447" s="989"/>
      <c r="K447" s="989"/>
      <c r="L447" s="989"/>
      <c r="M447" s="989"/>
      <c r="N447" s="989"/>
      <c r="O447" s="989"/>
      <c r="P447" s="990"/>
      <c r="Q447" s="371"/>
    </row>
    <row r="448" spans="2:17" ht="14.25">
      <c r="B448" s="283"/>
      <c r="C448" s="305"/>
      <c r="D448" s="369"/>
      <c r="E448" s="369"/>
      <c r="F448" s="369"/>
      <c r="G448" s="369"/>
      <c r="H448" s="369"/>
      <c r="I448" s="369"/>
      <c r="J448" s="369"/>
      <c r="K448" s="369"/>
      <c r="L448" s="369"/>
      <c r="M448" s="369"/>
      <c r="N448" s="369"/>
      <c r="O448" s="369"/>
      <c r="P448" s="370"/>
      <c r="Q448" s="371"/>
    </row>
    <row r="449" spans="2:17" ht="15">
      <c r="B449" s="283"/>
      <c r="C449" s="374" t="s">
        <v>85</v>
      </c>
      <c r="D449" s="369"/>
      <c r="E449" s="369"/>
      <c r="F449" s="369"/>
      <c r="G449" s="369"/>
      <c r="H449" s="369"/>
      <c r="I449" s="369"/>
      <c r="J449" s="369"/>
      <c r="K449" s="369"/>
      <c r="L449" s="369"/>
      <c r="M449" s="369"/>
      <c r="N449" s="369"/>
      <c r="O449" s="369"/>
      <c r="P449" s="370"/>
      <c r="Q449" s="371"/>
    </row>
    <row r="450" spans="2:17">
      <c r="B450" s="283"/>
      <c r="C450" s="991" t="s">
        <v>86</v>
      </c>
      <c r="D450" s="992"/>
      <c r="E450" s="992"/>
      <c r="F450" s="992"/>
      <c r="G450" s="992"/>
      <c r="H450" s="992"/>
      <c r="I450" s="992"/>
      <c r="J450" s="992"/>
      <c r="K450" s="992"/>
      <c r="L450" s="992"/>
      <c r="M450" s="992"/>
      <c r="N450" s="992"/>
      <c r="O450" s="992"/>
      <c r="P450" s="993"/>
      <c r="Q450" s="375"/>
    </row>
    <row r="451" spans="2:17">
      <c r="B451" s="283"/>
      <c r="C451" s="991"/>
      <c r="D451" s="992"/>
      <c r="E451" s="992"/>
      <c r="F451" s="992"/>
      <c r="G451" s="992"/>
      <c r="H451" s="992"/>
      <c r="I451" s="992"/>
      <c r="J451" s="992"/>
      <c r="K451" s="992"/>
      <c r="L451" s="992"/>
      <c r="M451" s="992"/>
      <c r="N451" s="992"/>
      <c r="O451" s="992"/>
      <c r="P451" s="993"/>
      <c r="Q451" s="375"/>
    </row>
    <row r="452" spans="2:17">
      <c r="B452" s="283"/>
      <c r="C452" s="991" t="s">
        <v>87</v>
      </c>
      <c r="D452" s="992"/>
      <c r="E452" s="992"/>
      <c r="F452" s="992"/>
      <c r="G452" s="992"/>
      <c r="H452" s="992"/>
      <c r="I452" s="992"/>
      <c r="J452" s="992"/>
      <c r="K452" s="992"/>
      <c r="L452" s="992"/>
      <c r="M452" s="992"/>
      <c r="N452" s="992"/>
      <c r="O452" s="992"/>
      <c r="P452" s="993"/>
      <c r="Q452" s="375"/>
    </row>
    <row r="453" spans="2:17">
      <c r="B453" s="283"/>
      <c r="C453" s="991"/>
      <c r="D453" s="992"/>
      <c r="E453" s="992"/>
      <c r="F453" s="992"/>
      <c r="G453" s="992"/>
      <c r="H453" s="992"/>
      <c r="I453" s="992"/>
      <c r="J453" s="992"/>
      <c r="K453" s="992"/>
      <c r="L453" s="992"/>
      <c r="M453" s="992"/>
      <c r="N453" s="992"/>
      <c r="O453" s="992"/>
      <c r="P453" s="993"/>
      <c r="Q453" s="375"/>
    </row>
    <row r="454" spans="2:17" ht="14.25">
      <c r="B454" s="283"/>
      <c r="C454" s="305"/>
      <c r="D454" s="369"/>
      <c r="E454" s="369"/>
      <c r="F454" s="369"/>
      <c r="G454" s="369"/>
      <c r="H454" s="369"/>
      <c r="I454" s="369"/>
      <c r="J454" s="369"/>
      <c r="K454" s="369"/>
      <c r="L454" s="369"/>
      <c r="M454" s="369"/>
      <c r="N454" s="369"/>
      <c r="O454" s="369"/>
      <c r="P454" s="370"/>
      <c r="Q454" s="371"/>
    </row>
    <row r="455" spans="2:17" ht="14.25">
      <c r="B455" s="283"/>
      <c r="C455" s="321"/>
      <c r="D455" s="291"/>
      <c r="E455" s="291"/>
      <c r="F455" s="291"/>
      <c r="G455" s="291"/>
      <c r="H455" s="367" t="s">
        <v>79</v>
      </c>
      <c r="I455" s="291"/>
      <c r="J455" s="291"/>
      <c r="K455" s="291"/>
      <c r="L455" s="291"/>
      <c r="M455" s="291"/>
      <c r="N455" s="291"/>
      <c r="O455" s="291"/>
      <c r="P455" s="322"/>
      <c r="Q455" s="284"/>
    </row>
    <row r="456" spans="2:17" ht="14.25">
      <c r="B456" s="283"/>
      <c r="C456" s="321"/>
      <c r="D456" s="291"/>
      <c r="E456" s="291"/>
      <c r="F456" s="291"/>
      <c r="G456" s="291"/>
      <c r="H456" s="291" t="s">
        <v>80</v>
      </c>
      <c r="I456" s="337"/>
      <c r="J456" s="337"/>
      <c r="K456" s="337"/>
      <c r="L456" s="291"/>
      <c r="M456" s="291"/>
      <c r="N456" s="291"/>
      <c r="O456" s="291"/>
      <c r="P456" s="322"/>
      <c r="Q456" s="284"/>
    </row>
    <row r="457" spans="2:17" ht="14.25">
      <c r="B457" s="283"/>
      <c r="C457" s="321"/>
      <c r="D457" s="291"/>
      <c r="E457" s="291"/>
      <c r="F457" s="291"/>
      <c r="G457" s="291"/>
      <c r="H457" s="291" t="s">
        <v>88</v>
      </c>
      <c r="I457" s="376"/>
      <c r="J457" s="376"/>
      <c r="K457" s="376"/>
      <c r="L457" s="291"/>
      <c r="M457" s="291"/>
      <c r="N457" s="291"/>
      <c r="O457" s="291"/>
      <c r="P457" s="322"/>
      <c r="Q457" s="284"/>
    </row>
    <row r="458" spans="2:17" ht="14.25">
      <c r="B458" s="283"/>
      <c r="C458" s="377"/>
      <c r="D458" s="369"/>
      <c r="E458" s="369"/>
      <c r="F458" s="369"/>
      <c r="G458" s="369"/>
      <c r="H458" s="291" t="s">
        <v>89</v>
      </c>
      <c r="I458" s="291"/>
      <c r="J458" s="291"/>
      <c r="K458" s="291"/>
      <c r="L458" s="369"/>
      <c r="M458" s="369"/>
      <c r="N458" s="369"/>
      <c r="O458" s="369"/>
      <c r="P458" s="370"/>
      <c r="Q458" s="371"/>
    </row>
    <row r="459" spans="2:17" ht="16.5" thickBot="1">
      <c r="B459" s="283"/>
      <c r="C459" s="978"/>
      <c r="D459" s="979"/>
      <c r="E459" s="979"/>
      <c r="F459" s="355"/>
      <c r="G459" s="355"/>
      <c r="H459" s="355"/>
      <c r="I459" s="355"/>
      <c r="J459" s="355"/>
      <c r="K459" s="980"/>
      <c r="L459" s="980"/>
      <c r="M459" s="980"/>
      <c r="N459" s="980"/>
      <c r="O459" s="980"/>
      <c r="P459" s="981"/>
      <c r="Q459" s="378"/>
    </row>
    <row r="460" spans="2:17" ht="13.5" thickBot="1">
      <c r="B460" s="379"/>
      <c r="C460" s="380"/>
      <c r="D460" s="380"/>
      <c r="E460" s="380"/>
      <c r="F460" s="380"/>
      <c r="G460" s="380"/>
      <c r="H460" s="380"/>
      <c r="I460" s="380"/>
      <c r="J460" s="380"/>
      <c r="K460" s="380"/>
      <c r="L460" s="380"/>
      <c r="M460" s="380"/>
      <c r="N460" s="380"/>
      <c r="O460" s="380"/>
      <c r="P460" s="380"/>
      <c r="Q460" s="381"/>
    </row>
    <row r="461" spans="2:17" ht="13.5" thickTop="1"/>
    <row r="462" spans="2:17" ht="13.5" thickBot="1"/>
    <row r="463" spans="2:17" ht="13.5" thickTop="1">
      <c r="B463" s="280"/>
      <c r="C463" s="281"/>
      <c r="D463" s="281"/>
      <c r="E463" s="281"/>
      <c r="F463" s="281"/>
      <c r="G463" s="281"/>
      <c r="H463" s="281"/>
      <c r="I463" s="281"/>
      <c r="J463" s="281"/>
      <c r="K463" s="281"/>
      <c r="L463" s="281"/>
      <c r="M463" s="281"/>
      <c r="N463" s="281"/>
      <c r="O463" s="281"/>
      <c r="P463" s="281"/>
      <c r="Q463" s="282"/>
    </row>
    <row r="464" spans="2:17" ht="13.5">
      <c r="B464" s="283"/>
      <c r="C464" s="1066" t="s">
        <v>38</v>
      </c>
      <c r="D464" s="1067"/>
      <c r="E464" s="1067"/>
      <c r="F464" s="1067"/>
      <c r="Q464" s="284"/>
    </row>
    <row r="465" spans="2:17">
      <c r="B465" s="283"/>
      <c r="C465" s="285"/>
      <c r="D465" s="286" t="s">
        <v>39</v>
      </c>
      <c r="E465" s="285"/>
      <c r="F465" s="287"/>
      <c r="Q465" s="284"/>
    </row>
    <row r="466" spans="2:17">
      <c r="B466" s="283"/>
      <c r="C466" s="288"/>
      <c r="D466" s="289"/>
      <c r="E466" s="288"/>
      <c r="F466" s="289"/>
      <c r="Q466" s="284"/>
    </row>
    <row r="467" spans="2:17" ht="15.75">
      <c r="B467" s="283"/>
      <c r="C467" s="1068" t="s">
        <v>40</v>
      </c>
      <c r="D467" s="1068"/>
      <c r="E467" s="1068"/>
      <c r="F467" s="1068"/>
      <c r="G467" s="1068"/>
      <c r="H467" s="1068"/>
      <c r="I467" s="1068"/>
      <c r="J467" s="1068"/>
      <c r="K467" s="1068"/>
      <c r="L467" s="1068"/>
      <c r="M467" s="1068"/>
      <c r="N467" s="1068"/>
      <c r="O467" s="1068"/>
      <c r="P467" s="1068"/>
      <c r="Q467" s="290"/>
    </row>
    <row r="468" spans="2:17" ht="15" thickBot="1">
      <c r="B468" s="283"/>
      <c r="C468" s="291"/>
      <c r="D468" s="291"/>
      <c r="E468" s="291"/>
      <c r="F468" s="291"/>
      <c r="G468" s="291"/>
      <c r="H468" s="291"/>
      <c r="I468" s="291"/>
      <c r="J468" s="291"/>
      <c r="K468" s="291"/>
      <c r="L468" s="291"/>
      <c r="M468" s="291"/>
      <c r="N468" s="291"/>
      <c r="O468" s="291"/>
      <c r="P468" s="291"/>
      <c r="Q468" s="284"/>
    </row>
    <row r="469" spans="2:17" ht="15">
      <c r="B469" s="283"/>
      <c r="C469" s="872"/>
      <c r="D469" s="1069"/>
      <c r="E469" s="1070"/>
      <c r="F469" s="1070"/>
      <c r="G469" s="1070"/>
      <c r="H469" s="1070"/>
      <c r="I469" s="1070"/>
      <c r="J469" s="1070"/>
      <c r="K469" s="1071"/>
      <c r="L469" s="877"/>
      <c r="M469" s="878"/>
      <c r="N469" s="878"/>
      <c r="O469" s="878"/>
      <c r="P469" s="879"/>
      <c r="Q469" s="8"/>
    </row>
    <row r="470" spans="2:17" ht="15">
      <c r="B470" s="283"/>
      <c r="C470" s="873"/>
      <c r="D470" s="856" t="s">
        <v>468</v>
      </c>
      <c r="E470" s="857"/>
      <c r="F470" s="857"/>
      <c r="G470" s="857"/>
      <c r="H470" s="857"/>
      <c r="I470" s="857"/>
      <c r="J470" s="857"/>
      <c r="K470" s="858"/>
      <c r="L470" s="880"/>
      <c r="M470" s="881"/>
      <c r="N470" s="881"/>
      <c r="O470" s="881"/>
      <c r="P470" s="882"/>
      <c r="Q470" s="8"/>
    </row>
    <row r="471" spans="2:17" ht="15">
      <c r="B471" s="283"/>
      <c r="C471" s="873"/>
      <c r="D471" s="1063"/>
      <c r="E471" s="1064"/>
      <c r="F471" s="1064"/>
      <c r="G471" s="1064"/>
      <c r="H471" s="1064"/>
      <c r="I471" s="1064"/>
      <c r="J471" s="1064"/>
      <c r="K471" s="1065"/>
      <c r="L471" s="883" t="s">
        <v>41</v>
      </c>
      <c r="M471" s="252"/>
      <c r="N471" s="885"/>
      <c r="O471" s="886"/>
      <c r="P471" s="887"/>
      <c r="Q471" s="8"/>
    </row>
    <row r="472" spans="2:17" ht="14.25">
      <c r="B472" s="283"/>
      <c r="C472" s="873"/>
      <c r="D472" s="866" t="s">
        <v>467</v>
      </c>
      <c r="E472" s="867"/>
      <c r="F472" s="867"/>
      <c r="G472" s="867"/>
      <c r="H472" s="867"/>
      <c r="I472" s="867"/>
      <c r="J472" s="867"/>
      <c r="K472" s="868"/>
      <c r="L472" s="1072"/>
      <c r="M472" s="294"/>
      <c r="N472" s="1060"/>
      <c r="O472" s="1061"/>
      <c r="P472" s="1062"/>
      <c r="Q472" s="295"/>
    </row>
    <row r="473" spans="2:17" ht="13.9" customHeight="1">
      <c r="B473" s="283"/>
      <c r="C473" s="873"/>
      <c r="D473" s="866"/>
      <c r="E473" s="867"/>
      <c r="F473" s="867"/>
      <c r="G473" s="867"/>
      <c r="H473" s="867"/>
      <c r="I473" s="867"/>
      <c r="J473" s="867"/>
      <c r="K473" s="868"/>
      <c r="L473" s="883" t="s">
        <v>42</v>
      </c>
      <c r="M473" s="253"/>
      <c r="N473" s="883">
        <v>1</v>
      </c>
      <c r="O473" s="883" t="s">
        <v>43</v>
      </c>
      <c r="P473" s="854">
        <v>1</v>
      </c>
      <c r="Q473" s="8"/>
    </row>
    <row r="474" spans="2:17" ht="13.9" customHeight="1">
      <c r="B474" s="283"/>
      <c r="C474" s="873"/>
      <c r="D474" s="866"/>
      <c r="E474" s="867"/>
      <c r="F474" s="867"/>
      <c r="G474" s="867"/>
      <c r="H474" s="867"/>
      <c r="I474" s="867"/>
      <c r="J474" s="867"/>
      <c r="K474" s="868"/>
      <c r="L474" s="891"/>
      <c r="M474" s="254"/>
      <c r="N474" s="891"/>
      <c r="O474" s="891"/>
      <c r="P474" s="855"/>
      <c r="Q474" s="8"/>
    </row>
    <row r="475" spans="2:17" ht="15">
      <c r="B475" s="283"/>
      <c r="C475" s="873"/>
      <c r="D475" s="1063" t="s">
        <v>44</v>
      </c>
      <c r="E475" s="1064"/>
      <c r="F475" s="1064"/>
      <c r="G475" s="1064"/>
      <c r="H475" s="1064"/>
      <c r="I475" s="1064"/>
      <c r="J475" s="1064"/>
      <c r="K475" s="1065"/>
      <c r="L475" s="891"/>
      <c r="M475" s="254"/>
      <c r="N475" s="891"/>
      <c r="O475" s="891"/>
      <c r="P475" s="855"/>
      <c r="Q475" s="8"/>
    </row>
    <row r="476" spans="2:17" ht="15.75" thickBot="1">
      <c r="B476" s="283"/>
      <c r="C476" s="296"/>
      <c r="D476" s="297"/>
      <c r="E476" s="297"/>
      <c r="F476" s="297"/>
      <c r="G476" s="297"/>
      <c r="H476" s="297"/>
      <c r="I476" s="297"/>
      <c r="J476" s="297"/>
      <c r="K476" s="297"/>
      <c r="L476" s="297"/>
      <c r="M476" s="297"/>
      <c r="N476" s="298"/>
      <c r="O476" s="298"/>
      <c r="P476" s="299"/>
      <c r="Q476" s="300"/>
    </row>
    <row r="477" spans="2:17" ht="15">
      <c r="B477" s="283"/>
      <c r="C477" s="301"/>
      <c r="D477" s="292"/>
      <c r="E477" s="292"/>
      <c r="F477" s="292"/>
      <c r="G477" s="292"/>
      <c r="H477" s="292"/>
      <c r="I477" s="292"/>
      <c r="J477" s="292"/>
      <c r="K477" s="292"/>
      <c r="L477" s="302" t="s">
        <v>45</v>
      </c>
      <c r="M477" s="302"/>
      <c r="N477" s="303" t="s">
        <v>46</v>
      </c>
      <c r="O477" s="303" t="s">
        <v>47</v>
      </c>
      <c r="P477" s="304" t="s">
        <v>48</v>
      </c>
      <c r="Q477" s="295"/>
    </row>
    <row r="478" spans="2:17" ht="15">
      <c r="B478" s="283"/>
      <c r="C478" s="305"/>
      <c r="D478" s="293"/>
      <c r="E478" s="293"/>
      <c r="F478" s="293"/>
      <c r="G478" s="293"/>
      <c r="H478" s="293"/>
      <c r="I478" s="293"/>
      <c r="J478" s="293"/>
      <c r="K478" s="293"/>
      <c r="L478" s="306"/>
      <c r="M478" s="306"/>
      <c r="N478" s="307">
        <v>1</v>
      </c>
      <c r="O478" s="307">
        <v>9</v>
      </c>
      <c r="P478" s="308">
        <v>2026</v>
      </c>
      <c r="Q478" s="309"/>
    </row>
    <row r="479" spans="2:17" ht="15">
      <c r="B479" s="283"/>
      <c r="C479" s="310"/>
      <c r="D479" s="311"/>
      <c r="E479" s="311"/>
      <c r="F479" s="311"/>
      <c r="G479" s="311"/>
      <c r="H479" s="311"/>
      <c r="I479" s="311"/>
      <c r="J479" s="311"/>
      <c r="K479" s="311"/>
      <c r="L479" s="311"/>
      <c r="M479" s="311"/>
      <c r="N479" s="311"/>
      <c r="O479" s="311"/>
      <c r="P479" s="312"/>
      <c r="Q479" s="313"/>
    </row>
    <row r="480" spans="2:17" ht="15" thickBot="1">
      <c r="B480" s="283"/>
      <c r="C480" s="314"/>
      <c r="D480" s="315"/>
      <c r="E480" s="315"/>
      <c r="F480" s="315"/>
      <c r="G480" s="315"/>
      <c r="H480" s="315"/>
      <c r="I480" s="315"/>
      <c r="J480" s="315"/>
      <c r="K480" s="315"/>
      <c r="L480" s="315"/>
      <c r="M480" s="315"/>
      <c r="N480" s="315"/>
      <c r="O480" s="315"/>
      <c r="P480" s="316"/>
      <c r="Q480" s="284"/>
    </row>
    <row r="481" spans="2:17" ht="15" thickBot="1">
      <c r="B481" s="283"/>
      <c r="C481" s="317"/>
      <c r="D481" s="318"/>
      <c r="E481" s="318"/>
      <c r="F481" s="318"/>
      <c r="G481" s="318"/>
      <c r="H481" s="318"/>
      <c r="I481" s="291"/>
      <c r="J481" s="291"/>
      <c r="K481" s="318"/>
      <c r="L481" s="318"/>
      <c r="M481" s="318"/>
      <c r="N481" s="318"/>
      <c r="O481" s="318"/>
      <c r="P481" s="319"/>
      <c r="Q481" s="284"/>
    </row>
    <row r="482" spans="2:17" ht="15">
      <c r="B482" s="283"/>
      <c r="C482" s="1045" t="s">
        <v>51</v>
      </c>
      <c r="D482" s="1046"/>
      <c r="E482" s="1046"/>
      <c r="F482" s="1046"/>
      <c r="G482" s="1046"/>
      <c r="H482" s="1046"/>
      <c r="I482" s="1046"/>
      <c r="J482" s="1046"/>
      <c r="K482" s="1046"/>
      <c r="L482" s="1046"/>
      <c r="M482" s="1046"/>
      <c r="N482" s="1046"/>
      <c r="O482" s="1046"/>
      <c r="P482" s="1047"/>
      <c r="Q482" s="320"/>
    </row>
    <row r="483" spans="2:17" ht="15" thickBot="1">
      <c r="B483" s="283"/>
      <c r="C483" s="321"/>
      <c r="D483" s="291"/>
      <c r="E483" s="291"/>
      <c r="F483" s="291"/>
      <c r="G483" s="291"/>
      <c r="H483" s="291"/>
      <c r="I483" s="291"/>
      <c r="J483" s="291"/>
      <c r="K483" s="291"/>
      <c r="L483" s="291"/>
      <c r="M483" s="291"/>
      <c r="N483" s="291"/>
      <c r="O483" s="291"/>
      <c r="P483" s="322"/>
      <c r="Q483" s="284"/>
    </row>
    <row r="484" spans="2:17" ht="15">
      <c r="B484" s="283"/>
      <c r="C484" s="323" t="s">
        <v>52</v>
      </c>
      <c r="D484" s="1048" t="s">
        <v>6</v>
      </c>
      <c r="E484" s="1049"/>
      <c r="F484" s="1049"/>
      <c r="G484" s="1049"/>
      <c r="H484" s="1049"/>
      <c r="I484" s="1049"/>
      <c r="J484" s="1049"/>
      <c r="K484" s="1049"/>
      <c r="L484" s="1050"/>
      <c r="M484" s="1051" t="s">
        <v>53</v>
      </c>
      <c r="N484" s="1052"/>
      <c r="O484" s="1053"/>
      <c r="P484" s="323" t="s">
        <v>8</v>
      </c>
      <c r="Q484" s="324"/>
    </row>
    <row r="485" spans="2:17" ht="15.75" thickBot="1">
      <c r="B485" s="283"/>
      <c r="C485" s="325">
        <v>6.06</v>
      </c>
      <c r="D485" s="1054" t="s">
        <v>154</v>
      </c>
      <c r="E485" s="1055"/>
      <c r="F485" s="1055"/>
      <c r="G485" s="1055"/>
      <c r="H485" s="1055"/>
      <c r="I485" s="1055"/>
      <c r="J485" s="1055"/>
      <c r="K485" s="1055"/>
      <c r="L485" s="1056"/>
      <c r="M485" s="1057" t="s">
        <v>102</v>
      </c>
      <c r="N485" s="1058"/>
      <c r="O485" s="1059"/>
      <c r="P485" s="326">
        <f>+P530</f>
        <v>21520</v>
      </c>
      <c r="Q485" s="327"/>
    </row>
    <row r="486" spans="2:17">
      <c r="B486" s="283"/>
      <c r="C486" s="1002" t="s">
        <v>54</v>
      </c>
      <c r="D486" s="1003"/>
      <c r="E486" s="1003"/>
      <c r="F486" s="1003"/>
      <c r="G486" s="1003"/>
      <c r="H486" s="1003"/>
      <c r="I486" s="1003"/>
      <c r="J486" s="1003"/>
      <c r="K486" s="1003"/>
      <c r="L486" s="1003"/>
      <c r="M486" s="1003"/>
      <c r="N486" s="1003"/>
      <c r="O486" s="1003"/>
      <c r="P486" s="1004"/>
      <c r="Q486" s="328"/>
    </row>
    <row r="487" spans="2:17">
      <c r="B487" s="283"/>
      <c r="C487" s="1005"/>
      <c r="D487" s="1006"/>
      <c r="E487" s="1006"/>
      <c r="F487" s="1006"/>
      <c r="G487" s="1006"/>
      <c r="H487" s="1006"/>
      <c r="I487" s="1006"/>
      <c r="J487" s="1006"/>
      <c r="K487" s="1006"/>
      <c r="L487" s="1006"/>
      <c r="M487" s="1006"/>
      <c r="N487" s="1006"/>
      <c r="O487" s="1006"/>
      <c r="P487" s="1007"/>
      <c r="Q487" s="328"/>
    </row>
    <row r="488" spans="2:17" ht="13.5" thickBot="1">
      <c r="B488" s="283"/>
      <c r="C488" s="1008"/>
      <c r="D488" s="1009"/>
      <c r="E488" s="1009"/>
      <c r="F488" s="1009"/>
      <c r="G488" s="1009"/>
      <c r="H488" s="1009"/>
      <c r="I488" s="1009"/>
      <c r="J488" s="1009"/>
      <c r="K488" s="1009"/>
      <c r="L488" s="1009"/>
      <c r="M488" s="1009"/>
      <c r="N488" s="1009"/>
      <c r="O488" s="1009"/>
      <c r="P488" s="1010"/>
      <c r="Q488" s="328"/>
    </row>
    <row r="489" spans="2:17" ht="15">
      <c r="B489" s="283"/>
      <c r="C489" s="1011" t="s">
        <v>6</v>
      </c>
      <c r="D489" s="1040"/>
      <c r="E489" s="1040"/>
      <c r="F489" s="1040"/>
      <c r="G489" s="1041"/>
      <c r="H489" s="1027" t="s">
        <v>53</v>
      </c>
      <c r="I489" s="1012"/>
      <c r="J489" s="1012"/>
      <c r="K489" s="1028"/>
      <c r="L489" s="330" t="s">
        <v>55</v>
      </c>
      <c r="M489" s="1027" t="s">
        <v>56</v>
      </c>
      <c r="N489" s="1012"/>
      <c r="O489" s="1028"/>
      <c r="P489" s="332" t="s">
        <v>57</v>
      </c>
      <c r="Q489" s="333"/>
    </row>
    <row r="490" spans="2:17" ht="14.25">
      <c r="B490" s="283"/>
      <c r="C490" s="994" t="s">
        <v>92</v>
      </c>
      <c r="D490" s="995"/>
      <c r="E490" s="995"/>
      <c r="F490" s="995"/>
      <c r="G490" s="1033"/>
      <c r="H490" s="1032" t="s">
        <v>171</v>
      </c>
      <c r="I490" s="995"/>
      <c r="J490" s="995"/>
      <c r="K490" s="1033"/>
      <c r="L490" s="335">
        <f>+P518</f>
        <v>4363.26</v>
      </c>
      <c r="M490" s="1042">
        <f>+$U$28</f>
        <v>0.1</v>
      </c>
      <c r="N490" s="1043"/>
      <c r="O490" s="1044"/>
      <c r="P490" s="60">
        <f>+ROUND(M490*L490,2)</f>
        <v>436.33</v>
      </c>
      <c r="Q490" s="18"/>
    </row>
    <row r="491" spans="2:17" ht="14.25">
      <c r="B491" s="283"/>
      <c r="C491" s="1086"/>
      <c r="D491" s="1086"/>
      <c r="E491" s="1086"/>
      <c r="F491" s="1086"/>
      <c r="G491" s="1087"/>
      <c r="H491" s="1032"/>
      <c r="I491" s="995"/>
      <c r="J491" s="995"/>
      <c r="K491" s="1033"/>
      <c r="L491" s="335"/>
      <c r="M491" s="1034"/>
      <c r="N491" s="1035"/>
      <c r="O491" s="1036"/>
      <c r="P491" s="60">
        <f>+ROUND(M491*L491,2)</f>
        <v>0</v>
      </c>
      <c r="Q491" s="18"/>
    </row>
    <row r="492" spans="2:17" ht="15" thickBot="1">
      <c r="B492" s="283"/>
      <c r="C492" s="1023"/>
      <c r="D492" s="1024"/>
      <c r="E492" s="1024"/>
      <c r="F492" s="1024"/>
      <c r="G492" s="1025"/>
      <c r="H492" s="1026"/>
      <c r="I492" s="1024"/>
      <c r="J492" s="1024"/>
      <c r="K492" s="1025"/>
      <c r="L492" s="340"/>
      <c r="M492" s="1076"/>
      <c r="N492" s="1077"/>
      <c r="O492" s="1078"/>
      <c r="P492" s="60">
        <f>+ROUND(M492*L492,2)</f>
        <v>0</v>
      </c>
      <c r="Q492" s="18"/>
    </row>
    <row r="493" spans="2:17" ht="15.75" thickBot="1">
      <c r="B493" s="283"/>
      <c r="C493" s="982" t="s">
        <v>58</v>
      </c>
      <c r="D493" s="983"/>
      <c r="E493" s="983"/>
      <c r="F493" s="983"/>
      <c r="G493" s="983"/>
      <c r="H493" s="983"/>
      <c r="I493" s="983"/>
      <c r="J493" s="983"/>
      <c r="K493" s="983"/>
      <c r="L493" s="983"/>
      <c r="M493" s="983"/>
      <c r="N493" s="983"/>
      <c r="O493" s="984"/>
      <c r="P493" s="341">
        <f>+SUM(P490:P492)</f>
        <v>436.33</v>
      </c>
      <c r="Q493" s="342"/>
    </row>
    <row r="494" spans="2:17">
      <c r="B494" s="283"/>
      <c r="C494" s="1002" t="s">
        <v>59</v>
      </c>
      <c r="D494" s="1003"/>
      <c r="E494" s="1003"/>
      <c r="F494" s="1003"/>
      <c r="G494" s="1003"/>
      <c r="H494" s="1003"/>
      <c r="I494" s="1003"/>
      <c r="J494" s="1003"/>
      <c r="K494" s="1003"/>
      <c r="L494" s="1003"/>
      <c r="M494" s="1003"/>
      <c r="N494" s="1003"/>
      <c r="O494" s="1003"/>
      <c r="P494" s="1004"/>
      <c r="Q494" s="328"/>
    </row>
    <row r="495" spans="2:17">
      <c r="B495" s="283"/>
      <c r="C495" s="1005"/>
      <c r="D495" s="1006"/>
      <c r="E495" s="1006"/>
      <c r="F495" s="1006"/>
      <c r="G495" s="1006"/>
      <c r="H495" s="1006"/>
      <c r="I495" s="1006"/>
      <c r="J495" s="1006"/>
      <c r="K495" s="1006"/>
      <c r="L495" s="1006"/>
      <c r="M495" s="1006"/>
      <c r="N495" s="1006"/>
      <c r="O495" s="1006"/>
      <c r="P495" s="1007"/>
      <c r="Q495" s="328"/>
    </row>
    <row r="496" spans="2:17" ht="13.5" thickBot="1">
      <c r="B496" s="283"/>
      <c r="C496" s="1008"/>
      <c r="D496" s="1009"/>
      <c r="E496" s="1009"/>
      <c r="F496" s="1009"/>
      <c r="G496" s="1009"/>
      <c r="H496" s="1009"/>
      <c r="I496" s="1009"/>
      <c r="J496" s="1009"/>
      <c r="K496" s="1009"/>
      <c r="L496" s="1009"/>
      <c r="M496" s="1009"/>
      <c r="N496" s="1009"/>
      <c r="O496" s="1009"/>
      <c r="P496" s="1010"/>
      <c r="Q496" s="328"/>
    </row>
    <row r="497" spans="2:17" ht="15">
      <c r="B497" s="283"/>
      <c r="C497" s="1011" t="s">
        <v>6</v>
      </c>
      <c r="D497" s="1012"/>
      <c r="E497" s="1012"/>
      <c r="F497" s="1012"/>
      <c r="G497" s="1012"/>
      <c r="H497" s="1012"/>
      <c r="I497" s="1012"/>
      <c r="J497" s="1028"/>
      <c r="K497" s="329" t="s">
        <v>53</v>
      </c>
      <c r="L497" s="330" t="s">
        <v>8</v>
      </c>
      <c r="M497" s="329" t="s">
        <v>178</v>
      </c>
      <c r="N497" s="1027" t="s">
        <v>60</v>
      </c>
      <c r="O497" s="1028"/>
      <c r="P497" s="332" t="s">
        <v>57</v>
      </c>
      <c r="Q497" s="333"/>
    </row>
    <row r="498" spans="2:17" ht="14.25">
      <c r="B498" s="283"/>
      <c r="C498" s="1083" t="s">
        <v>257</v>
      </c>
      <c r="D498" s="1084"/>
      <c r="E498" s="1084"/>
      <c r="F498" s="1084"/>
      <c r="G498" s="1084"/>
      <c r="H498" s="1084"/>
      <c r="I498" s="1084"/>
      <c r="J498" s="1085"/>
      <c r="K498" s="343" t="s">
        <v>102</v>
      </c>
      <c r="L498" s="344">
        <v>0.33</v>
      </c>
      <c r="M498" s="345">
        <v>0.05</v>
      </c>
      <c r="N498" s="784">
        <v>28500</v>
      </c>
      <c r="O498" s="785"/>
      <c r="P498" s="60">
        <f>+ROUND((L498*(1+M498)*N498),2)</f>
        <v>9875.25</v>
      </c>
      <c r="Q498" s="18"/>
    </row>
    <row r="499" spans="2:17" ht="14.25">
      <c r="B499" s="283"/>
      <c r="C499" s="1017" t="s">
        <v>237</v>
      </c>
      <c r="D499" s="1018"/>
      <c r="E499" s="1018"/>
      <c r="F499" s="1018"/>
      <c r="G499" s="1018"/>
      <c r="H499" s="1018"/>
      <c r="I499" s="1018"/>
      <c r="J499" s="1019"/>
      <c r="K499" s="343" t="s">
        <v>256</v>
      </c>
      <c r="L499" s="344">
        <v>7.0000000000000007E-2</v>
      </c>
      <c r="M499" s="345">
        <v>0.05</v>
      </c>
      <c r="N499" s="784">
        <v>10000</v>
      </c>
      <c r="O499" s="785"/>
      <c r="P499" s="60">
        <f t="shared" ref="P499:P501" si="5">+ROUND((L499*(1+M499)*N499),2)</f>
        <v>735</v>
      </c>
      <c r="Q499" s="18"/>
    </row>
    <row r="500" spans="2:17" ht="14.25">
      <c r="B500" s="283"/>
      <c r="C500" s="1017"/>
      <c r="D500" s="1018"/>
      <c r="E500" s="1018"/>
      <c r="F500" s="1018"/>
      <c r="G500" s="1018"/>
      <c r="H500" s="1018"/>
      <c r="I500" s="1018"/>
      <c r="J500" s="1019"/>
      <c r="K500" s="343"/>
      <c r="L500" s="344"/>
      <c r="M500" s="345"/>
      <c r="N500" s="784"/>
      <c r="O500" s="785"/>
      <c r="P500" s="60">
        <f t="shared" si="5"/>
        <v>0</v>
      </c>
      <c r="Q500" s="18"/>
    </row>
    <row r="501" spans="2:17" ht="15" thickBot="1">
      <c r="B501" s="283"/>
      <c r="C501" s="1017"/>
      <c r="D501" s="1018"/>
      <c r="E501" s="1018"/>
      <c r="F501" s="1018"/>
      <c r="G501" s="1018"/>
      <c r="H501" s="1018"/>
      <c r="I501" s="1018"/>
      <c r="J501" s="1019"/>
      <c r="K501" s="343"/>
      <c r="L501" s="344"/>
      <c r="M501" s="345"/>
      <c r="N501" s="784"/>
      <c r="O501" s="785"/>
      <c r="P501" s="60">
        <f t="shared" si="5"/>
        <v>0</v>
      </c>
      <c r="Q501" s="18"/>
    </row>
    <row r="502" spans="2:17" ht="15.75" thickBot="1">
      <c r="B502" s="283"/>
      <c r="C502" s="982" t="s">
        <v>58</v>
      </c>
      <c r="D502" s="983"/>
      <c r="E502" s="983"/>
      <c r="F502" s="983"/>
      <c r="G502" s="983"/>
      <c r="H502" s="983"/>
      <c r="I502" s="983"/>
      <c r="J502" s="983"/>
      <c r="K502" s="983"/>
      <c r="L502" s="983"/>
      <c r="M502" s="1029"/>
      <c r="N502" s="983"/>
      <c r="O502" s="984"/>
      <c r="P502" s="350">
        <f>+SUM(P498:P501)</f>
        <v>10610.25</v>
      </c>
      <c r="Q502" s="18"/>
    </row>
    <row r="503" spans="2:17">
      <c r="B503" s="283"/>
      <c r="C503" s="1002" t="s">
        <v>61</v>
      </c>
      <c r="D503" s="1003"/>
      <c r="E503" s="1003"/>
      <c r="F503" s="1003"/>
      <c r="G503" s="1003"/>
      <c r="H503" s="1003"/>
      <c r="I503" s="1003"/>
      <c r="J503" s="1003"/>
      <c r="K503" s="1003"/>
      <c r="L503" s="1003"/>
      <c r="M503" s="1003"/>
      <c r="N503" s="1003"/>
      <c r="O503" s="1003"/>
      <c r="P503" s="1004"/>
      <c r="Q503" s="328"/>
    </row>
    <row r="504" spans="2:17">
      <c r="B504" s="283"/>
      <c r="C504" s="1005"/>
      <c r="D504" s="1006"/>
      <c r="E504" s="1006"/>
      <c r="F504" s="1006"/>
      <c r="G504" s="1006"/>
      <c r="H504" s="1006"/>
      <c r="I504" s="1006"/>
      <c r="J504" s="1006"/>
      <c r="K504" s="1006"/>
      <c r="L504" s="1006"/>
      <c r="M504" s="1006"/>
      <c r="N504" s="1006"/>
      <c r="O504" s="1006"/>
      <c r="P504" s="1007"/>
      <c r="Q504" s="328"/>
    </row>
    <row r="505" spans="2:17" ht="13.5" thickBot="1">
      <c r="B505" s="283"/>
      <c r="C505" s="1008"/>
      <c r="D505" s="1009"/>
      <c r="E505" s="1009"/>
      <c r="F505" s="1009"/>
      <c r="G505" s="1009"/>
      <c r="H505" s="1009"/>
      <c r="I505" s="1009"/>
      <c r="J505" s="1009"/>
      <c r="K505" s="1009"/>
      <c r="L505" s="1009"/>
      <c r="M505" s="1009"/>
      <c r="N505" s="1009"/>
      <c r="O505" s="1009"/>
      <c r="P505" s="1010"/>
      <c r="Q505" s="328"/>
    </row>
    <row r="506" spans="2:17" ht="17.25">
      <c r="B506" s="283"/>
      <c r="C506" s="1011" t="s">
        <v>62</v>
      </c>
      <c r="D506" s="1012"/>
      <c r="E506" s="1012"/>
      <c r="F506" s="1012"/>
      <c r="G506" s="1012"/>
      <c r="H506" s="1012"/>
      <c r="I506" s="1012"/>
      <c r="J506" s="330" t="s">
        <v>56</v>
      </c>
      <c r="K506" s="331" t="s">
        <v>64</v>
      </c>
      <c r="L506" s="351" t="s">
        <v>65</v>
      </c>
      <c r="M506" s="1027" t="s">
        <v>66</v>
      </c>
      <c r="N506" s="1012"/>
      <c r="O506" s="1028"/>
      <c r="P506" s="332" t="s">
        <v>57</v>
      </c>
      <c r="Q506" s="333"/>
    </row>
    <row r="507" spans="2:17" ht="14.25">
      <c r="B507" s="283"/>
      <c r="C507" s="994" t="s">
        <v>254</v>
      </c>
      <c r="D507" s="995"/>
      <c r="E507" s="995"/>
      <c r="F507" s="995"/>
      <c r="G507" s="995"/>
      <c r="H507" s="995"/>
      <c r="I507" s="995"/>
      <c r="J507" s="352">
        <v>0.05</v>
      </c>
      <c r="K507" s="353">
        <v>1</v>
      </c>
      <c r="L507" s="352"/>
      <c r="M507" s="784">
        <v>10610.25</v>
      </c>
      <c r="N507" s="1030"/>
      <c r="O507" s="785"/>
      <c r="P507" s="60">
        <f>+ROUND(M507*K507*J507,2)</f>
        <v>530.51</v>
      </c>
      <c r="Q507" s="18"/>
    </row>
    <row r="508" spans="2:17" ht="15" thickBot="1">
      <c r="B508" s="283"/>
      <c r="C508" s="1023"/>
      <c r="D508" s="1024"/>
      <c r="E508" s="1024"/>
      <c r="F508" s="1024"/>
      <c r="G508" s="1024"/>
      <c r="H508" s="1024"/>
      <c r="I508" s="1024"/>
      <c r="J508" s="354"/>
      <c r="K508" s="355"/>
      <c r="L508" s="354"/>
      <c r="M508" s="1026"/>
      <c r="N508" s="1024"/>
      <c r="O508" s="1025"/>
      <c r="P508" s="60">
        <f>+ROUND(M508*K508*J508,2)</f>
        <v>0</v>
      </c>
      <c r="Q508" s="18"/>
    </row>
    <row r="509" spans="2:17" ht="15.75" thickBot="1">
      <c r="B509" s="283"/>
      <c r="C509" s="982" t="s">
        <v>58</v>
      </c>
      <c r="D509" s="983"/>
      <c r="E509" s="983"/>
      <c r="F509" s="983"/>
      <c r="G509" s="983"/>
      <c r="H509" s="983"/>
      <c r="I509" s="983"/>
      <c r="J509" s="983"/>
      <c r="K509" s="983"/>
      <c r="L509" s="983"/>
      <c r="M509" s="983"/>
      <c r="N509" s="983"/>
      <c r="O509" s="984"/>
      <c r="P509" s="341">
        <f>+SUM(P507:P508)</f>
        <v>530.51</v>
      </c>
      <c r="Q509" s="342"/>
    </row>
    <row r="510" spans="2:17">
      <c r="B510" s="283"/>
      <c r="C510" s="1002" t="s">
        <v>67</v>
      </c>
      <c r="D510" s="1003"/>
      <c r="E510" s="1003"/>
      <c r="F510" s="1003"/>
      <c r="G510" s="1003"/>
      <c r="H510" s="1003"/>
      <c r="I510" s="1003"/>
      <c r="J510" s="1003"/>
      <c r="K510" s="1003"/>
      <c r="L510" s="1003"/>
      <c r="M510" s="1003"/>
      <c r="N510" s="1003"/>
      <c r="O510" s="1003"/>
      <c r="P510" s="1004"/>
      <c r="Q510" s="328"/>
    </row>
    <row r="511" spans="2:17">
      <c r="B511" s="283"/>
      <c r="C511" s="1005"/>
      <c r="D511" s="1006"/>
      <c r="E511" s="1006"/>
      <c r="F511" s="1006"/>
      <c r="G511" s="1006"/>
      <c r="H511" s="1006"/>
      <c r="I511" s="1006"/>
      <c r="J511" s="1006"/>
      <c r="K511" s="1006"/>
      <c r="L511" s="1006"/>
      <c r="M511" s="1006"/>
      <c r="N511" s="1006"/>
      <c r="O511" s="1006"/>
      <c r="P511" s="1007"/>
      <c r="Q511" s="328"/>
    </row>
    <row r="512" spans="2:17" ht="13.5" thickBot="1">
      <c r="B512" s="283"/>
      <c r="C512" s="1008"/>
      <c r="D512" s="1009"/>
      <c r="E512" s="1009"/>
      <c r="F512" s="1009"/>
      <c r="G512" s="1009"/>
      <c r="H512" s="1009"/>
      <c r="I512" s="1009"/>
      <c r="J512" s="1009"/>
      <c r="K512" s="1009"/>
      <c r="L512" s="1009"/>
      <c r="M512" s="1009"/>
      <c r="N512" s="1009"/>
      <c r="O512" s="1009"/>
      <c r="P512" s="1010"/>
      <c r="Q512" s="328"/>
    </row>
    <row r="513" spans="2:17" ht="30">
      <c r="B513" s="283"/>
      <c r="C513" s="1011" t="s">
        <v>68</v>
      </c>
      <c r="D513" s="1012"/>
      <c r="E513" s="1012"/>
      <c r="F513" s="1012"/>
      <c r="G513" s="1012"/>
      <c r="H513" s="1012"/>
      <c r="I513" s="1012"/>
      <c r="J513" s="1027" t="s">
        <v>53</v>
      </c>
      <c r="K513" s="1028"/>
      <c r="L513" s="356" t="s">
        <v>69</v>
      </c>
      <c r="M513" s="1013" t="s">
        <v>56</v>
      </c>
      <c r="N513" s="1015"/>
      <c r="O513" s="1014"/>
      <c r="P513" s="358" t="s">
        <v>57</v>
      </c>
      <c r="Q513" s="359"/>
    </row>
    <row r="514" spans="2:17" ht="14.25">
      <c r="B514" s="283"/>
      <c r="C514" s="814" t="s">
        <v>316</v>
      </c>
      <c r="D514" s="815"/>
      <c r="E514" s="815"/>
      <c r="F514" s="815"/>
      <c r="G514" s="815"/>
      <c r="H514" s="815"/>
      <c r="I514" s="816"/>
      <c r="J514" s="784" t="s">
        <v>94</v>
      </c>
      <c r="K514" s="785"/>
      <c r="L514" s="184">
        <f>+'DESGLOSE CUADRILLAS'!J26</f>
        <v>311661.11135999998</v>
      </c>
      <c r="M514" s="1073">
        <v>1.4E-2</v>
      </c>
      <c r="N514" s="1074"/>
      <c r="O514" s="1075"/>
      <c r="P514" s="361">
        <f>+ROUND(M514*L514,2)</f>
        <v>4363.26</v>
      </c>
      <c r="Q514" s="21"/>
    </row>
    <row r="515" spans="2:17" ht="14.25">
      <c r="B515" s="283"/>
      <c r="C515" s="346"/>
      <c r="D515" s="347"/>
      <c r="E515" s="347"/>
      <c r="F515" s="347"/>
      <c r="G515" s="347"/>
      <c r="H515" s="347"/>
      <c r="I515" s="347"/>
      <c r="J515" s="784"/>
      <c r="K515" s="785"/>
      <c r="L515" s="360"/>
      <c r="M515" s="1020"/>
      <c r="N515" s="1021"/>
      <c r="O515" s="1022"/>
      <c r="P515" s="361"/>
      <c r="Q515" s="21"/>
    </row>
    <row r="516" spans="2:17" ht="14.25">
      <c r="B516" s="283"/>
      <c r="C516" s="346"/>
      <c r="D516" s="347"/>
      <c r="E516" s="347"/>
      <c r="F516" s="347"/>
      <c r="G516" s="347"/>
      <c r="H516" s="347"/>
      <c r="I516" s="347"/>
      <c r="J516" s="784"/>
      <c r="K516" s="785"/>
      <c r="L516" s="360"/>
      <c r="M516" s="1020"/>
      <c r="N516" s="1021"/>
      <c r="O516" s="1022"/>
      <c r="P516" s="361"/>
      <c r="Q516" s="21"/>
    </row>
    <row r="517" spans="2:17" ht="15" thickBot="1">
      <c r="B517" s="283"/>
      <c r="C517" s="1023"/>
      <c r="D517" s="1024"/>
      <c r="E517" s="1024"/>
      <c r="F517" s="1024"/>
      <c r="G517" s="1024"/>
      <c r="H517" s="1024"/>
      <c r="I517" s="1024"/>
      <c r="J517" s="1026"/>
      <c r="K517" s="1025"/>
      <c r="L517" s="354"/>
      <c r="M517" s="1026"/>
      <c r="N517" s="1024"/>
      <c r="O517" s="1025"/>
      <c r="P517" s="70"/>
      <c r="Q517" s="18"/>
    </row>
    <row r="518" spans="2:17" ht="15.75" thickBot="1">
      <c r="B518" s="283"/>
      <c r="C518" s="982" t="s">
        <v>58</v>
      </c>
      <c r="D518" s="983"/>
      <c r="E518" s="983"/>
      <c r="F518" s="983"/>
      <c r="G518" s="983"/>
      <c r="H518" s="983"/>
      <c r="I518" s="983"/>
      <c r="J518" s="983"/>
      <c r="K518" s="983"/>
      <c r="L518" s="983"/>
      <c r="M518" s="983"/>
      <c r="N518" s="983"/>
      <c r="O518" s="984"/>
      <c r="P518" s="350">
        <f>+SUM(P514:P517)</f>
        <v>4363.26</v>
      </c>
      <c r="Q518" s="18"/>
    </row>
    <row r="519" spans="2:17" ht="15" thickBot="1">
      <c r="B519" s="283"/>
      <c r="C519" s="321"/>
      <c r="D519" s="291"/>
      <c r="E519" s="291"/>
      <c r="F519" s="291"/>
      <c r="G519" s="291"/>
      <c r="H519" s="291"/>
      <c r="I519" s="291"/>
      <c r="J519" s="291"/>
      <c r="K519" s="291"/>
      <c r="L519" s="291"/>
      <c r="M519" s="291"/>
      <c r="N519" s="291"/>
      <c r="O519" s="291"/>
      <c r="P519" s="322"/>
      <c r="Q519" s="284"/>
    </row>
    <row r="520" spans="2:17" ht="15.75" thickBot="1">
      <c r="B520" s="283"/>
      <c r="C520" s="985" t="s">
        <v>70</v>
      </c>
      <c r="D520" s="986"/>
      <c r="E520" s="986"/>
      <c r="F520" s="986"/>
      <c r="G520" s="986"/>
      <c r="H520" s="986"/>
      <c r="I520" s="986"/>
      <c r="J520" s="986"/>
      <c r="K520" s="986"/>
      <c r="L520" s="986"/>
      <c r="M520" s="986"/>
      <c r="N520" s="986"/>
      <c r="O520" s="987"/>
      <c r="P520" s="362">
        <f>+ROUNDUP(P518+P509+P502+P493,0)</f>
        <v>15941</v>
      </c>
      <c r="Q520" s="363"/>
    </row>
    <row r="521" spans="2:17">
      <c r="B521" s="283"/>
      <c r="C521" s="1002" t="s">
        <v>71</v>
      </c>
      <c r="D521" s="1003"/>
      <c r="E521" s="1003"/>
      <c r="F521" s="1003"/>
      <c r="G521" s="1003"/>
      <c r="H521" s="1003"/>
      <c r="I521" s="1003"/>
      <c r="J521" s="1003"/>
      <c r="K521" s="1003"/>
      <c r="L521" s="1003"/>
      <c r="M521" s="1003"/>
      <c r="N521" s="1003"/>
      <c r="O521" s="1003"/>
      <c r="P521" s="1004"/>
      <c r="Q521" s="328"/>
    </row>
    <row r="522" spans="2:17">
      <c r="B522" s="283"/>
      <c r="C522" s="1005"/>
      <c r="D522" s="1006"/>
      <c r="E522" s="1006"/>
      <c r="F522" s="1006"/>
      <c r="G522" s="1006"/>
      <c r="H522" s="1006"/>
      <c r="I522" s="1006"/>
      <c r="J522" s="1006"/>
      <c r="K522" s="1006"/>
      <c r="L522" s="1006"/>
      <c r="M522" s="1006"/>
      <c r="N522" s="1006"/>
      <c r="O522" s="1006"/>
      <c r="P522" s="1007"/>
      <c r="Q522" s="328"/>
    </row>
    <row r="523" spans="2:17" ht="13.5" thickBot="1">
      <c r="B523" s="283"/>
      <c r="C523" s="1008"/>
      <c r="D523" s="1009"/>
      <c r="E523" s="1009"/>
      <c r="F523" s="1009"/>
      <c r="G523" s="1009"/>
      <c r="H523" s="1009"/>
      <c r="I523" s="1009"/>
      <c r="J523" s="1009"/>
      <c r="K523" s="1009"/>
      <c r="L523" s="1009"/>
      <c r="M523" s="1009"/>
      <c r="N523" s="1009"/>
      <c r="O523" s="1009"/>
      <c r="P523" s="1010"/>
      <c r="Q523" s="328"/>
    </row>
    <row r="524" spans="2:17" ht="15">
      <c r="B524" s="283"/>
      <c r="C524" s="1011" t="s">
        <v>72</v>
      </c>
      <c r="D524" s="1012"/>
      <c r="E524" s="1012"/>
      <c r="F524" s="1012"/>
      <c r="G524" s="1012"/>
      <c r="H524" s="1012"/>
      <c r="I524" s="1012"/>
      <c r="J524" s="331"/>
      <c r="K524" s="357"/>
      <c r="L524" s="1013" t="s">
        <v>73</v>
      </c>
      <c r="M524" s="1014"/>
      <c r="N524" s="1013" t="s">
        <v>74</v>
      </c>
      <c r="O524" s="1015"/>
      <c r="P524" s="1016"/>
      <c r="Q524" s="359"/>
    </row>
    <row r="525" spans="2:17" ht="14.25">
      <c r="B525" s="283"/>
      <c r="C525" s="994" t="s">
        <v>75</v>
      </c>
      <c r="D525" s="995"/>
      <c r="E525" s="995"/>
      <c r="F525" s="995"/>
      <c r="G525" s="995"/>
      <c r="H525" s="995"/>
      <c r="I525" s="995"/>
      <c r="J525" s="74"/>
      <c r="K525" s="75"/>
      <c r="L525" s="996">
        <v>0.28999999999999998</v>
      </c>
      <c r="M525" s="997"/>
      <c r="N525" s="797">
        <f>+L525*P520</f>
        <v>4622.8899999999994</v>
      </c>
      <c r="O525" s="998"/>
      <c r="P525" s="999"/>
      <c r="Q525" s="23"/>
    </row>
    <row r="526" spans="2:17" ht="14.25">
      <c r="B526" s="283"/>
      <c r="C526" s="336" t="s">
        <v>76</v>
      </c>
      <c r="D526" s="337"/>
      <c r="E526" s="337"/>
      <c r="F526" s="337"/>
      <c r="G526" s="337"/>
      <c r="H526" s="337"/>
      <c r="I526" s="337"/>
      <c r="J526" s="74"/>
      <c r="K526" s="75"/>
      <c r="L526" s="996">
        <v>0.01</v>
      </c>
      <c r="M526" s="997"/>
      <c r="N526" s="797">
        <f>+L526*P520</f>
        <v>159.41</v>
      </c>
      <c r="O526" s="998"/>
      <c r="P526" s="999"/>
      <c r="Q526" s="23"/>
    </row>
    <row r="527" spans="2:17" ht="15" thickBot="1">
      <c r="B527" s="283"/>
      <c r="C527" s="314" t="s">
        <v>77</v>
      </c>
      <c r="D527" s="315"/>
      <c r="E527" s="315"/>
      <c r="F527" s="315"/>
      <c r="G527" s="315"/>
      <c r="H527" s="315"/>
      <c r="I527" s="315"/>
      <c r="J527" s="77"/>
      <c r="K527" s="78"/>
      <c r="L527" s="1000">
        <v>0.05</v>
      </c>
      <c r="M527" s="1001"/>
      <c r="N527" s="797">
        <f>+L527*P520</f>
        <v>797.05000000000007</v>
      </c>
      <c r="O527" s="998"/>
      <c r="P527" s="999"/>
      <c r="Q527" s="23"/>
    </row>
    <row r="528" spans="2:17" ht="15.75" thickBot="1">
      <c r="B528" s="283"/>
      <c r="C528" s="982" t="s">
        <v>58</v>
      </c>
      <c r="D528" s="983"/>
      <c r="E528" s="983"/>
      <c r="F528" s="983"/>
      <c r="G528" s="983"/>
      <c r="H528" s="983"/>
      <c r="I528" s="983"/>
      <c r="J528" s="983"/>
      <c r="K528" s="983"/>
      <c r="L528" s="983"/>
      <c r="M528" s="983"/>
      <c r="N528" s="983"/>
      <c r="O528" s="984"/>
      <c r="P528" s="364">
        <f>+ROUND(SUM(N525:P527),0)</f>
        <v>5579</v>
      </c>
      <c r="Q528" s="365"/>
    </row>
    <row r="529" spans="2:17" ht="15" thickBot="1">
      <c r="B529" s="283"/>
      <c r="C529" s="321"/>
      <c r="D529" s="291"/>
      <c r="E529" s="291"/>
      <c r="F529" s="291"/>
      <c r="G529" s="291"/>
      <c r="H529" s="291"/>
      <c r="I529" s="291"/>
      <c r="J529" s="291"/>
      <c r="K529" s="291"/>
      <c r="L529" s="291"/>
      <c r="M529" s="291"/>
      <c r="N529" s="291"/>
      <c r="O529" s="291"/>
      <c r="P529" s="322"/>
      <c r="Q529" s="284"/>
    </row>
    <row r="530" spans="2:17" ht="15.75" thickBot="1">
      <c r="B530" s="283"/>
      <c r="C530" s="985" t="s">
        <v>78</v>
      </c>
      <c r="D530" s="986"/>
      <c r="E530" s="986"/>
      <c r="F530" s="986"/>
      <c r="G530" s="986"/>
      <c r="H530" s="986"/>
      <c r="I530" s="986"/>
      <c r="J530" s="986"/>
      <c r="K530" s="986"/>
      <c r="L530" s="986"/>
      <c r="M530" s="986"/>
      <c r="N530" s="986"/>
      <c r="O530" s="987"/>
      <c r="P530" s="366">
        <f>+P528+P520</f>
        <v>21520</v>
      </c>
      <c r="Q530" s="365"/>
    </row>
    <row r="531" spans="2:17" ht="14.25">
      <c r="B531" s="283"/>
      <c r="C531" s="321"/>
      <c r="D531" s="291"/>
      <c r="E531" s="291"/>
      <c r="F531" s="291"/>
      <c r="G531" s="291"/>
      <c r="H531" s="291"/>
      <c r="I531" s="291"/>
      <c r="J531" s="291"/>
      <c r="K531" s="291"/>
      <c r="L531" s="291"/>
      <c r="M531" s="291"/>
      <c r="N531" s="291"/>
      <c r="O531" s="291"/>
      <c r="P531" s="322"/>
      <c r="Q531" s="284"/>
    </row>
    <row r="532" spans="2:17" ht="14.25">
      <c r="B532" s="283"/>
      <c r="C532" s="321"/>
      <c r="D532" s="291"/>
      <c r="E532" s="291"/>
      <c r="F532" s="291"/>
      <c r="G532" s="291"/>
      <c r="H532" s="367" t="s">
        <v>79</v>
      </c>
      <c r="I532" s="367"/>
      <c r="J532" s="367"/>
      <c r="K532" s="367"/>
      <c r="L532" s="291"/>
      <c r="M532" s="291"/>
      <c r="N532" s="291"/>
      <c r="O532" s="291"/>
      <c r="P532" s="322"/>
      <c r="Q532" s="284"/>
    </row>
    <row r="533" spans="2:17" ht="15">
      <c r="B533" s="283"/>
      <c r="C533" s="321"/>
      <c r="D533" s="291"/>
      <c r="E533" s="291"/>
      <c r="F533" s="291"/>
      <c r="G533" s="291"/>
      <c r="H533" s="367" t="s">
        <v>80</v>
      </c>
      <c r="I533" s="291"/>
      <c r="J533" s="291"/>
      <c r="K533" s="291"/>
      <c r="L533" s="291"/>
      <c r="M533" s="291"/>
      <c r="N533" s="291"/>
      <c r="O533" s="291"/>
      <c r="P533" s="322"/>
      <c r="Q533" s="368"/>
    </row>
    <row r="534" spans="2:17" ht="15">
      <c r="B534" s="283"/>
      <c r="C534" s="321"/>
      <c r="D534" s="291"/>
      <c r="E534" s="291"/>
      <c r="F534" s="291"/>
      <c r="G534" s="291"/>
      <c r="H534" s="367" t="s">
        <v>81</v>
      </c>
      <c r="I534" s="291"/>
      <c r="J534" s="291"/>
      <c r="K534" s="291"/>
      <c r="L534" s="291"/>
      <c r="M534" s="291"/>
      <c r="N534" s="291"/>
      <c r="O534" s="291"/>
      <c r="P534" s="322"/>
      <c r="Q534" s="368"/>
    </row>
    <row r="535" spans="2:17" ht="14.25">
      <c r="B535" s="283"/>
      <c r="C535" s="305"/>
      <c r="D535" s="369"/>
      <c r="E535" s="369"/>
      <c r="F535" s="369"/>
      <c r="G535" s="369"/>
      <c r="H535" s="367" t="s">
        <v>82</v>
      </c>
      <c r="I535" s="369"/>
      <c r="J535" s="369"/>
      <c r="K535" s="369"/>
      <c r="L535" s="369"/>
      <c r="M535" s="369"/>
      <c r="N535" s="369"/>
      <c r="O535" s="369"/>
      <c r="P535" s="370"/>
      <c r="Q535" s="371"/>
    </row>
    <row r="536" spans="2:17" ht="14.25">
      <c r="B536" s="283"/>
      <c r="C536" s="321"/>
      <c r="D536" s="291"/>
      <c r="E536" s="291"/>
      <c r="F536" s="291"/>
      <c r="G536" s="291"/>
      <c r="H536" s="291" t="s">
        <v>83</v>
      </c>
      <c r="I536" s="291"/>
      <c r="J536" s="291"/>
      <c r="K536" s="291"/>
      <c r="L536" s="291"/>
      <c r="M536" s="291"/>
      <c r="N536" s="291"/>
      <c r="O536" s="291"/>
      <c r="P536" s="322"/>
      <c r="Q536" s="284"/>
    </row>
    <row r="537" spans="2:17" ht="15">
      <c r="B537" s="283"/>
      <c r="C537" s="372" t="s">
        <v>84</v>
      </c>
      <c r="D537" s="334"/>
      <c r="E537" s="334"/>
      <c r="F537" s="334"/>
      <c r="G537" s="334"/>
      <c r="H537" s="334"/>
      <c r="I537" s="334"/>
      <c r="J537" s="334"/>
      <c r="K537" s="334"/>
      <c r="L537" s="334"/>
      <c r="M537" s="334"/>
      <c r="N537" s="334"/>
      <c r="O537" s="334"/>
      <c r="P537" s="373"/>
      <c r="Q537" s="284"/>
    </row>
    <row r="538" spans="2:17" ht="14.25">
      <c r="B538" s="283"/>
      <c r="C538" s="988"/>
      <c r="D538" s="989"/>
      <c r="E538" s="989"/>
      <c r="F538" s="989"/>
      <c r="G538" s="989"/>
      <c r="H538" s="989"/>
      <c r="I538" s="989"/>
      <c r="J538" s="989"/>
      <c r="K538" s="989"/>
      <c r="L538" s="989"/>
      <c r="M538" s="989"/>
      <c r="N538" s="989"/>
      <c r="O538" s="989"/>
      <c r="P538" s="990"/>
      <c r="Q538" s="371"/>
    </row>
    <row r="539" spans="2:17" ht="14.25">
      <c r="B539" s="283"/>
      <c r="C539" s="988"/>
      <c r="D539" s="989"/>
      <c r="E539" s="989"/>
      <c r="F539" s="989"/>
      <c r="G539" s="989"/>
      <c r="H539" s="989"/>
      <c r="I539" s="989"/>
      <c r="J539" s="989"/>
      <c r="K539" s="989"/>
      <c r="L539" s="989"/>
      <c r="M539" s="989"/>
      <c r="N539" s="989"/>
      <c r="O539" s="989"/>
      <c r="P539" s="990"/>
      <c r="Q539" s="371"/>
    </row>
    <row r="540" spans="2:17" ht="14.25">
      <c r="B540" s="283"/>
      <c r="C540" s="305"/>
      <c r="D540" s="369"/>
      <c r="E540" s="369"/>
      <c r="F540" s="369"/>
      <c r="G540" s="369"/>
      <c r="H540" s="369"/>
      <c r="I540" s="369"/>
      <c r="J540" s="369"/>
      <c r="K540" s="369"/>
      <c r="L540" s="369"/>
      <c r="M540" s="369"/>
      <c r="N540" s="369"/>
      <c r="O540" s="369"/>
      <c r="P540" s="370"/>
      <c r="Q540" s="371"/>
    </row>
    <row r="541" spans="2:17" ht="15">
      <c r="B541" s="283"/>
      <c r="C541" s="374" t="s">
        <v>85</v>
      </c>
      <c r="D541" s="369"/>
      <c r="E541" s="369"/>
      <c r="F541" s="369"/>
      <c r="G541" s="369"/>
      <c r="H541" s="369"/>
      <c r="I541" s="369"/>
      <c r="J541" s="369"/>
      <c r="K541" s="369"/>
      <c r="L541" s="369"/>
      <c r="M541" s="369"/>
      <c r="N541" s="369"/>
      <c r="O541" s="369"/>
      <c r="P541" s="370"/>
      <c r="Q541" s="371"/>
    </row>
    <row r="542" spans="2:17">
      <c r="B542" s="283"/>
      <c r="C542" s="991" t="s">
        <v>86</v>
      </c>
      <c r="D542" s="992"/>
      <c r="E542" s="992"/>
      <c r="F542" s="992"/>
      <c r="G542" s="992"/>
      <c r="H542" s="992"/>
      <c r="I542" s="992"/>
      <c r="J542" s="992"/>
      <c r="K542" s="992"/>
      <c r="L542" s="992"/>
      <c r="M542" s="992"/>
      <c r="N542" s="992"/>
      <c r="O542" s="992"/>
      <c r="P542" s="993"/>
      <c r="Q542" s="375"/>
    </row>
    <row r="543" spans="2:17">
      <c r="B543" s="283"/>
      <c r="C543" s="991"/>
      <c r="D543" s="992"/>
      <c r="E543" s="992"/>
      <c r="F543" s="992"/>
      <c r="G543" s="992"/>
      <c r="H543" s="992"/>
      <c r="I543" s="992"/>
      <c r="J543" s="992"/>
      <c r="K543" s="992"/>
      <c r="L543" s="992"/>
      <c r="M543" s="992"/>
      <c r="N543" s="992"/>
      <c r="O543" s="992"/>
      <c r="P543" s="993"/>
      <c r="Q543" s="375"/>
    </row>
    <row r="544" spans="2:17">
      <c r="B544" s="283"/>
      <c r="C544" s="991" t="s">
        <v>87</v>
      </c>
      <c r="D544" s="992"/>
      <c r="E544" s="992"/>
      <c r="F544" s="992"/>
      <c r="G544" s="992"/>
      <c r="H544" s="992"/>
      <c r="I544" s="992"/>
      <c r="J544" s="992"/>
      <c r="K544" s="992"/>
      <c r="L544" s="992"/>
      <c r="M544" s="992"/>
      <c r="N544" s="992"/>
      <c r="O544" s="992"/>
      <c r="P544" s="993"/>
      <c r="Q544" s="375"/>
    </row>
    <row r="545" spans="2:17">
      <c r="B545" s="283"/>
      <c r="C545" s="991"/>
      <c r="D545" s="992"/>
      <c r="E545" s="992"/>
      <c r="F545" s="992"/>
      <c r="G545" s="992"/>
      <c r="H545" s="992"/>
      <c r="I545" s="992"/>
      <c r="J545" s="992"/>
      <c r="K545" s="992"/>
      <c r="L545" s="992"/>
      <c r="M545" s="992"/>
      <c r="N545" s="992"/>
      <c r="O545" s="992"/>
      <c r="P545" s="993"/>
      <c r="Q545" s="375"/>
    </row>
    <row r="546" spans="2:17" ht="14.25">
      <c r="B546" s="283"/>
      <c r="C546" s="305"/>
      <c r="D546" s="369"/>
      <c r="E546" s="369"/>
      <c r="F546" s="369"/>
      <c r="G546" s="369"/>
      <c r="H546" s="369"/>
      <c r="I546" s="369"/>
      <c r="J546" s="369"/>
      <c r="K546" s="369"/>
      <c r="L546" s="369"/>
      <c r="M546" s="369"/>
      <c r="N546" s="369"/>
      <c r="O546" s="369"/>
      <c r="P546" s="370"/>
      <c r="Q546" s="371"/>
    </row>
    <row r="547" spans="2:17" ht="14.25">
      <c r="B547" s="283"/>
      <c r="C547" s="321"/>
      <c r="D547" s="291"/>
      <c r="E547" s="291"/>
      <c r="F547" s="291"/>
      <c r="G547" s="291"/>
      <c r="H547" s="367" t="s">
        <v>79</v>
      </c>
      <c r="I547" s="291"/>
      <c r="J547" s="291"/>
      <c r="K547" s="291"/>
      <c r="L547" s="291"/>
      <c r="M547" s="291"/>
      <c r="N547" s="291"/>
      <c r="O547" s="291"/>
      <c r="P547" s="322"/>
      <c r="Q547" s="284"/>
    </row>
    <row r="548" spans="2:17" ht="14.25">
      <c r="B548" s="283"/>
      <c r="C548" s="321"/>
      <c r="D548" s="291"/>
      <c r="E548" s="291"/>
      <c r="F548" s="291"/>
      <c r="G548" s="291"/>
      <c r="H548" s="291" t="s">
        <v>80</v>
      </c>
      <c r="I548" s="337"/>
      <c r="J548" s="337"/>
      <c r="K548" s="337"/>
      <c r="L548" s="291"/>
      <c r="M548" s="291"/>
      <c r="N548" s="291"/>
      <c r="O548" s="291"/>
      <c r="P548" s="322"/>
      <c r="Q548" s="284"/>
    </row>
    <row r="549" spans="2:17" ht="14.25">
      <c r="B549" s="283"/>
      <c r="C549" s="321"/>
      <c r="D549" s="291"/>
      <c r="E549" s="291"/>
      <c r="F549" s="291"/>
      <c r="G549" s="291"/>
      <c r="H549" s="291" t="s">
        <v>88</v>
      </c>
      <c r="I549" s="376"/>
      <c r="J549" s="376"/>
      <c r="K549" s="376"/>
      <c r="L549" s="291"/>
      <c r="M549" s="291"/>
      <c r="N549" s="291"/>
      <c r="O549" s="291"/>
      <c r="P549" s="322"/>
      <c r="Q549" s="284"/>
    </row>
    <row r="550" spans="2:17" ht="14.25">
      <c r="B550" s="283"/>
      <c r="C550" s="377"/>
      <c r="D550" s="369"/>
      <c r="E550" s="369"/>
      <c r="F550" s="369"/>
      <c r="G550" s="369"/>
      <c r="H550" s="291" t="s">
        <v>89</v>
      </c>
      <c r="I550" s="291"/>
      <c r="J550" s="291"/>
      <c r="K550" s="291"/>
      <c r="L550" s="369"/>
      <c r="M550" s="369"/>
      <c r="N550" s="369"/>
      <c r="O550" s="369"/>
      <c r="P550" s="370"/>
      <c r="Q550" s="371"/>
    </row>
    <row r="551" spans="2:17" ht="16.5" thickBot="1">
      <c r="B551" s="283"/>
      <c r="C551" s="978"/>
      <c r="D551" s="979"/>
      <c r="E551" s="979"/>
      <c r="F551" s="355"/>
      <c r="G551" s="355"/>
      <c r="H551" s="355"/>
      <c r="I551" s="355"/>
      <c r="J551" s="355"/>
      <c r="K551" s="980"/>
      <c r="L551" s="980"/>
      <c r="M551" s="980"/>
      <c r="N551" s="980"/>
      <c r="O551" s="980"/>
      <c r="P551" s="981"/>
      <c r="Q551" s="378"/>
    </row>
    <row r="552" spans="2:17" ht="13.5" thickBot="1">
      <c r="B552" s="379"/>
      <c r="C552" s="380"/>
      <c r="D552" s="380"/>
      <c r="E552" s="380"/>
      <c r="F552" s="380"/>
      <c r="G552" s="380"/>
      <c r="H552" s="380"/>
      <c r="I552" s="380"/>
      <c r="J552" s="380"/>
      <c r="K552" s="380"/>
      <c r="L552" s="380"/>
      <c r="M552" s="380"/>
      <c r="N552" s="380"/>
      <c r="O552" s="380"/>
      <c r="P552" s="380"/>
      <c r="Q552" s="381"/>
    </row>
    <row r="553" spans="2:17" ht="13.5" thickTop="1"/>
    <row r="554" spans="2:17" ht="13.5" thickBot="1"/>
    <row r="555" spans="2:17" ht="13.5" thickTop="1">
      <c r="B555" s="280"/>
      <c r="C555" s="281"/>
      <c r="D555" s="281"/>
      <c r="E555" s="281"/>
      <c r="F555" s="281"/>
      <c r="G555" s="281"/>
      <c r="H555" s="281"/>
      <c r="I555" s="281"/>
      <c r="J555" s="281"/>
      <c r="K555" s="281"/>
      <c r="L555" s="281"/>
      <c r="M555" s="281"/>
      <c r="N555" s="281"/>
      <c r="O555" s="281"/>
      <c r="P555" s="281"/>
      <c r="Q555" s="282"/>
    </row>
    <row r="556" spans="2:17" ht="13.5">
      <c r="B556" s="283"/>
      <c r="C556" s="1066" t="s">
        <v>38</v>
      </c>
      <c r="D556" s="1067"/>
      <c r="E556" s="1067"/>
      <c r="F556" s="1067"/>
      <c r="Q556" s="284"/>
    </row>
    <row r="557" spans="2:17">
      <c r="B557" s="283"/>
      <c r="C557" s="285"/>
      <c r="D557" s="286" t="s">
        <v>39</v>
      </c>
      <c r="E557" s="285"/>
      <c r="F557" s="287"/>
      <c r="Q557" s="284"/>
    </row>
    <row r="558" spans="2:17">
      <c r="B558" s="283"/>
      <c r="C558" s="288"/>
      <c r="D558" s="289"/>
      <c r="E558" s="288"/>
      <c r="F558" s="289"/>
      <c r="Q558" s="284"/>
    </row>
    <row r="559" spans="2:17" ht="15.75">
      <c r="B559" s="283"/>
      <c r="C559" s="1068" t="s">
        <v>40</v>
      </c>
      <c r="D559" s="1068"/>
      <c r="E559" s="1068"/>
      <c r="F559" s="1068"/>
      <c r="G559" s="1068"/>
      <c r="H559" s="1068"/>
      <c r="I559" s="1068"/>
      <c r="J559" s="1068"/>
      <c r="K559" s="1068"/>
      <c r="L559" s="1068"/>
      <c r="M559" s="1068"/>
      <c r="N559" s="1068"/>
      <c r="O559" s="1068"/>
      <c r="P559" s="1068"/>
      <c r="Q559" s="290"/>
    </row>
    <row r="560" spans="2:17" ht="15" thickBot="1">
      <c r="B560" s="283"/>
      <c r="C560" s="291"/>
      <c r="D560" s="291"/>
      <c r="E560" s="291"/>
      <c r="F560" s="291"/>
      <c r="G560" s="291"/>
      <c r="H560" s="291"/>
      <c r="I560" s="291"/>
      <c r="J560" s="291"/>
      <c r="K560" s="291"/>
      <c r="L560" s="291"/>
      <c r="M560" s="291"/>
      <c r="N560" s="291"/>
      <c r="O560" s="291"/>
      <c r="P560" s="291"/>
      <c r="Q560" s="284"/>
    </row>
    <row r="561" spans="2:17" ht="15">
      <c r="B561" s="283"/>
      <c r="C561" s="872"/>
      <c r="D561" s="1069"/>
      <c r="E561" s="1070"/>
      <c r="F561" s="1070"/>
      <c r="G561" s="1070"/>
      <c r="H561" s="1070"/>
      <c r="I561" s="1070"/>
      <c r="J561" s="1070"/>
      <c r="K561" s="1071"/>
      <c r="L561" s="877"/>
      <c r="M561" s="878"/>
      <c r="N561" s="878"/>
      <c r="O561" s="878"/>
      <c r="P561" s="879"/>
      <c r="Q561" s="8"/>
    </row>
    <row r="562" spans="2:17" ht="15">
      <c r="B562" s="283"/>
      <c r="C562" s="873"/>
      <c r="D562" s="856" t="s">
        <v>468</v>
      </c>
      <c r="E562" s="857"/>
      <c r="F562" s="857"/>
      <c r="G562" s="857"/>
      <c r="H562" s="857"/>
      <c r="I562" s="857"/>
      <c r="J562" s="857"/>
      <c r="K562" s="858"/>
      <c r="L562" s="880"/>
      <c r="M562" s="881"/>
      <c r="N562" s="881"/>
      <c r="O562" s="881"/>
      <c r="P562" s="882"/>
      <c r="Q562" s="8"/>
    </row>
    <row r="563" spans="2:17" ht="15">
      <c r="B563" s="283"/>
      <c r="C563" s="873"/>
      <c r="D563" s="1063"/>
      <c r="E563" s="1064"/>
      <c r="F563" s="1064"/>
      <c r="G563" s="1064"/>
      <c r="H563" s="1064"/>
      <c r="I563" s="1064"/>
      <c r="J563" s="1064"/>
      <c r="K563" s="1065"/>
      <c r="L563" s="883" t="s">
        <v>41</v>
      </c>
      <c r="M563" s="252"/>
      <c r="N563" s="885"/>
      <c r="O563" s="886"/>
      <c r="P563" s="887"/>
      <c r="Q563" s="8"/>
    </row>
    <row r="564" spans="2:17" ht="14.25">
      <c r="B564" s="283"/>
      <c r="C564" s="873"/>
      <c r="D564" s="866" t="s">
        <v>467</v>
      </c>
      <c r="E564" s="867"/>
      <c r="F564" s="867"/>
      <c r="G564" s="867"/>
      <c r="H564" s="867"/>
      <c r="I564" s="867"/>
      <c r="J564" s="867"/>
      <c r="K564" s="868"/>
      <c r="L564" s="1072"/>
      <c r="M564" s="294"/>
      <c r="N564" s="1060"/>
      <c r="O564" s="1061"/>
      <c r="P564" s="1062"/>
      <c r="Q564" s="295"/>
    </row>
    <row r="565" spans="2:17" ht="13.9" customHeight="1">
      <c r="B565" s="283"/>
      <c r="C565" s="873"/>
      <c r="D565" s="866"/>
      <c r="E565" s="867"/>
      <c r="F565" s="867"/>
      <c r="G565" s="867"/>
      <c r="H565" s="867"/>
      <c r="I565" s="867"/>
      <c r="J565" s="867"/>
      <c r="K565" s="868"/>
      <c r="L565" s="883" t="s">
        <v>42</v>
      </c>
      <c r="M565" s="253"/>
      <c r="N565" s="883">
        <v>1</v>
      </c>
      <c r="O565" s="883" t="s">
        <v>43</v>
      </c>
      <c r="P565" s="854">
        <v>1</v>
      </c>
      <c r="Q565" s="8"/>
    </row>
    <row r="566" spans="2:17" ht="13.9" customHeight="1">
      <c r="B566" s="283"/>
      <c r="C566" s="873"/>
      <c r="D566" s="866"/>
      <c r="E566" s="867"/>
      <c r="F566" s="867"/>
      <c r="G566" s="867"/>
      <c r="H566" s="867"/>
      <c r="I566" s="867"/>
      <c r="J566" s="867"/>
      <c r="K566" s="868"/>
      <c r="L566" s="891"/>
      <c r="M566" s="254"/>
      <c r="N566" s="891"/>
      <c r="O566" s="891"/>
      <c r="P566" s="855"/>
      <c r="Q566" s="8"/>
    </row>
    <row r="567" spans="2:17" ht="15">
      <c r="B567" s="283"/>
      <c r="C567" s="873"/>
      <c r="D567" s="1063" t="s">
        <v>44</v>
      </c>
      <c r="E567" s="1064"/>
      <c r="F567" s="1064"/>
      <c r="G567" s="1064"/>
      <c r="H567" s="1064"/>
      <c r="I567" s="1064"/>
      <c r="J567" s="1064"/>
      <c r="K567" s="1065"/>
      <c r="L567" s="891"/>
      <c r="M567" s="254"/>
      <c r="N567" s="891"/>
      <c r="O567" s="891"/>
      <c r="P567" s="855"/>
      <c r="Q567" s="8"/>
    </row>
    <row r="568" spans="2:17" ht="15.75" thickBot="1">
      <c r="B568" s="283"/>
      <c r="C568" s="296"/>
      <c r="D568" s="297"/>
      <c r="E568" s="297"/>
      <c r="F568" s="297"/>
      <c r="G568" s="297"/>
      <c r="H568" s="297"/>
      <c r="I568" s="297"/>
      <c r="J568" s="297"/>
      <c r="K568" s="297"/>
      <c r="L568" s="297"/>
      <c r="M568" s="297"/>
      <c r="N568" s="298"/>
      <c r="O568" s="298"/>
      <c r="P568" s="299"/>
      <c r="Q568" s="300"/>
    </row>
    <row r="569" spans="2:17" ht="15">
      <c r="B569" s="283"/>
      <c r="C569" s="301"/>
      <c r="D569" s="292"/>
      <c r="E569" s="292"/>
      <c r="F569" s="292"/>
      <c r="G569" s="292"/>
      <c r="H569" s="292"/>
      <c r="I569" s="292"/>
      <c r="J569" s="292"/>
      <c r="K569" s="292"/>
      <c r="L569" s="302" t="s">
        <v>45</v>
      </c>
      <c r="M569" s="302"/>
      <c r="N569" s="303" t="s">
        <v>46</v>
      </c>
      <c r="O569" s="303" t="s">
        <v>47</v>
      </c>
      <c r="P569" s="304" t="s">
        <v>48</v>
      </c>
      <c r="Q569" s="295"/>
    </row>
    <row r="570" spans="2:17" ht="15">
      <c r="B570" s="283"/>
      <c r="C570" s="305"/>
      <c r="D570" s="293"/>
      <c r="E570" s="293"/>
      <c r="F570" s="293"/>
      <c r="G570" s="293"/>
      <c r="H570" s="293"/>
      <c r="I570" s="293"/>
      <c r="J570" s="293"/>
      <c r="K570" s="293"/>
      <c r="L570" s="306"/>
      <c r="M570" s="306"/>
      <c r="N570" s="307">
        <v>1</v>
      </c>
      <c r="O570" s="307">
        <v>9</v>
      </c>
      <c r="P570" s="308">
        <v>2026</v>
      </c>
      <c r="Q570" s="309"/>
    </row>
    <row r="571" spans="2:17" ht="15">
      <c r="B571" s="283"/>
      <c r="C571" s="310"/>
      <c r="D571" s="311"/>
      <c r="E571" s="311"/>
      <c r="F571" s="311"/>
      <c r="G571" s="311"/>
      <c r="H571" s="311"/>
      <c r="I571" s="311"/>
      <c r="J571" s="311"/>
      <c r="K571" s="311"/>
      <c r="L571" s="311"/>
      <c r="M571" s="311"/>
      <c r="N571" s="311"/>
      <c r="O571" s="311"/>
      <c r="P571" s="312"/>
      <c r="Q571" s="313"/>
    </row>
    <row r="572" spans="2:17" ht="15" thickBot="1">
      <c r="B572" s="283"/>
      <c r="C572" s="314"/>
      <c r="D572" s="315"/>
      <c r="E572" s="315"/>
      <c r="F572" s="315"/>
      <c r="G572" s="315"/>
      <c r="H572" s="315"/>
      <c r="I572" s="315"/>
      <c r="J572" s="315"/>
      <c r="K572" s="315"/>
      <c r="L572" s="315"/>
      <c r="M572" s="315"/>
      <c r="N572" s="315"/>
      <c r="O572" s="315"/>
      <c r="P572" s="316"/>
      <c r="Q572" s="284"/>
    </row>
    <row r="573" spans="2:17" ht="15" thickBot="1">
      <c r="B573" s="283"/>
      <c r="C573" s="317"/>
      <c r="D573" s="318"/>
      <c r="E573" s="318"/>
      <c r="F573" s="318"/>
      <c r="G573" s="318"/>
      <c r="H573" s="318"/>
      <c r="I573" s="291"/>
      <c r="J573" s="291"/>
      <c r="K573" s="318"/>
      <c r="L573" s="318"/>
      <c r="M573" s="318"/>
      <c r="N573" s="318"/>
      <c r="O573" s="318"/>
      <c r="P573" s="319"/>
      <c r="Q573" s="284"/>
    </row>
    <row r="574" spans="2:17" ht="15">
      <c r="B574" s="283"/>
      <c r="C574" s="1045" t="s">
        <v>51</v>
      </c>
      <c r="D574" s="1046"/>
      <c r="E574" s="1046"/>
      <c r="F574" s="1046"/>
      <c r="G574" s="1046"/>
      <c r="H574" s="1046"/>
      <c r="I574" s="1046"/>
      <c r="J574" s="1046"/>
      <c r="K574" s="1046"/>
      <c r="L574" s="1046"/>
      <c r="M574" s="1046"/>
      <c r="N574" s="1046"/>
      <c r="O574" s="1046"/>
      <c r="P574" s="1047"/>
      <c r="Q574" s="320"/>
    </row>
    <row r="575" spans="2:17" ht="15" thickBot="1">
      <c r="B575" s="283"/>
      <c r="C575" s="321"/>
      <c r="D575" s="291"/>
      <c r="E575" s="291"/>
      <c r="F575" s="291"/>
      <c r="G575" s="291"/>
      <c r="H575" s="291"/>
      <c r="I575" s="291"/>
      <c r="J575" s="291"/>
      <c r="K575" s="291"/>
      <c r="L575" s="291"/>
      <c r="M575" s="291"/>
      <c r="N575" s="291"/>
      <c r="O575" s="291"/>
      <c r="P575" s="322"/>
      <c r="Q575" s="284"/>
    </row>
    <row r="576" spans="2:17" ht="15">
      <c r="B576" s="283"/>
      <c r="C576" s="323" t="s">
        <v>52</v>
      </c>
      <c r="D576" s="1048" t="s">
        <v>6</v>
      </c>
      <c r="E576" s="1049"/>
      <c r="F576" s="1049"/>
      <c r="G576" s="1049"/>
      <c r="H576" s="1049"/>
      <c r="I576" s="1049"/>
      <c r="J576" s="1049"/>
      <c r="K576" s="1049"/>
      <c r="L576" s="1050"/>
      <c r="M576" s="1051" t="s">
        <v>53</v>
      </c>
      <c r="N576" s="1052"/>
      <c r="O576" s="1053"/>
      <c r="P576" s="323" t="s">
        <v>8</v>
      </c>
      <c r="Q576" s="324"/>
    </row>
    <row r="577" spans="2:17" ht="32.450000000000003" customHeight="1" thickBot="1">
      <c r="B577" s="283"/>
      <c r="C577" s="325">
        <v>6.07</v>
      </c>
      <c r="D577" s="1054" t="s">
        <v>258</v>
      </c>
      <c r="E577" s="1055"/>
      <c r="F577" s="1055"/>
      <c r="G577" s="1055"/>
      <c r="H577" s="1055"/>
      <c r="I577" s="1055"/>
      <c r="J577" s="1055"/>
      <c r="K577" s="1055"/>
      <c r="L577" s="1056"/>
      <c r="M577" s="1057" t="s">
        <v>102</v>
      </c>
      <c r="N577" s="1058"/>
      <c r="O577" s="1059"/>
      <c r="P577" s="326">
        <f>+P622</f>
        <v>61439</v>
      </c>
      <c r="Q577" s="327"/>
    </row>
    <row r="578" spans="2:17">
      <c r="B578" s="283"/>
      <c r="C578" s="1002" t="s">
        <v>54</v>
      </c>
      <c r="D578" s="1003"/>
      <c r="E578" s="1003"/>
      <c r="F578" s="1003"/>
      <c r="G578" s="1003"/>
      <c r="H578" s="1003"/>
      <c r="I578" s="1003"/>
      <c r="J578" s="1003"/>
      <c r="K578" s="1003"/>
      <c r="L578" s="1003"/>
      <c r="M578" s="1003"/>
      <c r="N578" s="1003"/>
      <c r="O578" s="1003"/>
      <c r="P578" s="1004"/>
      <c r="Q578" s="328"/>
    </row>
    <row r="579" spans="2:17">
      <c r="B579" s="283"/>
      <c r="C579" s="1005"/>
      <c r="D579" s="1006"/>
      <c r="E579" s="1006"/>
      <c r="F579" s="1006"/>
      <c r="G579" s="1006"/>
      <c r="H579" s="1006"/>
      <c r="I579" s="1006"/>
      <c r="J579" s="1006"/>
      <c r="K579" s="1006"/>
      <c r="L579" s="1006"/>
      <c r="M579" s="1006"/>
      <c r="N579" s="1006"/>
      <c r="O579" s="1006"/>
      <c r="P579" s="1007"/>
      <c r="Q579" s="328"/>
    </row>
    <row r="580" spans="2:17" ht="13.5" thickBot="1">
      <c r="B580" s="283"/>
      <c r="C580" s="1008"/>
      <c r="D580" s="1009"/>
      <c r="E580" s="1009"/>
      <c r="F580" s="1009"/>
      <c r="G580" s="1009"/>
      <c r="H580" s="1009"/>
      <c r="I580" s="1009"/>
      <c r="J580" s="1009"/>
      <c r="K580" s="1009"/>
      <c r="L580" s="1009"/>
      <c r="M580" s="1009"/>
      <c r="N580" s="1009"/>
      <c r="O580" s="1009"/>
      <c r="P580" s="1010"/>
      <c r="Q580" s="328"/>
    </row>
    <row r="581" spans="2:17" ht="15">
      <c r="B581" s="283"/>
      <c r="C581" s="1011" t="s">
        <v>6</v>
      </c>
      <c r="D581" s="1040"/>
      <c r="E581" s="1040"/>
      <c r="F581" s="1040"/>
      <c r="G581" s="1041"/>
      <c r="H581" s="1027" t="s">
        <v>53</v>
      </c>
      <c r="I581" s="1012"/>
      <c r="J581" s="1012"/>
      <c r="K581" s="1028"/>
      <c r="L581" s="330" t="s">
        <v>55</v>
      </c>
      <c r="M581" s="1027" t="s">
        <v>56</v>
      </c>
      <c r="N581" s="1012"/>
      <c r="O581" s="1028"/>
      <c r="P581" s="332" t="s">
        <v>57</v>
      </c>
      <c r="Q581" s="333"/>
    </row>
    <row r="582" spans="2:17" ht="14.25">
      <c r="B582" s="283"/>
      <c r="C582" s="994" t="s">
        <v>92</v>
      </c>
      <c r="D582" s="995"/>
      <c r="E582" s="995"/>
      <c r="F582" s="995"/>
      <c r="G582" s="1033"/>
      <c r="H582" s="1032" t="s">
        <v>171</v>
      </c>
      <c r="I582" s="995"/>
      <c r="J582" s="995"/>
      <c r="K582" s="1033"/>
      <c r="L582" s="335">
        <f>+P610</f>
        <v>9349.83</v>
      </c>
      <c r="M582" s="1042">
        <f>+$U$28</f>
        <v>0.1</v>
      </c>
      <c r="N582" s="1043"/>
      <c r="O582" s="1044"/>
      <c r="P582" s="60">
        <f>+ROUND(M582*L582,2)</f>
        <v>934.98</v>
      </c>
      <c r="Q582" s="18"/>
    </row>
    <row r="583" spans="2:17" ht="14.25">
      <c r="B583" s="283"/>
      <c r="C583" s="1086"/>
      <c r="D583" s="1086"/>
      <c r="E583" s="1086"/>
      <c r="F583" s="1086"/>
      <c r="G583" s="1087"/>
      <c r="H583" s="1032"/>
      <c r="I583" s="995"/>
      <c r="J583" s="995"/>
      <c r="K583" s="1033"/>
      <c r="L583" s="335"/>
      <c r="M583" s="1034"/>
      <c r="N583" s="1035"/>
      <c r="O583" s="1036"/>
      <c r="P583" s="60">
        <f>+ROUND(M583*L583,2)</f>
        <v>0</v>
      </c>
      <c r="Q583" s="18"/>
    </row>
    <row r="584" spans="2:17" ht="15" thickBot="1">
      <c r="B584" s="283"/>
      <c r="C584" s="1023"/>
      <c r="D584" s="1024"/>
      <c r="E584" s="1024"/>
      <c r="F584" s="1024"/>
      <c r="G584" s="1025"/>
      <c r="H584" s="1026"/>
      <c r="I584" s="1024"/>
      <c r="J584" s="1024"/>
      <c r="K584" s="1025"/>
      <c r="L584" s="340"/>
      <c r="M584" s="1076"/>
      <c r="N584" s="1077"/>
      <c r="O584" s="1078"/>
      <c r="P584" s="60">
        <f>+ROUND(M584*L584,2)</f>
        <v>0</v>
      </c>
      <c r="Q584" s="18"/>
    </row>
    <row r="585" spans="2:17" ht="15.75" thickBot="1">
      <c r="B585" s="283"/>
      <c r="C585" s="982" t="s">
        <v>58</v>
      </c>
      <c r="D585" s="983"/>
      <c r="E585" s="983"/>
      <c r="F585" s="983"/>
      <c r="G585" s="983"/>
      <c r="H585" s="983"/>
      <c r="I585" s="983"/>
      <c r="J585" s="983"/>
      <c r="K585" s="983"/>
      <c r="L585" s="983"/>
      <c r="M585" s="983"/>
      <c r="N585" s="983"/>
      <c r="O585" s="984"/>
      <c r="P585" s="341">
        <f>+SUM(P582:P584)</f>
        <v>934.98</v>
      </c>
      <c r="Q585" s="342"/>
    </row>
    <row r="586" spans="2:17">
      <c r="B586" s="283"/>
      <c r="C586" s="1002" t="s">
        <v>59</v>
      </c>
      <c r="D586" s="1003"/>
      <c r="E586" s="1003"/>
      <c r="F586" s="1003"/>
      <c r="G586" s="1003"/>
      <c r="H586" s="1003"/>
      <c r="I586" s="1003"/>
      <c r="J586" s="1003"/>
      <c r="K586" s="1003"/>
      <c r="L586" s="1003"/>
      <c r="M586" s="1003"/>
      <c r="N586" s="1003"/>
      <c r="O586" s="1003"/>
      <c r="P586" s="1004"/>
      <c r="Q586" s="328"/>
    </row>
    <row r="587" spans="2:17">
      <c r="B587" s="283"/>
      <c r="C587" s="1005"/>
      <c r="D587" s="1006"/>
      <c r="E587" s="1006"/>
      <c r="F587" s="1006"/>
      <c r="G587" s="1006"/>
      <c r="H587" s="1006"/>
      <c r="I587" s="1006"/>
      <c r="J587" s="1006"/>
      <c r="K587" s="1006"/>
      <c r="L587" s="1006"/>
      <c r="M587" s="1006"/>
      <c r="N587" s="1006"/>
      <c r="O587" s="1006"/>
      <c r="P587" s="1007"/>
      <c r="Q587" s="328"/>
    </row>
    <row r="588" spans="2:17" ht="13.5" thickBot="1">
      <c r="B588" s="283"/>
      <c r="C588" s="1008"/>
      <c r="D588" s="1009"/>
      <c r="E588" s="1009"/>
      <c r="F588" s="1009"/>
      <c r="G588" s="1009"/>
      <c r="H588" s="1009"/>
      <c r="I588" s="1009"/>
      <c r="J588" s="1009"/>
      <c r="K588" s="1009"/>
      <c r="L588" s="1009"/>
      <c r="M588" s="1009"/>
      <c r="N588" s="1009"/>
      <c r="O588" s="1009"/>
      <c r="P588" s="1010"/>
      <c r="Q588" s="328"/>
    </row>
    <row r="589" spans="2:17" ht="15">
      <c r="B589" s="283"/>
      <c r="C589" s="1011" t="s">
        <v>6</v>
      </c>
      <c r="D589" s="1012"/>
      <c r="E589" s="1012"/>
      <c r="F589" s="1012"/>
      <c r="G589" s="1012"/>
      <c r="H589" s="1012"/>
      <c r="I589" s="1012"/>
      <c r="J589" s="1028"/>
      <c r="K589" s="329" t="s">
        <v>53</v>
      </c>
      <c r="L589" s="330" t="s">
        <v>8</v>
      </c>
      <c r="M589" s="329" t="s">
        <v>178</v>
      </c>
      <c r="N589" s="1027" t="s">
        <v>60</v>
      </c>
      <c r="O589" s="1028"/>
      <c r="P589" s="332" t="s">
        <v>57</v>
      </c>
      <c r="Q589" s="333"/>
    </row>
    <row r="590" spans="2:17" ht="14.25">
      <c r="B590" s="283"/>
      <c r="C590" s="1083" t="s">
        <v>259</v>
      </c>
      <c r="D590" s="1084"/>
      <c r="E590" s="1084"/>
      <c r="F590" s="1084"/>
      <c r="G590" s="1084"/>
      <c r="H590" s="1084"/>
      <c r="I590" s="1084"/>
      <c r="J590" s="1085"/>
      <c r="K590" s="343" t="s">
        <v>102</v>
      </c>
      <c r="L590" s="344">
        <v>0.34</v>
      </c>
      <c r="M590" s="345">
        <v>0.05</v>
      </c>
      <c r="N590" s="784">
        <v>95000</v>
      </c>
      <c r="O590" s="785"/>
      <c r="P590" s="60">
        <f>+ROUND((L590*(1+M590)*N590),2)</f>
        <v>33915</v>
      </c>
      <c r="Q590" s="18"/>
    </row>
    <row r="591" spans="2:17" ht="14.25">
      <c r="B591" s="283"/>
      <c r="C591" s="1017" t="s">
        <v>260</v>
      </c>
      <c r="D591" s="1018"/>
      <c r="E591" s="1018"/>
      <c r="F591" s="1018"/>
      <c r="G591" s="1018"/>
      <c r="H591" s="1018"/>
      <c r="I591" s="1018"/>
      <c r="J591" s="1019"/>
      <c r="K591" s="343" t="s">
        <v>101</v>
      </c>
      <c r="L591" s="344">
        <v>0.01</v>
      </c>
      <c r="M591" s="345">
        <v>0.05</v>
      </c>
      <c r="N591" s="784">
        <v>6500</v>
      </c>
      <c r="O591" s="785"/>
      <c r="P591" s="60">
        <f t="shared" ref="P591:P593" si="6">+ROUND((L591*(1+M591)*N591),2)</f>
        <v>68.25</v>
      </c>
      <c r="Q591" s="18"/>
    </row>
    <row r="592" spans="2:17" ht="14.25">
      <c r="B592" s="283"/>
      <c r="C592" s="1017" t="s">
        <v>261</v>
      </c>
      <c r="D592" s="1018"/>
      <c r="E592" s="1018"/>
      <c r="F592" s="1018"/>
      <c r="G592" s="1018"/>
      <c r="H592" s="1018"/>
      <c r="I592" s="1018"/>
      <c r="J592" s="1019"/>
      <c r="K592" s="343" t="s">
        <v>101</v>
      </c>
      <c r="L592" s="344">
        <v>0.01</v>
      </c>
      <c r="M592" s="345">
        <v>0.05</v>
      </c>
      <c r="N592" s="784">
        <v>5600</v>
      </c>
      <c r="O592" s="785"/>
      <c r="P592" s="60">
        <f t="shared" si="6"/>
        <v>58.8</v>
      </c>
      <c r="Q592" s="18"/>
    </row>
    <row r="593" spans="2:17" ht="15" thickBot="1">
      <c r="B593" s="283"/>
      <c r="C593" s="1017" t="s">
        <v>262</v>
      </c>
      <c r="D593" s="1018"/>
      <c r="E593" s="1018"/>
      <c r="F593" s="1018"/>
      <c r="G593" s="1018"/>
      <c r="H593" s="1018"/>
      <c r="I593" s="1018"/>
      <c r="J593" s="1019"/>
      <c r="K593" s="343" t="s">
        <v>256</v>
      </c>
      <c r="L593" s="344">
        <v>0.01</v>
      </c>
      <c r="M593" s="345">
        <v>0.05</v>
      </c>
      <c r="N593" s="784">
        <v>15000</v>
      </c>
      <c r="O593" s="785"/>
      <c r="P593" s="60">
        <f t="shared" si="6"/>
        <v>157.5</v>
      </c>
      <c r="Q593" s="18"/>
    </row>
    <row r="594" spans="2:17" ht="15.75" thickBot="1">
      <c r="B594" s="283"/>
      <c r="C594" s="982" t="s">
        <v>58</v>
      </c>
      <c r="D594" s="983"/>
      <c r="E594" s="983"/>
      <c r="F594" s="983"/>
      <c r="G594" s="983"/>
      <c r="H594" s="983"/>
      <c r="I594" s="983"/>
      <c r="J594" s="983"/>
      <c r="K594" s="983"/>
      <c r="L594" s="983"/>
      <c r="M594" s="1029"/>
      <c r="N594" s="983"/>
      <c r="O594" s="984"/>
      <c r="P594" s="350">
        <f>+SUM(P590:P593)</f>
        <v>34199.550000000003</v>
      </c>
      <c r="Q594" s="18"/>
    </row>
    <row r="595" spans="2:17">
      <c r="B595" s="283"/>
      <c r="C595" s="1002" t="s">
        <v>61</v>
      </c>
      <c r="D595" s="1003"/>
      <c r="E595" s="1003"/>
      <c r="F595" s="1003"/>
      <c r="G595" s="1003"/>
      <c r="H595" s="1003"/>
      <c r="I595" s="1003"/>
      <c r="J595" s="1003"/>
      <c r="K595" s="1003"/>
      <c r="L595" s="1003"/>
      <c r="M595" s="1003"/>
      <c r="N595" s="1003"/>
      <c r="O595" s="1003"/>
      <c r="P595" s="1004"/>
      <c r="Q595" s="328"/>
    </row>
    <row r="596" spans="2:17">
      <c r="B596" s="283"/>
      <c r="C596" s="1005"/>
      <c r="D596" s="1006"/>
      <c r="E596" s="1006"/>
      <c r="F596" s="1006"/>
      <c r="G596" s="1006"/>
      <c r="H596" s="1006"/>
      <c r="I596" s="1006"/>
      <c r="J596" s="1006"/>
      <c r="K596" s="1006"/>
      <c r="L596" s="1006"/>
      <c r="M596" s="1006"/>
      <c r="N596" s="1006"/>
      <c r="O596" s="1006"/>
      <c r="P596" s="1007"/>
      <c r="Q596" s="328"/>
    </row>
    <row r="597" spans="2:17" ht="13.5" thickBot="1">
      <c r="B597" s="283"/>
      <c r="C597" s="1008"/>
      <c r="D597" s="1009"/>
      <c r="E597" s="1009"/>
      <c r="F597" s="1009"/>
      <c r="G597" s="1009"/>
      <c r="H597" s="1009"/>
      <c r="I597" s="1009"/>
      <c r="J597" s="1009"/>
      <c r="K597" s="1009"/>
      <c r="L597" s="1009"/>
      <c r="M597" s="1009"/>
      <c r="N597" s="1009"/>
      <c r="O597" s="1009"/>
      <c r="P597" s="1010"/>
      <c r="Q597" s="328"/>
    </row>
    <row r="598" spans="2:17" ht="17.25">
      <c r="B598" s="283"/>
      <c r="C598" s="1011" t="s">
        <v>62</v>
      </c>
      <c r="D598" s="1012"/>
      <c r="E598" s="1012"/>
      <c r="F598" s="1012"/>
      <c r="G598" s="1012"/>
      <c r="H598" s="1012"/>
      <c r="I598" s="1012"/>
      <c r="J598" s="330" t="s">
        <v>56</v>
      </c>
      <c r="K598" s="331" t="s">
        <v>64</v>
      </c>
      <c r="L598" s="351" t="s">
        <v>65</v>
      </c>
      <c r="M598" s="1027" t="s">
        <v>66</v>
      </c>
      <c r="N598" s="1012"/>
      <c r="O598" s="1028"/>
      <c r="P598" s="332" t="s">
        <v>57</v>
      </c>
      <c r="Q598" s="333"/>
    </row>
    <row r="599" spans="2:17" ht="14.25">
      <c r="B599" s="283"/>
      <c r="C599" s="994" t="s">
        <v>254</v>
      </c>
      <c r="D599" s="995"/>
      <c r="E599" s="995"/>
      <c r="F599" s="995"/>
      <c r="G599" s="995"/>
      <c r="H599" s="995"/>
      <c r="I599" s="995"/>
      <c r="J599" s="352">
        <v>0.03</v>
      </c>
      <c r="K599" s="353">
        <v>1</v>
      </c>
      <c r="L599" s="352"/>
      <c r="M599" s="784">
        <v>34199.550000000003</v>
      </c>
      <c r="N599" s="1030"/>
      <c r="O599" s="785"/>
      <c r="P599" s="60">
        <f>+ROUND(M599*K599*J599,2)</f>
        <v>1025.99</v>
      </c>
      <c r="Q599" s="18"/>
    </row>
    <row r="600" spans="2:17" ht="15" thickBot="1">
      <c r="B600" s="283"/>
      <c r="C600" s="1023"/>
      <c r="D600" s="1024"/>
      <c r="E600" s="1024"/>
      <c r="F600" s="1024"/>
      <c r="G600" s="1024"/>
      <c r="H600" s="1024"/>
      <c r="I600" s="1024"/>
      <c r="J600" s="354"/>
      <c r="K600" s="355"/>
      <c r="L600" s="354"/>
      <c r="M600" s="1026"/>
      <c r="N600" s="1024"/>
      <c r="O600" s="1025"/>
      <c r="P600" s="60">
        <f>+ROUND(M600*K600*J600,2)</f>
        <v>0</v>
      </c>
      <c r="Q600" s="18"/>
    </row>
    <row r="601" spans="2:17" ht="15.75" thickBot="1">
      <c r="B601" s="283"/>
      <c r="C601" s="982" t="s">
        <v>58</v>
      </c>
      <c r="D601" s="983"/>
      <c r="E601" s="983"/>
      <c r="F601" s="983"/>
      <c r="G601" s="983"/>
      <c r="H601" s="983"/>
      <c r="I601" s="983"/>
      <c r="J601" s="983"/>
      <c r="K601" s="983"/>
      <c r="L601" s="983"/>
      <c r="M601" s="983"/>
      <c r="N601" s="983"/>
      <c r="O601" s="984"/>
      <c r="P601" s="341">
        <f>+SUM(P599:P600)</f>
        <v>1025.99</v>
      </c>
      <c r="Q601" s="342"/>
    </row>
    <row r="602" spans="2:17">
      <c r="B602" s="283"/>
      <c r="C602" s="1002" t="s">
        <v>67</v>
      </c>
      <c r="D602" s="1003"/>
      <c r="E602" s="1003"/>
      <c r="F602" s="1003"/>
      <c r="G602" s="1003"/>
      <c r="H602" s="1003"/>
      <c r="I602" s="1003"/>
      <c r="J602" s="1003"/>
      <c r="K602" s="1003"/>
      <c r="L602" s="1003"/>
      <c r="M602" s="1003"/>
      <c r="N602" s="1003"/>
      <c r="O602" s="1003"/>
      <c r="P602" s="1004"/>
      <c r="Q602" s="328"/>
    </row>
    <row r="603" spans="2:17">
      <c r="B603" s="283"/>
      <c r="C603" s="1005"/>
      <c r="D603" s="1006"/>
      <c r="E603" s="1006"/>
      <c r="F603" s="1006"/>
      <c r="G603" s="1006"/>
      <c r="H603" s="1006"/>
      <c r="I603" s="1006"/>
      <c r="J603" s="1006"/>
      <c r="K603" s="1006"/>
      <c r="L603" s="1006"/>
      <c r="M603" s="1006"/>
      <c r="N603" s="1006"/>
      <c r="O603" s="1006"/>
      <c r="P603" s="1007"/>
      <c r="Q603" s="328"/>
    </row>
    <row r="604" spans="2:17" ht="13.5" thickBot="1">
      <c r="B604" s="283"/>
      <c r="C604" s="1008"/>
      <c r="D604" s="1009"/>
      <c r="E604" s="1009"/>
      <c r="F604" s="1009"/>
      <c r="G604" s="1009"/>
      <c r="H604" s="1009"/>
      <c r="I604" s="1009"/>
      <c r="J604" s="1009"/>
      <c r="K604" s="1009"/>
      <c r="L604" s="1009"/>
      <c r="M604" s="1009"/>
      <c r="N604" s="1009"/>
      <c r="O604" s="1009"/>
      <c r="P604" s="1010"/>
      <c r="Q604" s="328"/>
    </row>
    <row r="605" spans="2:17" ht="30">
      <c r="B605" s="283"/>
      <c r="C605" s="1011" t="s">
        <v>68</v>
      </c>
      <c r="D605" s="1012"/>
      <c r="E605" s="1012"/>
      <c r="F605" s="1012"/>
      <c r="G605" s="1012"/>
      <c r="H605" s="1012"/>
      <c r="I605" s="1012"/>
      <c r="J605" s="1027" t="s">
        <v>53</v>
      </c>
      <c r="K605" s="1028"/>
      <c r="L605" s="356" t="s">
        <v>69</v>
      </c>
      <c r="M605" s="1013" t="s">
        <v>56</v>
      </c>
      <c r="N605" s="1015"/>
      <c r="O605" s="1014"/>
      <c r="P605" s="358" t="s">
        <v>57</v>
      </c>
      <c r="Q605" s="359"/>
    </row>
    <row r="606" spans="2:17" ht="14.25">
      <c r="B606" s="283"/>
      <c r="C606" s="814" t="s">
        <v>316</v>
      </c>
      <c r="D606" s="815"/>
      <c r="E606" s="815"/>
      <c r="F606" s="815"/>
      <c r="G606" s="815"/>
      <c r="H606" s="815"/>
      <c r="I606" s="816"/>
      <c r="J606" s="784" t="s">
        <v>94</v>
      </c>
      <c r="K606" s="785"/>
      <c r="L606" s="184">
        <f>+'DESGLOSE CUADRILLAS'!J26</f>
        <v>311661.11135999998</v>
      </c>
      <c r="M606" s="1073">
        <v>0.03</v>
      </c>
      <c r="N606" s="1074"/>
      <c r="O606" s="1075"/>
      <c r="P606" s="361">
        <f>+ROUND(M606*L606,2)</f>
        <v>9349.83</v>
      </c>
      <c r="Q606" s="21"/>
    </row>
    <row r="607" spans="2:17" ht="14.25">
      <c r="B607" s="283"/>
      <c r="C607" s="346"/>
      <c r="D607" s="347"/>
      <c r="E607" s="347"/>
      <c r="F607" s="347"/>
      <c r="G607" s="347"/>
      <c r="H607" s="347"/>
      <c r="I607" s="347"/>
      <c r="J607" s="784"/>
      <c r="K607" s="785"/>
      <c r="L607" s="360"/>
      <c r="M607" s="1020"/>
      <c r="N607" s="1021"/>
      <c r="O607" s="1022"/>
      <c r="P607" s="361"/>
      <c r="Q607" s="21"/>
    </row>
    <row r="608" spans="2:17" ht="14.25">
      <c r="B608" s="283"/>
      <c r="C608" s="346"/>
      <c r="D608" s="347"/>
      <c r="E608" s="347"/>
      <c r="F608" s="347"/>
      <c r="G608" s="347"/>
      <c r="H608" s="347"/>
      <c r="I608" s="347"/>
      <c r="J608" s="784"/>
      <c r="K608" s="785"/>
      <c r="L608" s="360"/>
      <c r="M608" s="1020"/>
      <c r="N608" s="1021"/>
      <c r="O608" s="1022"/>
      <c r="P608" s="361"/>
      <c r="Q608" s="21"/>
    </row>
    <row r="609" spans="2:17" ht="15" thickBot="1">
      <c r="B609" s="283"/>
      <c r="C609" s="1023"/>
      <c r="D609" s="1024"/>
      <c r="E609" s="1024"/>
      <c r="F609" s="1024"/>
      <c r="G609" s="1024"/>
      <c r="H609" s="1024"/>
      <c r="I609" s="1024"/>
      <c r="J609" s="1026"/>
      <c r="K609" s="1025"/>
      <c r="L609" s="354"/>
      <c r="M609" s="1026"/>
      <c r="N609" s="1024"/>
      <c r="O609" s="1025"/>
      <c r="P609" s="70"/>
      <c r="Q609" s="18"/>
    </row>
    <row r="610" spans="2:17" ht="15.75" thickBot="1">
      <c r="B610" s="283"/>
      <c r="C610" s="982" t="s">
        <v>58</v>
      </c>
      <c r="D610" s="983"/>
      <c r="E610" s="983"/>
      <c r="F610" s="983"/>
      <c r="G610" s="983"/>
      <c r="H610" s="983"/>
      <c r="I610" s="983"/>
      <c r="J610" s="983"/>
      <c r="K610" s="983"/>
      <c r="L610" s="983"/>
      <c r="M610" s="983"/>
      <c r="N610" s="983"/>
      <c r="O610" s="984"/>
      <c r="P610" s="350">
        <f>+SUM(P606:P609)</f>
        <v>9349.83</v>
      </c>
      <c r="Q610" s="18"/>
    </row>
    <row r="611" spans="2:17" ht="15" thickBot="1">
      <c r="B611" s="283"/>
      <c r="C611" s="321"/>
      <c r="D611" s="291"/>
      <c r="E611" s="291"/>
      <c r="F611" s="291"/>
      <c r="G611" s="291"/>
      <c r="H611" s="291"/>
      <c r="I611" s="291"/>
      <c r="J611" s="291"/>
      <c r="K611" s="291"/>
      <c r="L611" s="291"/>
      <c r="M611" s="291"/>
      <c r="N611" s="291"/>
      <c r="O611" s="291"/>
      <c r="P611" s="322"/>
      <c r="Q611" s="284"/>
    </row>
    <row r="612" spans="2:17" ht="15.75" thickBot="1">
      <c r="B612" s="283"/>
      <c r="C612" s="985" t="s">
        <v>70</v>
      </c>
      <c r="D612" s="986"/>
      <c r="E612" s="986"/>
      <c r="F612" s="986"/>
      <c r="G612" s="986"/>
      <c r="H612" s="986"/>
      <c r="I612" s="986"/>
      <c r="J612" s="986"/>
      <c r="K612" s="986"/>
      <c r="L612" s="986"/>
      <c r="M612" s="986"/>
      <c r="N612" s="986"/>
      <c r="O612" s="987"/>
      <c r="P612" s="362">
        <f>+ROUND(P610+P601+P594+P585,0)</f>
        <v>45510</v>
      </c>
      <c r="Q612" s="363"/>
    </row>
    <row r="613" spans="2:17">
      <c r="B613" s="283"/>
      <c r="C613" s="1002" t="s">
        <v>71</v>
      </c>
      <c r="D613" s="1003"/>
      <c r="E613" s="1003"/>
      <c r="F613" s="1003"/>
      <c r="G613" s="1003"/>
      <c r="H613" s="1003"/>
      <c r="I613" s="1003"/>
      <c r="J613" s="1003"/>
      <c r="K613" s="1003"/>
      <c r="L613" s="1003"/>
      <c r="M613" s="1003"/>
      <c r="N613" s="1003"/>
      <c r="O613" s="1003"/>
      <c r="P613" s="1004"/>
      <c r="Q613" s="328"/>
    </row>
    <row r="614" spans="2:17">
      <c r="B614" s="283"/>
      <c r="C614" s="1005"/>
      <c r="D614" s="1006"/>
      <c r="E614" s="1006"/>
      <c r="F614" s="1006"/>
      <c r="G614" s="1006"/>
      <c r="H614" s="1006"/>
      <c r="I614" s="1006"/>
      <c r="J614" s="1006"/>
      <c r="K614" s="1006"/>
      <c r="L614" s="1006"/>
      <c r="M614" s="1006"/>
      <c r="N614" s="1006"/>
      <c r="O614" s="1006"/>
      <c r="P614" s="1007"/>
      <c r="Q614" s="328"/>
    </row>
    <row r="615" spans="2:17" ht="13.5" thickBot="1">
      <c r="B615" s="283"/>
      <c r="C615" s="1008"/>
      <c r="D615" s="1009"/>
      <c r="E615" s="1009"/>
      <c r="F615" s="1009"/>
      <c r="G615" s="1009"/>
      <c r="H615" s="1009"/>
      <c r="I615" s="1009"/>
      <c r="J615" s="1009"/>
      <c r="K615" s="1009"/>
      <c r="L615" s="1009"/>
      <c r="M615" s="1009"/>
      <c r="N615" s="1009"/>
      <c r="O615" s="1009"/>
      <c r="P615" s="1010"/>
      <c r="Q615" s="328"/>
    </row>
    <row r="616" spans="2:17" ht="15">
      <c r="B616" s="283"/>
      <c r="C616" s="1011" t="s">
        <v>72</v>
      </c>
      <c r="D616" s="1012"/>
      <c r="E616" s="1012"/>
      <c r="F616" s="1012"/>
      <c r="G616" s="1012"/>
      <c r="H616" s="1012"/>
      <c r="I616" s="1012"/>
      <c r="J616" s="331"/>
      <c r="K616" s="357"/>
      <c r="L616" s="1013" t="s">
        <v>73</v>
      </c>
      <c r="M616" s="1014"/>
      <c r="N616" s="1013" t="s">
        <v>74</v>
      </c>
      <c r="O616" s="1015"/>
      <c r="P616" s="1016"/>
      <c r="Q616" s="359"/>
    </row>
    <row r="617" spans="2:17" ht="14.25">
      <c r="B617" s="283"/>
      <c r="C617" s="994" t="s">
        <v>75</v>
      </c>
      <c r="D617" s="995"/>
      <c r="E617" s="995"/>
      <c r="F617" s="995"/>
      <c r="G617" s="995"/>
      <c r="H617" s="995"/>
      <c r="I617" s="995"/>
      <c r="J617" s="74"/>
      <c r="K617" s="75"/>
      <c r="L617" s="996">
        <v>0.28999999999999998</v>
      </c>
      <c r="M617" s="997"/>
      <c r="N617" s="797">
        <f>+L617*P612</f>
        <v>13197.9</v>
      </c>
      <c r="O617" s="998"/>
      <c r="P617" s="999"/>
      <c r="Q617" s="23"/>
    </row>
    <row r="618" spans="2:17" ht="14.25">
      <c r="B618" s="283"/>
      <c r="C618" s="336" t="s">
        <v>76</v>
      </c>
      <c r="D618" s="337"/>
      <c r="E618" s="337"/>
      <c r="F618" s="337"/>
      <c r="G618" s="337"/>
      <c r="H618" s="337"/>
      <c r="I618" s="337"/>
      <c r="J618" s="74"/>
      <c r="K618" s="75"/>
      <c r="L618" s="996">
        <v>0.01</v>
      </c>
      <c r="M618" s="997"/>
      <c r="N618" s="797">
        <f>+L618*P612</f>
        <v>455.1</v>
      </c>
      <c r="O618" s="998"/>
      <c r="P618" s="999"/>
      <c r="Q618" s="23"/>
    </row>
    <row r="619" spans="2:17" ht="15" thickBot="1">
      <c r="B619" s="283"/>
      <c r="C619" s="314" t="s">
        <v>77</v>
      </c>
      <c r="D619" s="315"/>
      <c r="E619" s="315"/>
      <c r="F619" s="315"/>
      <c r="G619" s="315"/>
      <c r="H619" s="315"/>
      <c r="I619" s="315"/>
      <c r="J619" s="77"/>
      <c r="K619" s="78"/>
      <c r="L619" s="1000">
        <v>0.05</v>
      </c>
      <c r="M619" s="1001"/>
      <c r="N619" s="797">
        <f>+L619*P612</f>
        <v>2275.5</v>
      </c>
      <c r="O619" s="998"/>
      <c r="P619" s="999"/>
      <c r="Q619" s="23"/>
    </row>
    <row r="620" spans="2:17" ht="15.75" thickBot="1">
      <c r="B620" s="283"/>
      <c r="C620" s="982" t="s">
        <v>58</v>
      </c>
      <c r="D620" s="983"/>
      <c r="E620" s="983"/>
      <c r="F620" s="983"/>
      <c r="G620" s="983"/>
      <c r="H620" s="983"/>
      <c r="I620" s="983"/>
      <c r="J620" s="983"/>
      <c r="K620" s="983"/>
      <c r="L620" s="983"/>
      <c r="M620" s="983"/>
      <c r="N620" s="983"/>
      <c r="O620" s="984"/>
      <c r="P620" s="364">
        <f>+ROUND(SUM(N617:P619),0)</f>
        <v>15929</v>
      </c>
      <c r="Q620" s="365"/>
    </row>
    <row r="621" spans="2:17" ht="15" thickBot="1">
      <c r="B621" s="283"/>
      <c r="C621" s="321"/>
      <c r="D621" s="291"/>
      <c r="E621" s="291"/>
      <c r="F621" s="291"/>
      <c r="G621" s="291"/>
      <c r="H621" s="291"/>
      <c r="I621" s="291"/>
      <c r="J621" s="291"/>
      <c r="K621" s="291"/>
      <c r="L621" s="291"/>
      <c r="M621" s="291"/>
      <c r="N621" s="291"/>
      <c r="O621" s="291"/>
      <c r="P621" s="322"/>
      <c r="Q621" s="284"/>
    </row>
    <row r="622" spans="2:17" ht="15.75" thickBot="1">
      <c r="B622" s="283"/>
      <c r="C622" s="985" t="s">
        <v>78</v>
      </c>
      <c r="D622" s="986"/>
      <c r="E622" s="986"/>
      <c r="F622" s="986"/>
      <c r="G622" s="986"/>
      <c r="H622" s="986"/>
      <c r="I622" s="986"/>
      <c r="J622" s="986"/>
      <c r="K622" s="986"/>
      <c r="L622" s="986"/>
      <c r="M622" s="986"/>
      <c r="N622" s="986"/>
      <c r="O622" s="987"/>
      <c r="P622" s="366">
        <f>+P620+P612</f>
        <v>61439</v>
      </c>
      <c r="Q622" s="365"/>
    </row>
    <row r="623" spans="2:17" ht="14.25">
      <c r="B623" s="283"/>
      <c r="C623" s="321"/>
      <c r="D623" s="291"/>
      <c r="E623" s="291"/>
      <c r="F623" s="291"/>
      <c r="G623" s="291"/>
      <c r="H623" s="291"/>
      <c r="I623" s="291"/>
      <c r="J623" s="291"/>
      <c r="K623" s="291"/>
      <c r="L623" s="291"/>
      <c r="M623" s="291"/>
      <c r="N623" s="291"/>
      <c r="O623" s="291"/>
      <c r="P623" s="322"/>
      <c r="Q623" s="284"/>
    </row>
    <row r="624" spans="2:17" ht="14.25">
      <c r="B624" s="283"/>
      <c r="C624" s="321"/>
      <c r="D624" s="291"/>
      <c r="E624" s="291"/>
      <c r="F624" s="291"/>
      <c r="G624" s="291"/>
      <c r="H624" s="367" t="s">
        <v>79</v>
      </c>
      <c r="I624" s="367"/>
      <c r="J624" s="367"/>
      <c r="K624" s="367"/>
      <c r="L624" s="291"/>
      <c r="M624" s="291"/>
      <c r="N624" s="291"/>
      <c r="O624" s="291"/>
      <c r="P624" s="322"/>
      <c r="Q624" s="284"/>
    </row>
    <row r="625" spans="2:17" ht="15">
      <c r="B625" s="283"/>
      <c r="C625" s="321"/>
      <c r="D625" s="291"/>
      <c r="E625" s="291"/>
      <c r="F625" s="291"/>
      <c r="G625" s="291"/>
      <c r="H625" s="367" t="s">
        <v>80</v>
      </c>
      <c r="I625" s="291"/>
      <c r="J625" s="291"/>
      <c r="K625" s="291"/>
      <c r="L625" s="291"/>
      <c r="M625" s="291"/>
      <c r="N625" s="291"/>
      <c r="O625" s="291"/>
      <c r="P625" s="322"/>
      <c r="Q625" s="368"/>
    </row>
    <row r="626" spans="2:17" ht="15">
      <c r="B626" s="283"/>
      <c r="C626" s="321"/>
      <c r="D626" s="291"/>
      <c r="E626" s="291"/>
      <c r="F626" s="291"/>
      <c r="G626" s="291"/>
      <c r="H626" s="367" t="s">
        <v>81</v>
      </c>
      <c r="I626" s="291"/>
      <c r="J626" s="291"/>
      <c r="K626" s="291"/>
      <c r="L626" s="291"/>
      <c r="M626" s="291"/>
      <c r="N626" s="291"/>
      <c r="O626" s="291"/>
      <c r="P626" s="322"/>
      <c r="Q626" s="368"/>
    </row>
    <row r="627" spans="2:17" ht="14.25">
      <c r="B627" s="283"/>
      <c r="C627" s="305"/>
      <c r="D627" s="369"/>
      <c r="E627" s="369"/>
      <c r="F627" s="369"/>
      <c r="G627" s="369"/>
      <c r="H627" s="367" t="s">
        <v>82</v>
      </c>
      <c r="I627" s="369"/>
      <c r="J627" s="369"/>
      <c r="K627" s="369"/>
      <c r="L627" s="369"/>
      <c r="M627" s="369"/>
      <c r="N627" s="369"/>
      <c r="O627" s="369"/>
      <c r="P627" s="370"/>
      <c r="Q627" s="371"/>
    </row>
    <row r="628" spans="2:17" ht="14.25">
      <c r="B628" s="283"/>
      <c r="C628" s="321"/>
      <c r="D628" s="291"/>
      <c r="E628" s="291"/>
      <c r="F628" s="291"/>
      <c r="G628" s="291"/>
      <c r="H628" s="291" t="s">
        <v>83</v>
      </c>
      <c r="I628" s="291"/>
      <c r="J628" s="291"/>
      <c r="K628" s="291"/>
      <c r="L628" s="291"/>
      <c r="M628" s="291"/>
      <c r="N628" s="291"/>
      <c r="O628" s="291"/>
      <c r="P628" s="322"/>
      <c r="Q628" s="284"/>
    </row>
    <row r="629" spans="2:17" ht="15">
      <c r="B629" s="283"/>
      <c r="C629" s="372" t="s">
        <v>84</v>
      </c>
      <c r="D629" s="334"/>
      <c r="E629" s="334"/>
      <c r="F629" s="334"/>
      <c r="G629" s="334"/>
      <c r="H629" s="334"/>
      <c r="I629" s="334"/>
      <c r="J629" s="334"/>
      <c r="K629" s="334"/>
      <c r="L629" s="334"/>
      <c r="M629" s="334"/>
      <c r="N629" s="334"/>
      <c r="O629" s="334"/>
      <c r="P629" s="373"/>
      <c r="Q629" s="284"/>
    </row>
    <row r="630" spans="2:17" ht="14.25">
      <c r="B630" s="283"/>
      <c r="C630" s="988"/>
      <c r="D630" s="989"/>
      <c r="E630" s="989"/>
      <c r="F630" s="989"/>
      <c r="G630" s="989"/>
      <c r="H630" s="989"/>
      <c r="I630" s="989"/>
      <c r="J630" s="989"/>
      <c r="K630" s="989"/>
      <c r="L630" s="989"/>
      <c r="M630" s="989"/>
      <c r="N630" s="989"/>
      <c r="O630" s="989"/>
      <c r="P630" s="990"/>
      <c r="Q630" s="371"/>
    </row>
    <row r="631" spans="2:17" ht="14.25">
      <c r="B631" s="283"/>
      <c r="C631" s="988"/>
      <c r="D631" s="989"/>
      <c r="E631" s="989"/>
      <c r="F631" s="989"/>
      <c r="G631" s="989"/>
      <c r="H631" s="989"/>
      <c r="I631" s="989"/>
      <c r="J631" s="989"/>
      <c r="K631" s="989"/>
      <c r="L631" s="989"/>
      <c r="M631" s="989"/>
      <c r="N631" s="989"/>
      <c r="O631" s="989"/>
      <c r="P631" s="990"/>
      <c r="Q631" s="371"/>
    </row>
    <row r="632" spans="2:17" ht="14.25">
      <c r="B632" s="283"/>
      <c r="C632" s="305"/>
      <c r="D632" s="369"/>
      <c r="E632" s="369"/>
      <c r="F632" s="369"/>
      <c r="G632" s="369"/>
      <c r="H632" s="369"/>
      <c r="I632" s="369"/>
      <c r="J632" s="369"/>
      <c r="K632" s="369"/>
      <c r="L632" s="369"/>
      <c r="M632" s="369"/>
      <c r="N632" s="369"/>
      <c r="O632" s="369"/>
      <c r="P632" s="370"/>
      <c r="Q632" s="371"/>
    </row>
    <row r="633" spans="2:17" ht="15">
      <c r="B633" s="283"/>
      <c r="C633" s="374" t="s">
        <v>85</v>
      </c>
      <c r="D633" s="369"/>
      <c r="E633" s="369"/>
      <c r="F633" s="369"/>
      <c r="G633" s="369"/>
      <c r="H633" s="369"/>
      <c r="I633" s="369"/>
      <c r="J633" s="369"/>
      <c r="K633" s="369"/>
      <c r="L633" s="369"/>
      <c r="M633" s="369"/>
      <c r="N633" s="369"/>
      <c r="O633" s="369"/>
      <c r="P633" s="370"/>
      <c r="Q633" s="371"/>
    </row>
    <row r="634" spans="2:17">
      <c r="B634" s="283"/>
      <c r="C634" s="991" t="s">
        <v>86</v>
      </c>
      <c r="D634" s="992"/>
      <c r="E634" s="992"/>
      <c r="F634" s="992"/>
      <c r="G634" s="992"/>
      <c r="H634" s="992"/>
      <c r="I634" s="992"/>
      <c r="J634" s="992"/>
      <c r="K634" s="992"/>
      <c r="L634" s="992"/>
      <c r="M634" s="992"/>
      <c r="N634" s="992"/>
      <c r="O634" s="992"/>
      <c r="P634" s="993"/>
      <c r="Q634" s="375"/>
    </row>
    <row r="635" spans="2:17">
      <c r="B635" s="283"/>
      <c r="C635" s="991"/>
      <c r="D635" s="992"/>
      <c r="E635" s="992"/>
      <c r="F635" s="992"/>
      <c r="G635" s="992"/>
      <c r="H635" s="992"/>
      <c r="I635" s="992"/>
      <c r="J635" s="992"/>
      <c r="K635" s="992"/>
      <c r="L635" s="992"/>
      <c r="M635" s="992"/>
      <c r="N635" s="992"/>
      <c r="O635" s="992"/>
      <c r="P635" s="993"/>
      <c r="Q635" s="375"/>
    </row>
    <row r="636" spans="2:17">
      <c r="B636" s="283"/>
      <c r="C636" s="991" t="s">
        <v>87</v>
      </c>
      <c r="D636" s="992"/>
      <c r="E636" s="992"/>
      <c r="F636" s="992"/>
      <c r="G636" s="992"/>
      <c r="H636" s="992"/>
      <c r="I636" s="992"/>
      <c r="J636" s="992"/>
      <c r="K636" s="992"/>
      <c r="L636" s="992"/>
      <c r="M636" s="992"/>
      <c r="N636" s="992"/>
      <c r="O636" s="992"/>
      <c r="P636" s="993"/>
      <c r="Q636" s="375"/>
    </row>
    <row r="637" spans="2:17">
      <c r="B637" s="283"/>
      <c r="C637" s="991"/>
      <c r="D637" s="992"/>
      <c r="E637" s="992"/>
      <c r="F637" s="992"/>
      <c r="G637" s="992"/>
      <c r="H637" s="992"/>
      <c r="I637" s="992"/>
      <c r="J637" s="992"/>
      <c r="K637" s="992"/>
      <c r="L637" s="992"/>
      <c r="M637" s="992"/>
      <c r="N637" s="992"/>
      <c r="O637" s="992"/>
      <c r="P637" s="993"/>
      <c r="Q637" s="375"/>
    </row>
    <row r="638" spans="2:17" ht="14.25">
      <c r="B638" s="283"/>
      <c r="C638" s="305"/>
      <c r="D638" s="369"/>
      <c r="E638" s="369"/>
      <c r="F638" s="369"/>
      <c r="G638" s="369"/>
      <c r="H638" s="369"/>
      <c r="I638" s="369"/>
      <c r="J638" s="369"/>
      <c r="K638" s="369"/>
      <c r="L638" s="369"/>
      <c r="M638" s="369"/>
      <c r="N638" s="369"/>
      <c r="O638" s="369"/>
      <c r="P638" s="370"/>
      <c r="Q638" s="371"/>
    </row>
    <row r="639" spans="2:17" ht="14.25">
      <c r="B639" s="283"/>
      <c r="C639" s="321"/>
      <c r="D639" s="291"/>
      <c r="E639" s="291"/>
      <c r="F639" s="291"/>
      <c r="G639" s="291"/>
      <c r="H639" s="367" t="s">
        <v>79</v>
      </c>
      <c r="I639" s="291"/>
      <c r="J639" s="291"/>
      <c r="K639" s="291"/>
      <c r="L639" s="291"/>
      <c r="M639" s="291"/>
      <c r="N639" s="291"/>
      <c r="O639" s="291"/>
      <c r="P639" s="322"/>
      <c r="Q639" s="284"/>
    </row>
    <row r="640" spans="2:17" ht="14.25">
      <c r="B640" s="283"/>
      <c r="C640" s="321"/>
      <c r="D640" s="291"/>
      <c r="E640" s="291"/>
      <c r="F640" s="291"/>
      <c r="G640" s="291"/>
      <c r="H640" s="291" t="s">
        <v>80</v>
      </c>
      <c r="I640" s="337"/>
      <c r="J640" s="337"/>
      <c r="K640" s="337"/>
      <c r="L640" s="291"/>
      <c r="M640" s="291"/>
      <c r="N640" s="291"/>
      <c r="O640" s="291"/>
      <c r="P640" s="322"/>
      <c r="Q640" s="284"/>
    </row>
    <row r="641" spans="2:17" ht="14.25">
      <c r="B641" s="283"/>
      <c r="C641" s="321"/>
      <c r="D641" s="291"/>
      <c r="E641" s="291"/>
      <c r="F641" s="291"/>
      <c r="G641" s="291"/>
      <c r="H641" s="291" t="s">
        <v>88</v>
      </c>
      <c r="I641" s="376"/>
      <c r="J641" s="376"/>
      <c r="K641" s="376"/>
      <c r="L641" s="291"/>
      <c r="M641" s="291"/>
      <c r="N641" s="291"/>
      <c r="O641" s="291"/>
      <c r="P641" s="322"/>
      <c r="Q641" s="284"/>
    </row>
    <row r="642" spans="2:17" ht="14.25">
      <c r="B642" s="283"/>
      <c r="C642" s="377"/>
      <c r="D642" s="369"/>
      <c r="E642" s="369"/>
      <c r="F642" s="369"/>
      <c r="G642" s="369"/>
      <c r="H642" s="291" t="s">
        <v>89</v>
      </c>
      <c r="I642" s="291"/>
      <c r="J642" s="291"/>
      <c r="K642" s="291"/>
      <c r="L642" s="369"/>
      <c r="M642" s="369"/>
      <c r="N642" s="369"/>
      <c r="O642" s="369"/>
      <c r="P642" s="370"/>
      <c r="Q642" s="371"/>
    </row>
    <row r="643" spans="2:17" ht="16.5" thickBot="1">
      <c r="B643" s="283"/>
      <c r="C643" s="978"/>
      <c r="D643" s="979"/>
      <c r="E643" s="979"/>
      <c r="F643" s="355"/>
      <c r="G643" s="355"/>
      <c r="H643" s="355"/>
      <c r="I643" s="355"/>
      <c r="J643" s="355"/>
      <c r="K643" s="980"/>
      <c r="L643" s="980"/>
      <c r="M643" s="980"/>
      <c r="N643" s="980"/>
      <c r="O643" s="980"/>
      <c r="P643" s="981"/>
      <c r="Q643" s="378"/>
    </row>
    <row r="644" spans="2:17" ht="13.5" thickBot="1">
      <c r="B644" s="379"/>
      <c r="C644" s="380"/>
      <c r="D644" s="380"/>
      <c r="E644" s="380"/>
      <c r="F644" s="380"/>
      <c r="G644" s="380"/>
      <c r="H644" s="380"/>
      <c r="I644" s="380"/>
      <c r="J644" s="380"/>
      <c r="K644" s="380"/>
      <c r="L644" s="380"/>
      <c r="M644" s="380"/>
      <c r="N644" s="380"/>
      <c r="O644" s="380"/>
      <c r="P644" s="380"/>
      <c r="Q644" s="381"/>
    </row>
    <row r="645" spans="2:17" ht="13.5" thickTop="1"/>
    <row r="646" spans="2:17" ht="13.5" thickBot="1"/>
    <row r="647" spans="2:17" ht="13.5" thickTop="1">
      <c r="B647" s="280"/>
      <c r="C647" s="281"/>
      <c r="D647" s="281"/>
      <c r="E647" s="281"/>
      <c r="F647" s="281"/>
      <c r="G647" s="281"/>
      <c r="H647" s="281"/>
      <c r="I647" s="281"/>
      <c r="J647" s="281"/>
      <c r="K647" s="281"/>
      <c r="L647" s="281"/>
      <c r="M647" s="281"/>
      <c r="N647" s="281"/>
      <c r="O647" s="281"/>
      <c r="P647" s="281"/>
      <c r="Q647" s="282"/>
    </row>
    <row r="648" spans="2:17" ht="13.5">
      <c r="B648" s="283"/>
      <c r="C648" s="1066" t="s">
        <v>38</v>
      </c>
      <c r="D648" s="1067"/>
      <c r="E648" s="1067"/>
      <c r="F648" s="1067"/>
      <c r="Q648" s="284"/>
    </row>
    <row r="649" spans="2:17">
      <c r="B649" s="283"/>
      <c r="C649" s="285"/>
      <c r="D649" s="286" t="s">
        <v>39</v>
      </c>
      <c r="E649" s="285"/>
      <c r="F649" s="287"/>
      <c r="Q649" s="284"/>
    </row>
    <row r="650" spans="2:17">
      <c r="B650" s="283"/>
      <c r="C650" s="288"/>
      <c r="D650" s="289"/>
      <c r="E650" s="288"/>
      <c r="F650" s="289"/>
      <c r="Q650" s="284"/>
    </row>
    <row r="651" spans="2:17" ht="15.75">
      <c r="B651" s="283"/>
      <c r="C651" s="1068" t="s">
        <v>40</v>
      </c>
      <c r="D651" s="1068"/>
      <c r="E651" s="1068"/>
      <c r="F651" s="1068"/>
      <c r="G651" s="1068"/>
      <c r="H651" s="1068"/>
      <c r="I651" s="1068"/>
      <c r="J651" s="1068"/>
      <c r="K651" s="1068"/>
      <c r="L651" s="1068"/>
      <c r="M651" s="1068"/>
      <c r="N651" s="1068"/>
      <c r="O651" s="1068"/>
      <c r="P651" s="1068"/>
      <c r="Q651" s="290"/>
    </row>
    <row r="652" spans="2:17" ht="15" thickBot="1">
      <c r="B652" s="283"/>
      <c r="C652" s="291"/>
      <c r="D652" s="291"/>
      <c r="E652" s="291"/>
      <c r="F652" s="291"/>
      <c r="G652" s="291"/>
      <c r="H652" s="291"/>
      <c r="I652" s="291"/>
      <c r="J652" s="291"/>
      <c r="K652" s="291"/>
      <c r="L652" s="291"/>
      <c r="M652" s="291"/>
      <c r="N652" s="291"/>
      <c r="O652" s="291"/>
      <c r="P652" s="291"/>
      <c r="Q652" s="284"/>
    </row>
    <row r="653" spans="2:17" ht="15">
      <c r="B653" s="283"/>
      <c r="C653" s="872"/>
      <c r="D653" s="1069"/>
      <c r="E653" s="1070"/>
      <c r="F653" s="1070"/>
      <c r="G653" s="1070"/>
      <c r="H653" s="1070"/>
      <c r="I653" s="1070"/>
      <c r="J653" s="1070"/>
      <c r="K653" s="1071"/>
      <c r="L653" s="877"/>
      <c r="M653" s="878"/>
      <c r="N653" s="878"/>
      <c r="O653" s="878"/>
      <c r="P653" s="879"/>
      <c r="Q653" s="8"/>
    </row>
    <row r="654" spans="2:17" ht="15">
      <c r="B654" s="283"/>
      <c r="C654" s="873"/>
      <c r="D654" s="856" t="s">
        <v>468</v>
      </c>
      <c r="E654" s="857"/>
      <c r="F654" s="857"/>
      <c r="G654" s="857"/>
      <c r="H654" s="857"/>
      <c r="I654" s="857"/>
      <c r="J654" s="857"/>
      <c r="K654" s="858"/>
      <c r="L654" s="880"/>
      <c r="M654" s="881"/>
      <c r="N654" s="881"/>
      <c r="O654" s="881"/>
      <c r="P654" s="882"/>
      <c r="Q654" s="8"/>
    </row>
    <row r="655" spans="2:17" ht="15">
      <c r="B655" s="283"/>
      <c r="C655" s="873"/>
      <c r="D655" s="1063"/>
      <c r="E655" s="1064"/>
      <c r="F655" s="1064"/>
      <c r="G655" s="1064"/>
      <c r="H655" s="1064"/>
      <c r="I655" s="1064"/>
      <c r="J655" s="1064"/>
      <c r="K655" s="1065"/>
      <c r="L655" s="883" t="s">
        <v>41</v>
      </c>
      <c r="M655" s="252"/>
      <c r="N655" s="885"/>
      <c r="O655" s="886"/>
      <c r="P655" s="887"/>
      <c r="Q655" s="8"/>
    </row>
    <row r="656" spans="2:17" ht="14.25">
      <c r="B656" s="283"/>
      <c r="C656" s="873"/>
      <c r="D656" s="866" t="s">
        <v>467</v>
      </c>
      <c r="E656" s="867"/>
      <c r="F656" s="867"/>
      <c r="G656" s="867"/>
      <c r="H656" s="867"/>
      <c r="I656" s="867"/>
      <c r="J656" s="867"/>
      <c r="K656" s="868"/>
      <c r="L656" s="1072"/>
      <c r="M656" s="294"/>
      <c r="N656" s="1060"/>
      <c r="O656" s="1061"/>
      <c r="P656" s="1062"/>
      <c r="Q656" s="295"/>
    </row>
    <row r="657" spans="2:17" ht="13.9" customHeight="1">
      <c r="B657" s="283"/>
      <c r="C657" s="873"/>
      <c r="D657" s="866"/>
      <c r="E657" s="867"/>
      <c r="F657" s="867"/>
      <c r="G657" s="867"/>
      <c r="H657" s="867"/>
      <c r="I657" s="867"/>
      <c r="J657" s="867"/>
      <c r="K657" s="868"/>
      <c r="L657" s="883" t="s">
        <v>42</v>
      </c>
      <c r="M657" s="253"/>
      <c r="N657" s="883">
        <v>1</v>
      </c>
      <c r="O657" s="883" t="s">
        <v>43</v>
      </c>
      <c r="P657" s="854">
        <v>1</v>
      </c>
      <c r="Q657" s="8"/>
    </row>
    <row r="658" spans="2:17" ht="13.9" customHeight="1">
      <c r="B658" s="283"/>
      <c r="C658" s="873"/>
      <c r="D658" s="866"/>
      <c r="E658" s="867"/>
      <c r="F658" s="867"/>
      <c r="G658" s="867"/>
      <c r="H658" s="867"/>
      <c r="I658" s="867"/>
      <c r="J658" s="867"/>
      <c r="K658" s="868"/>
      <c r="L658" s="891"/>
      <c r="M658" s="254"/>
      <c r="N658" s="891"/>
      <c r="O658" s="891"/>
      <c r="P658" s="855"/>
      <c r="Q658" s="8"/>
    </row>
    <row r="659" spans="2:17" ht="15">
      <c r="B659" s="283"/>
      <c r="C659" s="873"/>
      <c r="D659" s="1063" t="s">
        <v>44</v>
      </c>
      <c r="E659" s="1064"/>
      <c r="F659" s="1064"/>
      <c r="G659" s="1064"/>
      <c r="H659" s="1064"/>
      <c r="I659" s="1064"/>
      <c r="J659" s="1064"/>
      <c r="K659" s="1065"/>
      <c r="L659" s="891"/>
      <c r="M659" s="254"/>
      <c r="N659" s="891"/>
      <c r="O659" s="891"/>
      <c r="P659" s="855"/>
      <c r="Q659" s="8"/>
    </row>
    <row r="660" spans="2:17" ht="15.75" thickBot="1">
      <c r="B660" s="283"/>
      <c r="C660" s="296"/>
      <c r="D660" s="297"/>
      <c r="E660" s="297"/>
      <c r="F660" s="297"/>
      <c r="G660" s="297"/>
      <c r="H660" s="297"/>
      <c r="I660" s="297"/>
      <c r="J660" s="297"/>
      <c r="K660" s="297"/>
      <c r="L660" s="297"/>
      <c r="M660" s="297"/>
      <c r="N660" s="298"/>
      <c r="O660" s="298"/>
      <c r="P660" s="299"/>
      <c r="Q660" s="300"/>
    </row>
    <row r="661" spans="2:17" ht="15">
      <c r="B661" s="283"/>
      <c r="C661" s="301"/>
      <c r="D661" s="292"/>
      <c r="E661" s="292"/>
      <c r="F661" s="292"/>
      <c r="G661" s="292"/>
      <c r="H661" s="292"/>
      <c r="I661" s="292"/>
      <c r="J661" s="292"/>
      <c r="K661" s="292"/>
      <c r="L661" s="302" t="s">
        <v>45</v>
      </c>
      <c r="M661" s="302"/>
      <c r="N661" s="303" t="s">
        <v>46</v>
      </c>
      <c r="O661" s="303" t="s">
        <v>47</v>
      </c>
      <c r="P661" s="304" t="s">
        <v>48</v>
      </c>
      <c r="Q661" s="295"/>
    </row>
    <row r="662" spans="2:17" ht="15">
      <c r="B662" s="283"/>
      <c r="C662" s="305"/>
      <c r="D662" s="293"/>
      <c r="E662" s="293"/>
      <c r="F662" s="293"/>
      <c r="G662" s="293"/>
      <c r="H662" s="293"/>
      <c r="I662" s="293"/>
      <c r="J662" s="293"/>
      <c r="K662" s="293"/>
      <c r="L662" s="306"/>
      <c r="M662" s="306"/>
      <c r="N662" s="307">
        <v>1</v>
      </c>
      <c r="O662" s="307">
        <v>9</v>
      </c>
      <c r="P662" s="308">
        <v>2026</v>
      </c>
      <c r="Q662" s="309"/>
    </row>
    <row r="663" spans="2:17" ht="15">
      <c r="B663" s="283"/>
      <c r="C663" s="310"/>
      <c r="D663" s="311"/>
      <c r="E663" s="311"/>
      <c r="F663" s="311"/>
      <c r="G663" s="311"/>
      <c r="H663" s="311"/>
      <c r="I663" s="311"/>
      <c r="J663" s="311"/>
      <c r="K663" s="311"/>
      <c r="L663" s="311"/>
      <c r="M663" s="311"/>
      <c r="N663" s="311"/>
      <c r="O663" s="311"/>
      <c r="P663" s="312"/>
      <c r="Q663" s="313"/>
    </row>
    <row r="664" spans="2:17" ht="15" thickBot="1">
      <c r="B664" s="283"/>
      <c r="C664" s="314"/>
      <c r="D664" s="315"/>
      <c r="E664" s="315"/>
      <c r="F664" s="315"/>
      <c r="G664" s="315"/>
      <c r="H664" s="315"/>
      <c r="I664" s="315"/>
      <c r="J664" s="315"/>
      <c r="K664" s="315"/>
      <c r="L664" s="315"/>
      <c r="M664" s="315"/>
      <c r="N664" s="315"/>
      <c r="O664" s="315"/>
      <c r="P664" s="316"/>
      <c r="Q664" s="284"/>
    </row>
    <row r="665" spans="2:17" ht="15" thickBot="1">
      <c r="B665" s="283"/>
      <c r="C665" s="317"/>
      <c r="D665" s="318"/>
      <c r="E665" s="318"/>
      <c r="F665" s="318"/>
      <c r="G665" s="318"/>
      <c r="H665" s="318"/>
      <c r="I665" s="291"/>
      <c r="J665" s="291"/>
      <c r="K665" s="318"/>
      <c r="L665" s="318"/>
      <c r="M665" s="318"/>
      <c r="N665" s="318"/>
      <c r="O665" s="318"/>
      <c r="P665" s="319"/>
      <c r="Q665" s="284"/>
    </row>
    <row r="666" spans="2:17" ht="15">
      <c r="B666" s="283"/>
      <c r="C666" s="1045" t="s">
        <v>51</v>
      </c>
      <c r="D666" s="1046"/>
      <c r="E666" s="1046"/>
      <c r="F666" s="1046"/>
      <c r="G666" s="1046"/>
      <c r="H666" s="1046"/>
      <c r="I666" s="1046"/>
      <c r="J666" s="1046"/>
      <c r="K666" s="1046"/>
      <c r="L666" s="1046"/>
      <c r="M666" s="1046"/>
      <c r="N666" s="1046"/>
      <c r="O666" s="1046"/>
      <c r="P666" s="1047"/>
      <c r="Q666" s="320"/>
    </row>
    <row r="667" spans="2:17" ht="15" thickBot="1">
      <c r="B667" s="283"/>
      <c r="C667" s="321"/>
      <c r="D667" s="291"/>
      <c r="E667" s="291"/>
      <c r="F667" s="291"/>
      <c r="G667" s="291"/>
      <c r="H667" s="291"/>
      <c r="I667" s="291"/>
      <c r="J667" s="291"/>
      <c r="K667" s="291"/>
      <c r="L667" s="291"/>
      <c r="M667" s="291"/>
      <c r="N667" s="291"/>
      <c r="O667" s="291"/>
      <c r="P667" s="322"/>
      <c r="Q667" s="284"/>
    </row>
    <row r="668" spans="2:17" ht="15">
      <c r="B668" s="283"/>
      <c r="C668" s="323" t="s">
        <v>52</v>
      </c>
      <c r="D668" s="1048" t="s">
        <v>6</v>
      </c>
      <c r="E668" s="1049"/>
      <c r="F668" s="1049"/>
      <c r="G668" s="1049"/>
      <c r="H668" s="1049"/>
      <c r="I668" s="1049"/>
      <c r="J668" s="1049"/>
      <c r="K668" s="1049"/>
      <c r="L668" s="1050"/>
      <c r="M668" s="1051" t="s">
        <v>53</v>
      </c>
      <c r="N668" s="1052"/>
      <c r="O668" s="1053"/>
      <c r="P668" s="323" t="s">
        <v>8</v>
      </c>
      <c r="Q668" s="324"/>
    </row>
    <row r="669" spans="2:17" ht="15.75" thickBot="1">
      <c r="B669" s="283"/>
      <c r="C669" s="325">
        <v>6.08</v>
      </c>
      <c r="D669" s="1054" t="s">
        <v>156</v>
      </c>
      <c r="E669" s="1055"/>
      <c r="F669" s="1055"/>
      <c r="G669" s="1055"/>
      <c r="H669" s="1055"/>
      <c r="I669" s="1055"/>
      <c r="J669" s="1055"/>
      <c r="K669" s="1055"/>
      <c r="L669" s="1056"/>
      <c r="M669" s="1057" t="s">
        <v>101</v>
      </c>
      <c r="N669" s="1058"/>
      <c r="O669" s="1059"/>
      <c r="P669" s="326">
        <f>+P714</f>
        <v>148214</v>
      </c>
      <c r="Q669" s="327"/>
    </row>
    <row r="670" spans="2:17">
      <c r="B670" s="283"/>
      <c r="C670" s="1002" t="s">
        <v>54</v>
      </c>
      <c r="D670" s="1003"/>
      <c r="E670" s="1003"/>
      <c r="F670" s="1003"/>
      <c r="G670" s="1003"/>
      <c r="H670" s="1003"/>
      <c r="I670" s="1003"/>
      <c r="J670" s="1003"/>
      <c r="K670" s="1003"/>
      <c r="L670" s="1003"/>
      <c r="M670" s="1003"/>
      <c r="N670" s="1003"/>
      <c r="O670" s="1003"/>
      <c r="P670" s="1004"/>
      <c r="Q670" s="328"/>
    </row>
    <row r="671" spans="2:17">
      <c r="B671" s="283"/>
      <c r="C671" s="1005"/>
      <c r="D671" s="1006"/>
      <c r="E671" s="1006"/>
      <c r="F671" s="1006"/>
      <c r="G671" s="1006"/>
      <c r="H671" s="1006"/>
      <c r="I671" s="1006"/>
      <c r="J671" s="1006"/>
      <c r="K671" s="1006"/>
      <c r="L671" s="1006"/>
      <c r="M671" s="1006"/>
      <c r="N671" s="1006"/>
      <c r="O671" s="1006"/>
      <c r="P671" s="1007"/>
      <c r="Q671" s="328"/>
    </row>
    <row r="672" spans="2:17" ht="13.5" thickBot="1">
      <c r="B672" s="283"/>
      <c r="C672" s="1008"/>
      <c r="D672" s="1009"/>
      <c r="E672" s="1009"/>
      <c r="F672" s="1009"/>
      <c r="G672" s="1009"/>
      <c r="H672" s="1009"/>
      <c r="I672" s="1009"/>
      <c r="J672" s="1009"/>
      <c r="K672" s="1009"/>
      <c r="L672" s="1009"/>
      <c r="M672" s="1009"/>
      <c r="N672" s="1009"/>
      <c r="O672" s="1009"/>
      <c r="P672" s="1010"/>
      <c r="Q672" s="328"/>
    </row>
    <row r="673" spans="2:17" ht="15">
      <c r="B673" s="283"/>
      <c r="C673" s="1011" t="s">
        <v>6</v>
      </c>
      <c r="D673" s="1040"/>
      <c r="E673" s="1040"/>
      <c r="F673" s="1040"/>
      <c r="G673" s="1041"/>
      <c r="H673" s="1027" t="s">
        <v>53</v>
      </c>
      <c r="I673" s="1012"/>
      <c r="J673" s="1012"/>
      <c r="K673" s="1028"/>
      <c r="L673" s="330" t="s">
        <v>55</v>
      </c>
      <c r="M673" s="1027" t="s">
        <v>56</v>
      </c>
      <c r="N673" s="1012"/>
      <c r="O673" s="1028"/>
      <c r="P673" s="332" t="s">
        <v>57</v>
      </c>
      <c r="Q673" s="333"/>
    </row>
    <row r="674" spans="2:17" ht="14.25">
      <c r="B674" s="283"/>
      <c r="C674" s="994" t="s">
        <v>92</v>
      </c>
      <c r="D674" s="995"/>
      <c r="E674" s="995"/>
      <c r="F674" s="995"/>
      <c r="G674" s="1033"/>
      <c r="H674" s="1032" t="s">
        <v>171</v>
      </c>
      <c r="I674" s="995"/>
      <c r="J674" s="995"/>
      <c r="K674" s="1033"/>
      <c r="L674" s="335">
        <f>+P702</f>
        <v>31166.11</v>
      </c>
      <c r="M674" s="1042">
        <f>+$U$28</f>
        <v>0.1</v>
      </c>
      <c r="N674" s="1043"/>
      <c r="O674" s="1044"/>
      <c r="P674" s="60">
        <f>+ROUND(M674*L674,2)</f>
        <v>3116.61</v>
      </c>
      <c r="Q674" s="18"/>
    </row>
    <row r="675" spans="2:17" ht="14.25">
      <c r="B675" s="283"/>
      <c r="C675" s="1086"/>
      <c r="D675" s="1086"/>
      <c r="E675" s="1086"/>
      <c r="F675" s="1086"/>
      <c r="G675" s="1087"/>
      <c r="H675" s="1032"/>
      <c r="I675" s="995"/>
      <c r="J675" s="995"/>
      <c r="K675" s="1033"/>
      <c r="L675" s="335"/>
      <c r="M675" s="1034"/>
      <c r="N675" s="1035"/>
      <c r="O675" s="1036"/>
      <c r="P675" s="60">
        <f>+ROUND(M675*L675,2)</f>
        <v>0</v>
      </c>
      <c r="Q675" s="18"/>
    </row>
    <row r="676" spans="2:17" ht="15" thickBot="1">
      <c r="B676" s="283"/>
      <c r="C676" s="1023"/>
      <c r="D676" s="1024"/>
      <c r="E676" s="1024"/>
      <c r="F676" s="1024"/>
      <c r="G676" s="1025"/>
      <c r="H676" s="1026"/>
      <c r="I676" s="1024"/>
      <c r="J676" s="1024"/>
      <c r="K676" s="1025"/>
      <c r="L676" s="340"/>
      <c r="M676" s="1076"/>
      <c r="N676" s="1077"/>
      <c r="O676" s="1078"/>
      <c r="P676" s="60">
        <f>+ROUND(M676*L676,2)</f>
        <v>0</v>
      </c>
      <c r="Q676" s="18"/>
    </row>
    <row r="677" spans="2:17" ht="15.75" thickBot="1">
      <c r="B677" s="283"/>
      <c r="C677" s="982" t="s">
        <v>58</v>
      </c>
      <c r="D677" s="983"/>
      <c r="E677" s="983"/>
      <c r="F677" s="983"/>
      <c r="G677" s="983"/>
      <c r="H677" s="983"/>
      <c r="I677" s="983"/>
      <c r="J677" s="983"/>
      <c r="K677" s="983"/>
      <c r="L677" s="983"/>
      <c r="M677" s="983"/>
      <c r="N677" s="983"/>
      <c r="O677" s="984"/>
      <c r="P677" s="341">
        <f>+SUM(P674:P676)</f>
        <v>3116.61</v>
      </c>
      <c r="Q677" s="342"/>
    </row>
    <row r="678" spans="2:17">
      <c r="B678" s="283"/>
      <c r="C678" s="1002" t="s">
        <v>59</v>
      </c>
      <c r="D678" s="1003"/>
      <c r="E678" s="1003"/>
      <c r="F678" s="1003"/>
      <c r="G678" s="1003"/>
      <c r="H678" s="1003"/>
      <c r="I678" s="1003"/>
      <c r="J678" s="1003"/>
      <c r="K678" s="1003"/>
      <c r="L678" s="1003"/>
      <c r="M678" s="1003"/>
      <c r="N678" s="1003"/>
      <c r="O678" s="1003"/>
      <c r="P678" s="1004"/>
      <c r="Q678" s="328"/>
    </row>
    <row r="679" spans="2:17">
      <c r="B679" s="283"/>
      <c r="C679" s="1005"/>
      <c r="D679" s="1006"/>
      <c r="E679" s="1006"/>
      <c r="F679" s="1006"/>
      <c r="G679" s="1006"/>
      <c r="H679" s="1006"/>
      <c r="I679" s="1006"/>
      <c r="J679" s="1006"/>
      <c r="K679" s="1006"/>
      <c r="L679" s="1006"/>
      <c r="M679" s="1006"/>
      <c r="N679" s="1006"/>
      <c r="O679" s="1006"/>
      <c r="P679" s="1007"/>
      <c r="Q679" s="328"/>
    </row>
    <row r="680" spans="2:17" ht="13.5" thickBot="1">
      <c r="B680" s="283"/>
      <c r="C680" s="1008"/>
      <c r="D680" s="1009"/>
      <c r="E680" s="1009"/>
      <c r="F680" s="1009"/>
      <c r="G680" s="1009"/>
      <c r="H680" s="1009"/>
      <c r="I680" s="1009"/>
      <c r="J680" s="1009"/>
      <c r="K680" s="1009"/>
      <c r="L680" s="1009"/>
      <c r="M680" s="1009"/>
      <c r="N680" s="1009"/>
      <c r="O680" s="1009"/>
      <c r="P680" s="1010"/>
      <c r="Q680" s="328"/>
    </row>
    <row r="681" spans="2:17" ht="15">
      <c r="B681" s="283"/>
      <c r="C681" s="1011" t="s">
        <v>6</v>
      </c>
      <c r="D681" s="1012"/>
      <c r="E681" s="1012"/>
      <c r="F681" s="1012"/>
      <c r="G681" s="1012"/>
      <c r="H681" s="1012"/>
      <c r="I681" s="1012"/>
      <c r="J681" s="1028"/>
      <c r="K681" s="329" t="s">
        <v>53</v>
      </c>
      <c r="L681" s="330" t="s">
        <v>8</v>
      </c>
      <c r="M681" s="329" t="s">
        <v>178</v>
      </c>
      <c r="N681" s="1027" t="s">
        <v>60</v>
      </c>
      <c r="O681" s="1028"/>
      <c r="P681" s="332" t="s">
        <v>57</v>
      </c>
      <c r="Q681" s="333"/>
    </row>
    <row r="682" spans="2:17" ht="14.25">
      <c r="B682" s="283"/>
      <c r="C682" s="1083" t="s">
        <v>263</v>
      </c>
      <c r="D682" s="1084"/>
      <c r="E682" s="1084"/>
      <c r="F682" s="1084"/>
      <c r="G682" s="1084"/>
      <c r="H682" s="1084"/>
      <c r="I682" s="1084"/>
      <c r="J682" s="1085"/>
      <c r="K682" s="343" t="s">
        <v>101</v>
      </c>
      <c r="L682" s="344">
        <v>1</v>
      </c>
      <c r="M682" s="345">
        <v>0.05</v>
      </c>
      <c r="N682" s="784">
        <v>70200</v>
      </c>
      <c r="O682" s="785"/>
      <c r="P682" s="60">
        <f>+ROUND((L682*(1+M682)*N682),2)</f>
        <v>73710</v>
      </c>
      <c r="Q682" s="18"/>
    </row>
    <row r="683" spans="2:17" ht="14.25">
      <c r="B683" s="283"/>
      <c r="C683" s="1017" t="s">
        <v>264</v>
      </c>
      <c r="D683" s="1018"/>
      <c r="E683" s="1018"/>
      <c r="F683" s="1018"/>
      <c r="G683" s="1018"/>
      <c r="H683" s="1018"/>
      <c r="I683" s="1018"/>
      <c r="J683" s="1019"/>
      <c r="K683" s="343" t="s">
        <v>256</v>
      </c>
      <c r="L683" s="344">
        <v>0.02</v>
      </c>
      <c r="M683" s="345">
        <v>0.05</v>
      </c>
      <c r="N683" s="784">
        <v>15000</v>
      </c>
      <c r="O683" s="785"/>
      <c r="P683" s="60">
        <f t="shared" ref="P683:P685" si="7">+ROUND((L683*(1+M683)*N683),2)</f>
        <v>315</v>
      </c>
      <c r="Q683" s="18"/>
    </row>
    <row r="684" spans="2:17" ht="14.25">
      <c r="B684" s="283"/>
      <c r="C684" s="1017"/>
      <c r="D684" s="1018"/>
      <c r="E684" s="1018"/>
      <c r="F684" s="1018"/>
      <c r="G684" s="1018"/>
      <c r="H684" s="1018"/>
      <c r="I684" s="1018"/>
      <c r="J684" s="1019"/>
      <c r="K684" s="343"/>
      <c r="L684" s="344"/>
      <c r="M684" s="345"/>
      <c r="N684" s="784"/>
      <c r="O684" s="785"/>
      <c r="P684" s="60">
        <f t="shared" si="7"/>
        <v>0</v>
      </c>
      <c r="Q684" s="18"/>
    </row>
    <row r="685" spans="2:17" ht="15" thickBot="1">
      <c r="B685" s="283"/>
      <c r="C685" s="1017"/>
      <c r="D685" s="1018"/>
      <c r="E685" s="1018"/>
      <c r="F685" s="1018"/>
      <c r="G685" s="1018"/>
      <c r="H685" s="1018"/>
      <c r="I685" s="1018"/>
      <c r="J685" s="1019"/>
      <c r="K685" s="343"/>
      <c r="L685" s="344"/>
      <c r="M685" s="345"/>
      <c r="N685" s="784"/>
      <c r="O685" s="785"/>
      <c r="P685" s="60">
        <f t="shared" si="7"/>
        <v>0</v>
      </c>
      <c r="Q685" s="18"/>
    </row>
    <row r="686" spans="2:17" ht="15.75" thickBot="1">
      <c r="B686" s="283"/>
      <c r="C686" s="982" t="s">
        <v>58</v>
      </c>
      <c r="D686" s="983"/>
      <c r="E686" s="983"/>
      <c r="F686" s="983"/>
      <c r="G686" s="983"/>
      <c r="H686" s="983"/>
      <c r="I686" s="983"/>
      <c r="J686" s="983"/>
      <c r="K686" s="983"/>
      <c r="L686" s="983"/>
      <c r="M686" s="1029"/>
      <c r="N686" s="983"/>
      <c r="O686" s="984"/>
      <c r="P686" s="350">
        <f>+SUM(P682:P685)</f>
        <v>74025</v>
      </c>
      <c r="Q686" s="18"/>
    </row>
    <row r="687" spans="2:17">
      <c r="B687" s="283"/>
      <c r="C687" s="1002" t="s">
        <v>61</v>
      </c>
      <c r="D687" s="1003"/>
      <c r="E687" s="1003"/>
      <c r="F687" s="1003"/>
      <c r="G687" s="1003"/>
      <c r="H687" s="1003"/>
      <c r="I687" s="1003"/>
      <c r="J687" s="1003"/>
      <c r="K687" s="1003"/>
      <c r="L687" s="1003"/>
      <c r="M687" s="1003"/>
      <c r="N687" s="1003"/>
      <c r="O687" s="1003"/>
      <c r="P687" s="1004"/>
      <c r="Q687" s="328"/>
    </row>
    <row r="688" spans="2:17">
      <c r="B688" s="283"/>
      <c r="C688" s="1005"/>
      <c r="D688" s="1006"/>
      <c r="E688" s="1006"/>
      <c r="F688" s="1006"/>
      <c r="G688" s="1006"/>
      <c r="H688" s="1006"/>
      <c r="I688" s="1006"/>
      <c r="J688" s="1006"/>
      <c r="K688" s="1006"/>
      <c r="L688" s="1006"/>
      <c r="M688" s="1006"/>
      <c r="N688" s="1006"/>
      <c r="O688" s="1006"/>
      <c r="P688" s="1007"/>
      <c r="Q688" s="328"/>
    </row>
    <row r="689" spans="2:17" ht="13.5" thickBot="1">
      <c r="B689" s="283"/>
      <c r="C689" s="1008"/>
      <c r="D689" s="1009"/>
      <c r="E689" s="1009"/>
      <c r="F689" s="1009"/>
      <c r="G689" s="1009"/>
      <c r="H689" s="1009"/>
      <c r="I689" s="1009"/>
      <c r="J689" s="1009"/>
      <c r="K689" s="1009"/>
      <c r="L689" s="1009"/>
      <c r="M689" s="1009"/>
      <c r="N689" s="1009"/>
      <c r="O689" s="1009"/>
      <c r="P689" s="1010"/>
      <c r="Q689" s="328"/>
    </row>
    <row r="690" spans="2:17" ht="17.25">
      <c r="B690" s="283"/>
      <c r="C690" s="1011" t="s">
        <v>62</v>
      </c>
      <c r="D690" s="1012"/>
      <c r="E690" s="1012"/>
      <c r="F690" s="1012"/>
      <c r="G690" s="1012"/>
      <c r="H690" s="1012"/>
      <c r="I690" s="1012"/>
      <c r="J690" s="330" t="s">
        <v>56</v>
      </c>
      <c r="K690" s="331" t="s">
        <v>64</v>
      </c>
      <c r="L690" s="351" t="s">
        <v>65</v>
      </c>
      <c r="M690" s="1027" t="s">
        <v>66</v>
      </c>
      <c r="N690" s="1012"/>
      <c r="O690" s="1028"/>
      <c r="P690" s="332" t="s">
        <v>57</v>
      </c>
      <c r="Q690" s="333"/>
    </row>
    <row r="691" spans="2:17" ht="14.25">
      <c r="B691" s="283"/>
      <c r="C691" s="994" t="s">
        <v>254</v>
      </c>
      <c r="D691" s="995"/>
      <c r="E691" s="995"/>
      <c r="F691" s="995"/>
      <c r="G691" s="995"/>
      <c r="H691" s="995"/>
      <c r="I691" s="995"/>
      <c r="J691" s="352">
        <v>0.02</v>
      </c>
      <c r="K691" s="353">
        <v>1</v>
      </c>
      <c r="L691" s="352"/>
      <c r="M691" s="784">
        <v>74025</v>
      </c>
      <c r="N691" s="1030"/>
      <c r="O691" s="785"/>
      <c r="P691" s="60">
        <f>+ROUND(M691*K691*J691,2)</f>
        <v>1480.5</v>
      </c>
      <c r="Q691" s="18"/>
    </row>
    <row r="692" spans="2:17" ht="15" thickBot="1">
      <c r="B692" s="283"/>
      <c r="C692" s="1023"/>
      <c r="D692" s="1024"/>
      <c r="E692" s="1024"/>
      <c r="F692" s="1024"/>
      <c r="G692" s="1024"/>
      <c r="H692" s="1024"/>
      <c r="I692" s="1024"/>
      <c r="J692" s="354"/>
      <c r="K692" s="355"/>
      <c r="L692" s="354"/>
      <c r="M692" s="1026"/>
      <c r="N692" s="1024"/>
      <c r="O692" s="1025"/>
      <c r="P692" s="60">
        <f>+ROUND(M692*K692*J692,2)</f>
        <v>0</v>
      </c>
      <c r="Q692" s="18"/>
    </row>
    <row r="693" spans="2:17" ht="15.75" thickBot="1">
      <c r="B693" s="283"/>
      <c r="C693" s="982" t="s">
        <v>58</v>
      </c>
      <c r="D693" s="983"/>
      <c r="E693" s="983"/>
      <c r="F693" s="983"/>
      <c r="G693" s="983"/>
      <c r="H693" s="983"/>
      <c r="I693" s="983"/>
      <c r="J693" s="983"/>
      <c r="K693" s="983"/>
      <c r="L693" s="983"/>
      <c r="M693" s="983"/>
      <c r="N693" s="983"/>
      <c r="O693" s="984"/>
      <c r="P693" s="341">
        <f>+SUM(P691:P692)</f>
        <v>1480.5</v>
      </c>
      <c r="Q693" s="342"/>
    </row>
    <row r="694" spans="2:17">
      <c r="B694" s="283"/>
      <c r="C694" s="1002" t="s">
        <v>67</v>
      </c>
      <c r="D694" s="1003"/>
      <c r="E694" s="1003"/>
      <c r="F694" s="1003"/>
      <c r="G694" s="1003"/>
      <c r="H694" s="1003"/>
      <c r="I694" s="1003"/>
      <c r="J694" s="1003"/>
      <c r="K694" s="1003"/>
      <c r="L694" s="1003"/>
      <c r="M694" s="1003"/>
      <c r="N694" s="1003"/>
      <c r="O694" s="1003"/>
      <c r="P694" s="1004"/>
      <c r="Q694" s="328"/>
    </row>
    <row r="695" spans="2:17">
      <c r="B695" s="283"/>
      <c r="C695" s="1005"/>
      <c r="D695" s="1006"/>
      <c r="E695" s="1006"/>
      <c r="F695" s="1006"/>
      <c r="G695" s="1006"/>
      <c r="H695" s="1006"/>
      <c r="I695" s="1006"/>
      <c r="J695" s="1006"/>
      <c r="K695" s="1006"/>
      <c r="L695" s="1006"/>
      <c r="M695" s="1006"/>
      <c r="N695" s="1006"/>
      <c r="O695" s="1006"/>
      <c r="P695" s="1007"/>
      <c r="Q695" s="328"/>
    </row>
    <row r="696" spans="2:17" ht="13.5" thickBot="1">
      <c r="B696" s="283"/>
      <c r="C696" s="1008"/>
      <c r="D696" s="1009"/>
      <c r="E696" s="1009"/>
      <c r="F696" s="1009"/>
      <c r="G696" s="1009"/>
      <c r="H696" s="1009"/>
      <c r="I696" s="1009"/>
      <c r="J696" s="1009"/>
      <c r="K696" s="1009"/>
      <c r="L696" s="1009"/>
      <c r="M696" s="1009"/>
      <c r="N696" s="1009"/>
      <c r="O696" s="1009"/>
      <c r="P696" s="1010"/>
      <c r="Q696" s="328"/>
    </row>
    <row r="697" spans="2:17" ht="30">
      <c r="B697" s="283"/>
      <c r="C697" s="1011" t="s">
        <v>68</v>
      </c>
      <c r="D697" s="1012"/>
      <c r="E697" s="1012"/>
      <c r="F697" s="1012"/>
      <c r="G697" s="1012"/>
      <c r="H697" s="1012"/>
      <c r="I697" s="1012"/>
      <c r="J697" s="1027" t="s">
        <v>53</v>
      </c>
      <c r="K697" s="1028"/>
      <c r="L697" s="356" t="s">
        <v>69</v>
      </c>
      <c r="M697" s="1013" t="s">
        <v>56</v>
      </c>
      <c r="N697" s="1015"/>
      <c r="O697" s="1014"/>
      <c r="P697" s="358" t="s">
        <v>57</v>
      </c>
      <c r="Q697" s="359"/>
    </row>
    <row r="698" spans="2:17" ht="14.25">
      <c r="B698" s="283"/>
      <c r="C698" s="814" t="s">
        <v>316</v>
      </c>
      <c r="D698" s="815"/>
      <c r="E698" s="815"/>
      <c r="F698" s="815"/>
      <c r="G698" s="815"/>
      <c r="H698" s="815"/>
      <c r="I698" s="816"/>
      <c r="J698" s="784" t="s">
        <v>94</v>
      </c>
      <c r="K698" s="785"/>
      <c r="L698" s="184">
        <f>+'DESGLOSE CUADRILLAS'!J26</f>
        <v>311661.11135999998</v>
      </c>
      <c r="M698" s="1073">
        <v>0.1</v>
      </c>
      <c r="N698" s="1074"/>
      <c r="O698" s="1075"/>
      <c r="P698" s="361">
        <f>+ROUND(M698*L698,2)</f>
        <v>31166.11</v>
      </c>
      <c r="Q698" s="21"/>
    </row>
    <row r="699" spans="2:17" ht="14.25">
      <c r="B699" s="283"/>
      <c r="C699" s="346"/>
      <c r="D699" s="347"/>
      <c r="E699" s="347"/>
      <c r="F699" s="347"/>
      <c r="G699" s="347"/>
      <c r="H699" s="347"/>
      <c r="I699" s="347"/>
      <c r="J699" s="784"/>
      <c r="K699" s="785"/>
      <c r="L699" s="360"/>
      <c r="M699" s="1020"/>
      <c r="N699" s="1021"/>
      <c r="O699" s="1022"/>
      <c r="P699" s="361"/>
      <c r="Q699" s="21"/>
    </row>
    <row r="700" spans="2:17" ht="14.25">
      <c r="B700" s="283"/>
      <c r="C700" s="346"/>
      <c r="D700" s="347"/>
      <c r="E700" s="347"/>
      <c r="F700" s="347"/>
      <c r="G700" s="347"/>
      <c r="H700" s="347"/>
      <c r="I700" s="347"/>
      <c r="J700" s="784"/>
      <c r="K700" s="785"/>
      <c r="L700" s="360"/>
      <c r="M700" s="1020"/>
      <c r="N700" s="1021"/>
      <c r="O700" s="1022"/>
      <c r="P700" s="361"/>
      <c r="Q700" s="21"/>
    </row>
    <row r="701" spans="2:17" ht="15" thickBot="1">
      <c r="B701" s="283"/>
      <c r="C701" s="1023"/>
      <c r="D701" s="1024"/>
      <c r="E701" s="1024"/>
      <c r="F701" s="1024"/>
      <c r="G701" s="1024"/>
      <c r="H701" s="1024"/>
      <c r="I701" s="1024"/>
      <c r="J701" s="1026"/>
      <c r="K701" s="1025"/>
      <c r="L701" s="354"/>
      <c r="M701" s="1026"/>
      <c r="N701" s="1024"/>
      <c r="O701" s="1025"/>
      <c r="P701" s="70"/>
      <c r="Q701" s="18"/>
    </row>
    <row r="702" spans="2:17" ht="15.75" thickBot="1">
      <c r="B702" s="283"/>
      <c r="C702" s="982" t="s">
        <v>58</v>
      </c>
      <c r="D702" s="983"/>
      <c r="E702" s="983"/>
      <c r="F702" s="983"/>
      <c r="G702" s="983"/>
      <c r="H702" s="983"/>
      <c r="I702" s="983"/>
      <c r="J702" s="983"/>
      <c r="K702" s="983"/>
      <c r="L702" s="983"/>
      <c r="M702" s="983"/>
      <c r="N702" s="983"/>
      <c r="O702" s="984"/>
      <c r="P702" s="350">
        <f>+SUM(P698:P701)</f>
        <v>31166.11</v>
      </c>
      <c r="Q702" s="18"/>
    </row>
    <row r="703" spans="2:17" ht="15" thickBot="1">
      <c r="B703" s="283"/>
      <c r="C703" s="321"/>
      <c r="D703" s="291"/>
      <c r="E703" s="291"/>
      <c r="F703" s="291"/>
      <c r="G703" s="291"/>
      <c r="H703" s="291"/>
      <c r="I703" s="291"/>
      <c r="J703" s="291"/>
      <c r="K703" s="291"/>
      <c r="L703" s="291"/>
      <c r="M703" s="291"/>
      <c r="N703" s="291"/>
      <c r="O703" s="291"/>
      <c r="P703" s="322"/>
      <c r="Q703" s="284"/>
    </row>
    <row r="704" spans="2:17" ht="15.75" thickBot="1">
      <c r="B704" s="283"/>
      <c r="C704" s="985" t="s">
        <v>70</v>
      </c>
      <c r="D704" s="986"/>
      <c r="E704" s="986"/>
      <c r="F704" s="986"/>
      <c r="G704" s="986"/>
      <c r="H704" s="986"/>
      <c r="I704" s="986"/>
      <c r="J704" s="986"/>
      <c r="K704" s="986"/>
      <c r="L704" s="986"/>
      <c r="M704" s="986"/>
      <c r="N704" s="986"/>
      <c r="O704" s="987"/>
      <c r="P704" s="362">
        <f>+ROUND(P702+P693+P686+P677,0)</f>
        <v>109788</v>
      </c>
      <c r="Q704" s="363"/>
    </row>
    <row r="705" spans="2:17">
      <c r="B705" s="283"/>
      <c r="C705" s="1002" t="s">
        <v>71</v>
      </c>
      <c r="D705" s="1003"/>
      <c r="E705" s="1003"/>
      <c r="F705" s="1003"/>
      <c r="G705" s="1003"/>
      <c r="H705" s="1003"/>
      <c r="I705" s="1003"/>
      <c r="J705" s="1003"/>
      <c r="K705" s="1003"/>
      <c r="L705" s="1003"/>
      <c r="M705" s="1003"/>
      <c r="N705" s="1003"/>
      <c r="O705" s="1003"/>
      <c r="P705" s="1004"/>
      <c r="Q705" s="328"/>
    </row>
    <row r="706" spans="2:17">
      <c r="B706" s="283"/>
      <c r="C706" s="1005"/>
      <c r="D706" s="1006"/>
      <c r="E706" s="1006"/>
      <c r="F706" s="1006"/>
      <c r="G706" s="1006"/>
      <c r="H706" s="1006"/>
      <c r="I706" s="1006"/>
      <c r="J706" s="1006"/>
      <c r="K706" s="1006"/>
      <c r="L706" s="1006"/>
      <c r="M706" s="1006"/>
      <c r="N706" s="1006"/>
      <c r="O706" s="1006"/>
      <c r="P706" s="1007"/>
      <c r="Q706" s="328"/>
    </row>
    <row r="707" spans="2:17" ht="13.5" thickBot="1">
      <c r="B707" s="283"/>
      <c r="C707" s="1008"/>
      <c r="D707" s="1009"/>
      <c r="E707" s="1009"/>
      <c r="F707" s="1009"/>
      <c r="G707" s="1009"/>
      <c r="H707" s="1009"/>
      <c r="I707" s="1009"/>
      <c r="J707" s="1009"/>
      <c r="K707" s="1009"/>
      <c r="L707" s="1009"/>
      <c r="M707" s="1009"/>
      <c r="N707" s="1009"/>
      <c r="O707" s="1009"/>
      <c r="P707" s="1010"/>
      <c r="Q707" s="328"/>
    </row>
    <row r="708" spans="2:17" ht="15">
      <c r="B708" s="283"/>
      <c r="C708" s="1011" t="s">
        <v>72</v>
      </c>
      <c r="D708" s="1012"/>
      <c r="E708" s="1012"/>
      <c r="F708" s="1012"/>
      <c r="G708" s="1012"/>
      <c r="H708" s="1012"/>
      <c r="I708" s="1012"/>
      <c r="J708" s="331"/>
      <c r="K708" s="357"/>
      <c r="L708" s="1013" t="s">
        <v>73</v>
      </c>
      <c r="M708" s="1014"/>
      <c r="N708" s="1013" t="s">
        <v>74</v>
      </c>
      <c r="O708" s="1015"/>
      <c r="P708" s="1016"/>
      <c r="Q708" s="359"/>
    </row>
    <row r="709" spans="2:17" ht="14.25">
      <c r="B709" s="283"/>
      <c r="C709" s="994" t="s">
        <v>75</v>
      </c>
      <c r="D709" s="995"/>
      <c r="E709" s="995"/>
      <c r="F709" s="995"/>
      <c r="G709" s="995"/>
      <c r="H709" s="995"/>
      <c r="I709" s="995"/>
      <c r="J709" s="74"/>
      <c r="K709" s="75"/>
      <c r="L709" s="996">
        <v>0.28999999999999998</v>
      </c>
      <c r="M709" s="997"/>
      <c r="N709" s="797">
        <f>+L709*P704</f>
        <v>31838.519999999997</v>
      </c>
      <c r="O709" s="998"/>
      <c r="P709" s="999"/>
      <c r="Q709" s="23"/>
    </row>
    <row r="710" spans="2:17" ht="14.25">
      <c r="B710" s="283"/>
      <c r="C710" s="336" t="s">
        <v>76</v>
      </c>
      <c r="D710" s="337"/>
      <c r="E710" s="337"/>
      <c r="F710" s="337"/>
      <c r="G710" s="337"/>
      <c r="H710" s="337"/>
      <c r="I710" s="337"/>
      <c r="J710" s="74"/>
      <c r="K710" s="75"/>
      <c r="L710" s="996">
        <v>0.01</v>
      </c>
      <c r="M710" s="997"/>
      <c r="N710" s="797">
        <f>+L710*P704</f>
        <v>1097.8800000000001</v>
      </c>
      <c r="O710" s="998"/>
      <c r="P710" s="999"/>
      <c r="Q710" s="23"/>
    </row>
    <row r="711" spans="2:17" ht="15" thickBot="1">
      <c r="B711" s="283"/>
      <c r="C711" s="314" t="s">
        <v>77</v>
      </c>
      <c r="D711" s="315"/>
      <c r="E711" s="315"/>
      <c r="F711" s="315"/>
      <c r="G711" s="315"/>
      <c r="H711" s="315"/>
      <c r="I711" s="315"/>
      <c r="J711" s="77"/>
      <c r="K711" s="78"/>
      <c r="L711" s="1000">
        <v>0.05</v>
      </c>
      <c r="M711" s="1001"/>
      <c r="N711" s="797">
        <f>+L711*P704</f>
        <v>5489.4000000000005</v>
      </c>
      <c r="O711" s="998"/>
      <c r="P711" s="999"/>
      <c r="Q711" s="23"/>
    </row>
    <row r="712" spans="2:17" ht="15.75" thickBot="1">
      <c r="B712" s="283"/>
      <c r="C712" s="982" t="s">
        <v>58</v>
      </c>
      <c r="D712" s="983"/>
      <c r="E712" s="983"/>
      <c r="F712" s="983"/>
      <c r="G712" s="983"/>
      <c r="H712" s="983"/>
      <c r="I712" s="983"/>
      <c r="J712" s="983"/>
      <c r="K712" s="983"/>
      <c r="L712" s="983"/>
      <c r="M712" s="983"/>
      <c r="N712" s="983"/>
      <c r="O712" s="984"/>
      <c r="P712" s="364">
        <f>+ROUND(SUM(N709:P711),0)</f>
        <v>38426</v>
      </c>
      <c r="Q712" s="365"/>
    </row>
    <row r="713" spans="2:17" ht="15" thickBot="1">
      <c r="B713" s="283"/>
      <c r="C713" s="321"/>
      <c r="D713" s="291"/>
      <c r="E713" s="291"/>
      <c r="F713" s="291"/>
      <c r="G713" s="291"/>
      <c r="H713" s="291"/>
      <c r="I713" s="291"/>
      <c r="J713" s="291"/>
      <c r="K713" s="291"/>
      <c r="L713" s="291"/>
      <c r="M713" s="291"/>
      <c r="N713" s="291"/>
      <c r="O713" s="291"/>
      <c r="P713" s="322"/>
      <c r="Q713" s="284"/>
    </row>
    <row r="714" spans="2:17" ht="15.75" thickBot="1">
      <c r="B714" s="283"/>
      <c r="C714" s="985" t="s">
        <v>78</v>
      </c>
      <c r="D714" s="986"/>
      <c r="E714" s="986"/>
      <c r="F714" s="986"/>
      <c r="G714" s="986"/>
      <c r="H714" s="986"/>
      <c r="I714" s="986"/>
      <c r="J714" s="986"/>
      <c r="K714" s="986"/>
      <c r="L714" s="986"/>
      <c r="M714" s="986"/>
      <c r="N714" s="986"/>
      <c r="O714" s="987"/>
      <c r="P714" s="366">
        <f>+P712+P704</f>
        <v>148214</v>
      </c>
      <c r="Q714" s="365"/>
    </row>
    <row r="715" spans="2:17" ht="14.25">
      <c r="B715" s="283"/>
      <c r="C715" s="321"/>
      <c r="D715" s="291"/>
      <c r="E715" s="291"/>
      <c r="F715" s="291"/>
      <c r="G715" s="291"/>
      <c r="H715" s="291"/>
      <c r="I715" s="291"/>
      <c r="J715" s="291"/>
      <c r="K715" s="291"/>
      <c r="L715" s="291"/>
      <c r="M715" s="291"/>
      <c r="N715" s="291"/>
      <c r="O715" s="291"/>
      <c r="P715" s="322"/>
      <c r="Q715" s="284"/>
    </row>
    <row r="716" spans="2:17" ht="14.25">
      <c r="B716" s="283"/>
      <c r="C716" s="321"/>
      <c r="D716" s="291"/>
      <c r="E716" s="291"/>
      <c r="F716" s="291"/>
      <c r="G716" s="291"/>
      <c r="H716" s="367" t="s">
        <v>79</v>
      </c>
      <c r="I716" s="367"/>
      <c r="J716" s="367"/>
      <c r="K716" s="367"/>
      <c r="L716" s="291"/>
      <c r="M716" s="291"/>
      <c r="N716" s="291"/>
      <c r="O716" s="291"/>
      <c r="P716" s="322"/>
      <c r="Q716" s="284"/>
    </row>
    <row r="717" spans="2:17" ht="15">
      <c r="B717" s="283"/>
      <c r="C717" s="321"/>
      <c r="D717" s="291"/>
      <c r="E717" s="291"/>
      <c r="F717" s="291"/>
      <c r="G717" s="291"/>
      <c r="H717" s="367" t="s">
        <v>80</v>
      </c>
      <c r="I717" s="291"/>
      <c r="J717" s="291"/>
      <c r="K717" s="291"/>
      <c r="L717" s="291"/>
      <c r="M717" s="291"/>
      <c r="N717" s="291"/>
      <c r="O717" s="291"/>
      <c r="P717" s="322"/>
      <c r="Q717" s="368"/>
    </row>
    <row r="718" spans="2:17" ht="15">
      <c r="B718" s="283"/>
      <c r="C718" s="321"/>
      <c r="D718" s="291"/>
      <c r="E718" s="291"/>
      <c r="F718" s="291"/>
      <c r="G718" s="291"/>
      <c r="H718" s="367" t="s">
        <v>81</v>
      </c>
      <c r="I718" s="291"/>
      <c r="J718" s="291"/>
      <c r="K718" s="291"/>
      <c r="L718" s="291"/>
      <c r="M718" s="291"/>
      <c r="N718" s="291"/>
      <c r="O718" s="291"/>
      <c r="P718" s="322"/>
      <c r="Q718" s="368"/>
    </row>
    <row r="719" spans="2:17" ht="14.25">
      <c r="B719" s="283"/>
      <c r="C719" s="305"/>
      <c r="D719" s="369"/>
      <c r="E719" s="369"/>
      <c r="F719" s="369"/>
      <c r="G719" s="369"/>
      <c r="H719" s="367" t="s">
        <v>82</v>
      </c>
      <c r="I719" s="369"/>
      <c r="J719" s="369"/>
      <c r="K719" s="369"/>
      <c r="L719" s="369"/>
      <c r="M719" s="369"/>
      <c r="N719" s="369"/>
      <c r="O719" s="369"/>
      <c r="P719" s="370"/>
      <c r="Q719" s="371"/>
    </row>
    <row r="720" spans="2:17" ht="14.25">
      <c r="B720" s="283"/>
      <c r="C720" s="321"/>
      <c r="D720" s="291"/>
      <c r="E720" s="291"/>
      <c r="F720" s="291"/>
      <c r="G720" s="291"/>
      <c r="H720" s="291" t="s">
        <v>83</v>
      </c>
      <c r="I720" s="291"/>
      <c r="J720" s="291"/>
      <c r="K720" s="291"/>
      <c r="L720" s="291"/>
      <c r="M720" s="291"/>
      <c r="N720" s="291"/>
      <c r="O720" s="291"/>
      <c r="P720" s="322"/>
      <c r="Q720" s="284"/>
    </row>
    <row r="721" spans="2:17" ht="15">
      <c r="B721" s="283"/>
      <c r="C721" s="372" t="s">
        <v>84</v>
      </c>
      <c r="D721" s="334"/>
      <c r="E721" s="334"/>
      <c r="F721" s="334"/>
      <c r="G721" s="334"/>
      <c r="H721" s="334"/>
      <c r="I721" s="334"/>
      <c r="J721" s="334"/>
      <c r="K721" s="334"/>
      <c r="L721" s="334"/>
      <c r="M721" s="334"/>
      <c r="N721" s="334"/>
      <c r="O721" s="334"/>
      <c r="P721" s="373"/>
      <c r="Q721" s="284"/>
    </row>
    <row r="722" spans="2:17" ht="14.25">
      <c r="B722" s="283"/>
      <c r="C722" s="988"/>
      <c r="D722" s="989"/>
      <c r="E722" s="989"/>
      <c r="F722" s="989"/>
      <c r="G722" s="989"/>
      <c r="H722" s="989"/>
      <c r="I722" s="989"/>
      <c r="J722" s="989"/>
      <c r="K722" s="989"/>
      <c r="L722" s="989"/>
      <c r="M722" s="989"/>
      <c r="N722" s="989"/>
      <c r="O722" s="989"/>
      <c r="P722" s="990"/>
      <c r="Q722" s="371"/>
    </row>
    <row r="723" spans="2:17" ht="14.25">
      <c r="B723" s="283"/>
      <c r="C723" s="988"/>
      <c r="D723" s="989"/>
      <c r="E723" s="989"/>
      <c r="F723" s="989"/>
      <c r="G723" s="989"/>
      <c r="H723" s="989"/>
      <c r="I723" s="989"/>
      <c r="J723" s="989"/>
      <c r="K723" s="989"/>
      <c r="L723" s="989"/>
      <c r="M723" s="989"/>
      <c r="N723" s="989"/>
      <c r="O723" s="989"/>
      <c r="P723" s="990"/>
      <c r="Q723" s="371"/>
    </row>
    <row r="724" spans="2:17" ht="14.25">
      <c r="B724" s="283"/>
      <c r="C724" s="305"/>
      <c r="D724" s="369"/>
      <c r="E724" s="369"/>
      <c r="F724" s="369"/>
      <c r="G724" s="369"/>
      <c r="H724" s="369"/>
      <c r="I724" s="369"/>
      <c r="J724" s="369"/>
      <c r="K724" s="369"/>
      <c r="L724" s="369"/>
      <c r="M724" s="369"/>
      <c r="N724" s="369"/>
      <c r="O724" s="369"/>
      <c r="P724" s="370"/>
      <c r="Q724" s="371"/>
    </row>
    <row r="725" spans="2:17" ht="15">
      <c r="B725" s="283"/>
      <c r="C725" s="374" t="s">
        <v>85</v>
      </c>
      <c r="D725" s="369"/>
      <c r="E725" s="369"/>
      <c r="F725" s="369"/>
      <c r="G725" s="369"/>
      <c r="H725" s="369"/>
      <c r="I725" s="369"/>
      <c r="J725" s="369"/>
      <c r="K725" s="369"/>
      <c r="L725" s="369"/>
      <c r="M725" s="369"/>
      <c r="N725" s="369"/>
      <c r="O725" s="369"/>
      <c r="P725" s="370"/>
      <c r="Q725" s="371"/>
    </row>
    <row r="726" spans="2:17">
      <c r="B726" s="283"/>
      <c r="C726" s="991" t="s">
        <v>86</v>
      </c>
      <c r="D726" s="992"/>
      <c r="E726" s="992"/>
      <c r="F726" s="992"/>
      <c r="G726" s="992"/>
      <c r="H726" s="992"/>
      <c r="I726" s="992"/>
      <c r="J726" s="992"/>
      <c r="K726" s="992"/>
      <c r="L726" s="992"/>
      <c r="M726" s="992"/>
      <c r="N726" s="992"/>
      <c r="O726" s="992"/>
      <c r="P726" s="993"/>
      <c r="Q726" s="375"/>
    </row>
    <row r="727" spans="2:17">
      <c r="B727" s="283"/>
      <c r="C727" s="991"/>
      <c r="D727" s="992"/>
      <c r="E727" s="992"/>
      <c r="F727" s="992"/>
      <c r="G727" s="992"/>
      <c r="H727" s="992"/>
      <c r="I727" s="992"/>
      <c r="J727" s="992"/>
      <c r="K727" s="992"/>
      <c r="L727" s="992"/>
      <c r="M727" s="992"/>
      <c r="N727" s="992"/>
      <c r="O727" s="992"/>
      <c r="P727" s="993"/>
      <c r="Q727" s="375"/>
    </row>
    <row r="728" spans="2:17">
      <c r="B728" s="283"/>
      <c r="C728" s="991" t="s">
        <v>87</v>
      </c>
      <c r="D728" s="992"/>
      <c r="E728" s="992"/>
      <c r="F728" s="992"/>
      <c r="G728" s="992"/>
      <c r="H728" s="992"/>
      <c r="I728" s="992"/>
      <c r="J728" s="992"/>
      <c r="K728" s="992"/>
      <c r="L728" s="992"/>
      <c r="M728" s="992"/>
      <c r="N728" s="992"/>
      <c r="O728" s="992"/>
      <c r="P728" s="993"/>
      <c r="Q728" s="375"/>
    </row>
    <row r="729" spans="2:17">
      <c r="B729" s="283"/>
      <c r="C729" s="991"/>
      <c r="D729" s="992"/>
      <c r="E729" s="992"/>
      <c r="F729" s="992"/>
      <c r="G729" s="992"/>
      <c r="H729" s="992"/>
      <c r="I729" s="992"/>
      <c r="J729" s="992"/>
      <c r="K729" s="992"/>
      <c r="L729" s="992"/>
      <c r="M729" s="992"/>
      <c r="N729" s="992"/>
      <c r="O729" s="992"/>
      <c r="P729" s="993"/>
      <c r="Q729" s="375"/>
    </row>
    <row r="730" spans="2:17" ht="14.25">
      <c r="B730" s="283"/>
      <c r="C730" s="305"/>
      <c r="D730" s="369"/>
      <c r="E730" s="369"/>
      <c r="F730" s="369"/>
      <c r="G730" s="369"/>
      <c r="H730" s="369"/>
      <c r="I730" s="369"/>
      <c r="J730" s="369"/>
      <c r="K730" s="369"/>
      <c r="L730" s="369"/>
      <c r="M730" s="369"/>
      <c r="N730" s="369"/>
      <c r="O730" s="369"/>
      <c r="P730" s="370"/>
      <c r="Q730" s="371"/>
    </row>
    <row r="731" spans="2:17" ht="14.25">
      <c r="B731" s="283"/>
      <c r="C731" s="321"/>
      <c r="D731" s="291"/>
      <c r="E731" s="291"/>
      <c r="F731" s="291"/>
      <c r="G731" s="291"/>
      <c r="H731" s="367" t="s">
        <v>79</v>
      </c>
      <c r="I731" s="291"/>
      <c r="J731" s="291"/>
      <c r="K731" s="291"/>
      <c r="L731" s="291"/>
      <c r="M731" s="291"/>
      <c r="N731" s="291"/>
      <c r="O731" s="291"/>
      <c r="P731" s="322"/>
      <c r="Q731" s="284"/>
    </row>
    <row r="732" spans="2:17" ht="14.25">
      <c r="B732" s="283"/>
      <c r="C732" s="321"/>
      <c r="D732" s="291"/>
      <c r="E732" s="291"/>
      <c r="F732" s="291"/>
      <c r="G732" s="291"/>
      <c r="H732" s="291" t="s">
        <v>80</v>
      </c>
      <c r="I732" s="337"/>
      <c r="J732" s="337"/>
      <c r="K732" s="337"/>
      <c r="L732" s="291"/>
      <c r="M732" s="291"/>
      <c r="N732" s="291"/>
      <c r="O732" s="291"/>
      <c r="P732" s="322"/>
      <c r="Q732" s="284"/>
    </row>
    <row r="733" spans="2:17" ht="14.25">
      <c r="B733" s="283"/>
      <c r="C733" s="321"/>
      <c r="D733" s="291"/>
      <c r="E733" s="291"/>
      <c r="F733" s="291"/>
      <c r="G733" s="291"/>
      <c r="H733" s="291" t="s">
        <v>88</v>
      </c>
      <c r="I733" s="376"/>
      <c r="J733" s="376"/>
      <c r="K733" s="376"/>
      <c r="L733" s="291"/>
      <c r="M733" s="291"/>
      <c r="N733" s="291"/>
      <c r="O733" s="291"/>
      <c r="P733" s="322"/>
      <c r="Q733" s="284"/>
    </row>
    <row r="734" spans="2:17" ht="14.25">
      <c r="B734" s="283"/>
      <c r="C734" s="377"/>
      <c r="D734" s="369"/>
      <c r="E734" s="369"/>
      <c r="F734" s="369"/>
      <c r="G734" s="369"/>
      <c r="H734" s="291" t="s">
        <v>89</v>
      </c>
      <c r="I734" s="291"/>
      <c r="J734" s="291"/>
      <c r="K734" s="291"/>
      <c r="L734" s="369"/>
      <c r="M734" s="369"/>
      <c r="N734" s="369"/>
      <c r="O734" s="369"/>
      <c r="P734" s="370"/>
      <c r="Q734" s="371"/>
    </row>
    <row r="735" spans="2:17" ht="16.5" thickBot="1">
      <c r="B735" s="283"/>
      <c r="C735" s="978"/>
      <c r="D735" s="979"/>
      <c r="E735" s="979"/>
      <c r="F735" s="355"/>
      <c r="G735" s="355"/>
      <c r="H735" s="355"/>
      <c r="I735" s="355"/>
      <c r="J735" s="355"/>
      <c r="K735" s="980"/>
      <c r="L735" s="980"/>
      <c r="M735" s="980"/>
      <c r="N735" s="980"/>
      <c r="O735" s="980"/>
      <c r="P735" s="981"/>
      <c r="Q735" s="378"/>
    </row>
    <row r="736" spans="2:17" ht="13.5" thickBot="1">
      <c r="B736" s="379"/>
      <c r="C736" s="380"/>
      <c r="D736" s="380"/>
      <c r="E736" s="380"/>
      <c r="F736" s="380"/>
      <c r="G736" s="380"/>
      <c r="H736" s="380"/>
      <c r="I736" s="380"/>
      <c r="J736" s="380"/>
      <c r="K736" s="380"/>
      <c r="L736" s="380"/>
      <c r="M736" s="380"/>
      <c r="N736" s="380"/>
      <c r="O736" s="380"/>
      <c r="P736" s="380"/>
      <c r="Q736" s="381"/>
    </row>
    <row r="737" spans="2:17" ht="13.5" thickTop="1"/>
    <row r="738" spans="2:17" ht="13.5" thickBot="1"/>
    <row r="739" spans="2:17" ht="13.5" thickTop="1">
      <c r="B739" s="280"/>
      <c r="C739" s="281"/>
      <c r="D739" s="281"/>
      <c r="E739" s="281"/>
      <c r="F739" s="281"/>
      <c r="G739" s="281"/>
      <c r="H739" s="281"/>
      <c r="I739" s="281"/>
      <c r="J739" s="281"/>
      <c r="K739" s="281"/>
      <c r="L739" s="281"/>
      <c r="M739" s="281"/>
      <c r="N739" s="281"/>
      <c r="O739" s="281"/>
      <c r="P739" s="281"/>
      <c r="Q739" s="282"/>
    </row>
    <row r="740" spans="2:17" ht="13.5">
      <c r="B740" s="283"/>
      <c r="C740" s="1066" t="s">
        <v>38</v>
      </c>
      <c r="D740" s="1067"/>
      <c r="E740" s="1067"/>
      <c r="F740" s="1067"/>
      <c r="Q740" s="284"/>
    </row>
    <row r="741" spans="2:17">
      <c r="B741" s="283"/>
      <c r="C741" s="285"/>
      <c r="D741" s="286" t="s">
        <v>39</v>
      </c>
      <c r="E741" s="285"/>
      <c r="F741" s="287"/>
      <c r="Q741" s="284"/>
    </row>
    <row r="742" spans="2:17">
      <c r="B742" s="283"/>
      <c r="C742" s="288"/>
      <c r="D742" s="289"/>
      <c r="E742" s="288"/>
      <c r="F742" s="289"/>
      <c r="Q742" s="284"/>
    </row>
    <row r="743" spans="2:17" ht="15.75">
      <c r="B743" s="283"/>
      <c r="C743" s="1068" t="s">
        <v>40</v>
      </c>
      <c r="D743" s="1068"/>
      <c r="E743" s="1068"/>
      <c r="F743" s="1068"/>
      <c r="G743" s="1068"/>
      <c r="H743" s="1068"/>
      <c r="I743" s="1068"/>
      <c r="J743" s="1068"/>
      <c r="K743" s="1068"/>
      <c r="L743" s="1068"/>
      <c r="M743" s="1068"/>
      <c r="N743" s="1068"/>
      <c r="O743" s="1068"/>
      <c r="P743" s="1068"/>
      <c r="Q743" s="290"/>
    </row>
    <row r="744" spans="2:17" ht="15" thickBot="1">
      <c r="B744" s="283"/>
      <c r="C744" s="291"/>
      <c r="D744" s="291"/>
      <c r="E744" s="291"/>
      <c r="F744" s="291"/>
      <c r="G744" s="291"/>
      <c r="H744" s="291"/>
      <c r="I744" s="291"/>
      <c r="J744" s="291"/>
      <c r="K744" s="291"/>
      <c r="L744" s="291"/>
      <c r="M744" s="291"/>
      <c r="N744" s="291"/>
      <c r="O744" s="291"/>
      <c r="P744" s="291"/>
      <c r="Q744" s="284"/>
    </row>
    <row r="745" spans="2:17" ht="15">
      <c r="B745" s="283"/>
      <c r="C745" s="872"/>
      <c r="D745" s="1069"/>
      <c r="E745" s="1070"/>
      <c r="F745" s="1070"/>
      <c r="G745" s="1070"/>
      <c r="H745" s="1070"/>
      <c r="I745" s="1070"/>
      <c r="J745" s="1070"/>
      <c r="K745" s="1071"/>
      <c r="L745" s="877"/>
      <c r="M745" s="878"/>
      <c r="N745" s="878"/>
      <c r="O745" s="878"/>
      <c r="P745" s="879"/>
      <c r="Q745" s="8"/>
    </row>
    <row r="746" spans="2:17" ht="15">
      <c r="B746" s="283"/>
      <c r="C746" s="873"/>
      <c r="D746" s="856" t="s">
        <v>468</v>
      </c>
      <c r="E746" s="857"/>
      <c r="F746" s="857"/>
      <c r="G746" s="857"/>
      <c r="H746" s="857"/>
      <c r="I746" s="857"/>
      <c r="J746" s="857"/>
      <c r="K746" s="858"/>
      <c r="L746" s="880"/>
      <c r="M746" s="881"/>
      <c r="N746" s="881"/>
      <c r="O746" s="881"/>
      <c r="P746" s="882"/>
      <c r="Q746" s="8"/>
    </row>
    <row r="747" spans="2:17" ht="15">
      <c r="B747" s="283"/>
      <c r="C747" s="873"/>
      <c r="D747" s="1063"/>
      <c r="E747" s="1064"/>
      <c r="F747" s="1064"/>
      <c r="G747" s="1064"/>
      <c r="H747" s="1064"/>
      <c r="I747" s="1064"/>
      <c r="J747" s="1064"/>
      <c r="K747" s="1065"/>
      <c r="L747" s="883" t="s">
        <v>41</v>
      </c>
      <c r="M747" s="252"/>
      <c r="N747" s="885"/>
      <c r="O747" s="886"/>
      <c r="P747" s="887"/>
      <c r="Q747" s="8"/>
    </row>
    <row r="748" spans="2:17" ht="14.25">
      <c r="B748" s="283"/>
      <c r="C748" s="873"/>
      <c r="D748" s="866" t="s">
        <v>467</v>
      </c>
      <c r="E748" s="867"/>
      <c r="F748" s="867"/>
      <c r="G748" s="867"/>
      <c r="H748" s="867"/>
      <c r="I748" s="867"/>
      <c r="J748" s="867"/>
      <c r="K748" s="868"/>
      <c r="L748" s="1072"/>
      <c r="M748" s="294"/>
      <c r="N748" s="1060"/>
      <c r="O748" s="1061"/>
      <c r="P748" s="1062"/>
      <c r="Q748" s="295"/>
    </row>
    <row r="749" spans="2:17" ht="13.9" customHeight="1">
      <c r="B749" s="283"/>
      <c r="C749" s="873"/>
      <c r="D749" s="866"/>
      <c r="E749" s="867"/>
      <c r="F749" s="867"/>
      <c r="G749" s="867"/>
      <c r="H749" s="867"/>
      <c r="I749" s="867"/>
      <c r="J749" s="867"/>
      <c r="K749" s="868"/>
      <c r="L749" s="883" t="s">
        <v>42</v>
      </c>
      <c r="M749" s="253"/>
      <c r="N749" s="883">
        <v>1</v>
      </c>
      <c r="O749" s="883" t="s">
        <v>43</v>
      </c>
      <c r="P749" s="854">
        <v>1</v>
      </c>
      <c r="Q749" s="8"/>
    </row>
    <row r="750" spans="2:17" ht="13.9" customHeight="1">
      <c r="B750" s="283"/>
      <c r="C750" s="873"/>
      <c r="D750" s="866"/>
      <c r="E750" s="867"/>
      <c r="F750" s="867"/>
      <c r="G750" s="867"/>
      <c r="H750" s="867"/>
      <c r="I750" s="867"/>
      <c r="J750" s="867"/>
      <c r="K750" s="868"/>
      <c r="L750" s="891"/>
      <c r="M750" s="254"/>
      <c r="N750" s="891"/>
      <c r="O750" s="891"/>
      <c r="P750" s="855"/>
      <c r="Q750" s="8"/>
    </row>
    <row r="751" spans="2:17" ht="15">
      <c r="B751" s="283"/>
      <c r="C751" s="873"/>
      <c r="D751" s="1063" t="s">
        <v>44</v>
      </c>
      <c r="E751" s="1064"/>
      <c r="F751" s="1064"/>
      <c r="G751" s="1064"/>
      <c r="H751" s="1064"/>
      <c r="I751" s="1064"/>
      <c r="J751" s="1064"/>
      <c r="K751" s="1065"/>
      <c r="L751" s="891"/>
      <c r="M751" s="254"/>
      <c r="N751" s="891"/>
      <c r="O751" s="891"/>
      <c r="P751" s="855"/>
      <c r="Q751" s="8"/>
    </row>
    <row r="752" spans="2:17" ht="15.75" thickBot="1">
      <c r="B752" s="283"/>
      <c r="C752" s="296"/>
      <c r="D752" s="297"/>
      <c r="E752" s="297"/>
      <c r="F752" s="297"/>
      <c r="G752" s="297"/>
      <c r="H752" s="297"/>
      <c r="I752" s="297"/>
      <c r="J752" s="297"/>
      <c r="K752" s="297"/>
      <c r="L752" s="297"/>
      <c r="M752" s="297"/>
      <c r="N752" s="298"/>
      <c r="O752" s="298"/>
      <c r="P752" s="299"/>
      <c r="Q752" s="300"/>
    </row>
    <row r="753" spans="2:17" ht="15">
      <c r="B753" s="283"/>
      <c r="C753" s="301"/>
      <c r="D753" s="292"/>
      <c r="E753" s="292"/>
      <c r="F753" s="292"/>
      <c r="G753" s="292"/>
      <c r="H753" s="292"/>
      <c r="I753" s="292"/>
      <c r="J753" s="292"/>
      <c r="K753" s="292"/>
      <c r="L753" s="302" t="s">
        <v>45</v>
      </c>
      <c r="M753" s="302"/>
      <c r="N753" s="303" t="s">
        <v>46</v>
      </c>
      <c r="O753" s="303" t="s">
        <v>47</v>
      </c>
      <c r="P753" s="304" t="s">
        <v>48</v>
      </c>
      <c r="Q753" s="295"/>
    </row>
    <row r="754" spans="2:17" ht="15">
      <c r="B754" s="283"/>
      <c r="C754" s="305"/>
      <c r="D754" s="293"/>
      <c r="E754" s="293"/>
      <c r="F754" s="293"/>
      <c r="G754" s="293"/>
      <c r="H754" s="293"/>
      <c r="I754" s="293"/>
      <c r="J754" s="293"/>
      <c r="K754" s="293"/>
      <c r="L754" s="306"/>
      <c r="M754" s="306"/>
      <c r="N754" s="307">
        <v>1</v>
      </c>
      <c r="O754" s="307">
        <v>9</v>
      </c>
      <c r="P754" s="308">
        <v>2026</v>
      </c>
      <c r="Q754" s="309"/>
    </row>
    <row r="755" spans="2:17" ht="15">
      <c r="B755" s="283"/>
      <c r="C755" s="310"/>
      <c r="D755" s="311"/>
      <c r="E755" s="311"/>
      <c r="F755" s="311"/>
      <c r="G755" s="311"/>
      <c r="H755" s="311"/>
      <c r="I755" s="311"/>
      <c r="J755" s="311"/>
      <c r="K755" s="311"/>
      <c r="L755" s="311"/>
      <c r="M755" s="311"/>
      <c r="N755" s="311"/>
      <c r="O755" s="311"/>
      <c r="P755" s="312"/>
      <c r="Q755" s="313"/>
    </row>
    <row r="756" spans="2:17" ht="15" thickBot="1">
      <c r="B756" s="283"/>
      <c r="C756" s="314"/>
      <c r="D756" s="315"/>
      <c r="E756" s="315"/>
      <c r="F756" s="315"/>
      <c r="G756" s="315"/>
      <c r="H756" s="315"/>
      <c r="I756" s="315"/>
      <c r="J756" s="315"/>
      <c r="K756" s="315"/>
      <c r="L756" s="315"/>
      <c r="M756" s="315"/>
      <c r="N756" s="315"/>
      <c r="O756" s="315"/>
      <c r="P756" s="316"/>
      <c r="Q756" s="284"/>
    </row>
    <row r="757" spans="2:17" ht="15" thickBot="1">
      <c r="B757" s="283"/>
      <c r="C757" s="317"/>
      <c r="D757" s="318"/>
      <c r="E757" s="318"/>
      <c r="F757" s="318"/>
      <c r="G757" s="318"/>
      <c r="H757" s="318"/>
      <c r="I757" s="291"/>
      <c r="J757" s="291"/>
      <c r="K757" s="318"/>
      <c r="L757" s="318"/>
      <c r="M757" s="318"/>
      <c r="N757" s="318"/>
      <c r="O757" s="318"/>
      <c r="P757" s="319"/>
      <c r="Q757" s="284"/>
    </row>
    <row r="758" spans="2:17" ht="15">
      <c r="B758" s="283"/>
      <c r="C758" s="1045" t="s">
        <v>51</v>
      </c>
      <c r="D758" s="1046"/>
      <c r="E758" s="1046"/>
      <c r="F758" s="1046"/>
      <c r="G758" s="1046"/>
      <c r="H758" s="1046"/>
      <c r="I758" s="1046"/>
      <c r="J758" s="1046"/>
      <c r="K758" s="1046"/>
      <c r="L758" s="1046"/>
      <c r="M758" s="1046"/>
      <c r="N758" s="1046"/>
      <c r="O758" s="1046"/>
      <c r="P758" s="1047"/>
      <c r="Q758" s="320"/>
    </row>
    <row r="759" spans="2:17" ht="15" thickBot="1">
      <c r="B759" s="283"/>
      <c r="C759" s="321"/>
      <c r="D759" s="291"/>
      <c r="E759" s="291"/>
      <c r="F759" s="291"/>
      <c r="G759" s="291"/>
      <c r="H759" s="291"/>
      <c r="I759" s="291"/>
      <c r="J759" s="291"/>
      <c r="K759" s="291"/>
      <c r="L759" s="291"/>
      <c r="M759" s="291"/>
      <c r="N759" s="291"/>
      <c r="O759" s="291"/>
      <c r="P759" s="322"/>
      <c r="Q759" s="284"/>
    </row>
    <row r="760" spans="2:17" ht="15">
      <c r="B760" s="283"/>
      <c r="C760" s="323" t="s">
        <v>52</v>
      </c>
      <c r="D760" s="1048" t="s">
        <v>6</v>
      </c>
      <c r="E760" s="1049"/>
      <c r="F760" s="1049"/>
      <c r="G760" s="1049"/>
      <c r="H760" s="1049"/>
      <c r="I760" s="1049"/>
      <c r="J760" s="1049"/>
      <c r="K760" s="1049"/>
      <c r="L760" s="1050"/>
      <c r="M760" s="1051" t="s">
        <v>53</v>
      </c>
      <c r="N760" s="1052"/>
      <c r="O760" s="1053"/>
      <c r="P760" s="323" t="s">
        <v>8</v>
      </c>
      <c r="Q760" s="324"/>
    </row>
    <row r="761" spans="2:17" ht="15.75" thickBot="1">
      <c r="B761" s="283"/>
      <c r="C761" s="325">
        <v>6.09</v>
      </c>
      <c r="D761" s="1054" t="s">
        <v>265</v>
      </c>
      <c r="E761" s="1055"/>
      <c r="F761" s="1055"/>
      <c r="G761" s="1055"/>
      <c r="H761" s="1055"/>
      <c r="I761" s="1055"/>
      <c r="J761" s="1055"/>
      <c r="K761" s="1055"/>
      <c r="L761" s="1056"/>
      <c r="M761" s="1057" t="s">
        <v>102</v>
      </c>
      <c r="N761" s="1058"/>
      <c r="O761" s="1059"/>
      <c r="P761" s="326">
        <f>+P806</f>
        <v>27205</v>
      </c>
      <c r="Q761" s="327"/>
    </row>
    <row r="762" spans="2:17">
      <c r="B762" s="283"/>
      <c r="C762" s="1002" t="s">
        <v>54</v>
      </c>
      <c r="D762" s="1003"/>
      <c r="E762" s="1003"/>
      <c r="F762" s="1003"/>
      <c r="G762" s="1003"/>
      <c r="H762" s="1003"/>
      <c r="I762" s="1003"/>
      <c r="J762" s="1003"/>
      <c r="K762" s="1003"/>
      <c r="L762" s="1003"/>
      <c r="M762" s="1003"/>
      <c r="N762" s="1003"/>
      <c r="O762" s="1003"/>
      <c r="P762" s="1004"/>
      <c r="Q762" s="328"/>
    </row>
    <row r="763" spans="2:17">
      <c r="B763" s="283"/>
      <c r="C763" s="1005"/>
      <c r="D763" s="1006"/>
      <c r="E763" s="1006"/>
      <c r="F763" s="1006"/>
      <c r="G763" s="1006"/>
      <c r="H763" s="1006"/>
      <c r="I763" s="1006"/>
      <c r="J763" s="1006"/>
      <c r="K763" s="1006"/>
      <c r="L763" s="1006"/>
      <c r="M763" s="1006"/>
      <c r="N763" s="1006"/>
      <c r="O763" s="1006"/>
      <c r="P763" s="1007"/>
      <c r="Q763" s="328"/>
    </row>
    <row r="764" spans="2:17" ht="13.5" thickBot="1">
      <c r="B764" s="283"/>
      <c r="C764" s="1008"/>
      <c r="D764" s="1009"/>
      <c r="E764" s="1009"/>
      <c r="F764" s="1009"/>
      <c r="G764" s="1009"/>
      <c r="H764" s="1009"/>
      <c r="I764" s="1009"/>
      <c r="J764" s="1009"/>
      <c r="K764" s="1009"/>
      <c r="L764" s="1009"/>
      <c r="M764" s="1009"/>
      <c r="N764" s="1009"/>
      <c r="O764" s="1009"/>
      <c r="P764" s="1010"/>
      <c r="Q764" s="328"/>
    </row>
    <row r="765" spans="2:17" ht="15">
      <c r="B765" s="283"/>
      <c r="C765" s="1011" t="s">
        <v>6</v>
      </c>
      <c r="D765" s="1040"/>
      <c r="E765" s="1040"/>
      <c r="F765" s="1040"/>
      <c r="G765" s="1041"/>
      <c r="H765" s="1027" t="s">
        <v>53</v>
      </c>
      <c r="I765" s="1012"/>
      <c r="J765" s="1012"/>
      <c r="K765" s="1028"/>
      <c r="L765" s="330" t="s">
        <v>55</v>
      </c>
      <c r="M765" s="1027" t="s">
        <v>56</v>
      </c>
      <c r="N765" s="1012"/>
      <c r="O765" s="1028"/>
      <c r="P765" s="332" t="s">
        <v>57</v>
      </c>
      <c r="Q765" s="333"/>
    </row>
    <row r="766" spans="2:17" ht="14.25">
      <c r="B766" s="283"/>
      <c r="C766" s="994" t="s">
        <v>92</v>
      </c>
      <c r="D766" s="995"/>
      <c r="E766" s="995"/>
      <c r="F766" s="995"/>
      <c r="G766" s="1033"/>
      <c r="H766" s="1032" t="s">
        <v>171</v>
      </c>
      <c r="I766" s="995"/>
      <c r="J766" s="995"/>
      <c r="K766" s="1033"/>
      <c r="L766" s="335">
        <f>+P794</f>
        <v>2181.63</v>
      </c>
      <c r="M766" s="1042">
        <f>+$U$28</f>
        <v>0.1</v>
      </c>
      <c r="N766" s="1043"/>
      <c r="O766" s="1044"/>
      <c r="P766" s="60">
        <f>+ROUND(M766*L766,2)</f>
        <v>218.16</v>
      </c>
      <c r="Q766" s="18"/>
    </row>
    <row r="767" spans="2:17" ht="14.25">
      <c r="B767" s="283"/>
      <c r="C767" s="1086"/>
      <c r="D767" s="1086"/>
      <c r="E767" s="1086"/>
      <c r="F767" s="1086"/>
      <c r="G767" s="1087"/>
      <c r="H767" s="1032"/>
      <c r="I767" s="995"/>
      <c r="J767" s="995"/>
      <c r="K767" s="1033"/>
      <c r="L767" s="335"/>
      <c r="M767" s="1034"/>
      <c r="N767" s="1035"/>
      <c r="O767" s="1036"/>
      <c r="P767" s="60">
        <f>+ROUND(M767*L767,2)</f>
        <v>0</v>
      </c>
      <c r="Q767" s="18"/>
    </row>
    <row r="768" spans="2:17" ht="15" thickBot="1">
      <c r="B768" s="283"/>
      <c r="C768" s="1023"/>
      <c r="D768" s="1024"/>
      <c r="E768" s="1024"/>
      <c r="F768" s="1024"/>
      <c r="G768" s="1025"/>
      <c r="H768" s="1026"/>
      <c r="I768" s="1024"/>
      <c r="J768" s="1024"/>
      <c r="K768" s="1025"/>
      <c r="L768" s="340"/>
      <c r="M768" s="1076"/>
      <c r="N768" s="1077"/>
      <c r="O768" s="1078"/>
      <c r="P768" s="60">
        <f>+ROUND(M768*L768,2)</f>
        <v>0</v>
      </c>
      <c r="Q768" s="18"/>
    </row>
    <row r="769" spans="2:17" ht="15.75" thickBot="1">
      <c r="B769" s="283"/>
      <c r="C769" s="982" t="s">
        <v>58</v>
      </c>
      <c r="D769" s="983"/>
      <c r="E769" s="983"/>
      <c r="F769" s="983"/>
      <c r="G769" s="983"/>
      <c r="H769" s="983"/>
      <c r="I769" s="983"/>
      <c r="J769" s="983"/>
      <c r="K769" s="983"/>
      <c r="L769" s="983"/>
      <c r="M769" s="983"/>
      <c r="N769" s="983"/>
      <c r="O769" s="984"/>
      <c r="P769" s="341">
        <f>+SUM(P766:P768)</f>
        <v>218.16</v>
      </c>
      <c r="Q769" s="342"/>
    </row>
    <row r="770" spans="2:17">
      <c r="B770" s="283"/>
      <c r="C770" s="1002" t="s">
        <v>59</v>
      </c>
      <c r="D770" s="1003"/>
      <c r="E770" s="1003"/>
      <c r="F770" s="1003"/>
      <c r="G770" s="1003"/>
      <c r="H770" s="1003"/>
      <c r="I770" s="1003"/>
      <c r="J770" s="1003"/>
      <c r="K770" s="1003"/>
      <c r="L770" s="1003"/>
      <c r="M770" s="1003"/>
      <c r="N770" s="1003"/>
      <c r="O770" s="1003"/>
      <c r="P770" s="1004"/>
      <c r="Q770" s="328"/>
    </row>
    <row r="771" spans="2:17">
      <c r="B771" s="283"/>
      <c r="C771" s="1005"/>
      <c r="D771" s="1006"/>
      <c r="E771" s="1006"/>
      <c r="F771" s="1006"/>
      <c r="G771" s="1006"/>
      <c r="H771" s="1006"/>
      <c r="I771" s="1006"/>
      <c r="J771" s="1006"/>
      <c r="K771" s="1006"/>
      <c r="L771" s="1006"/>
      <c r="M771" s="1006"/>
      <c r="N771" s="1006"/>
      <c r="O771" s="1006"/>
      <c r="P771" s="1007"/>
      <c r="Q771" s="328"/>
    </row>
    <row r="772" spans="2:17" ht="13.5" thickBot="1">
      <c r="B772" s="283"/>
      <c r="C772" s="1008"/>
      <c r="D772" s="1009"/>
      <c r="E772" s="1009"/>
      <c r="F772" s="1009"/>
      <c r="G772" s="1009"/>
      <c r="H772" s="1009"/>
      <c r="I772" s="1009"/>
      <c r="J772" s="1009"/>
      <c r="K772" s="1009"/>
      <c r="L772" s="1009"/>
      <c r="M772" s="1009"/>
      <c r="N772" s="1009"/>
      <c r="O772" s="1009"/>
      <c r="P772" s="1010"/>
      <c r="Q772" s="328"/>
    </row>
    <row r="773" spans="2:17" ht="15">
      <c r="B773" s="283"/>
      <c r="C773" s="1011" t="s">
        <v>6</v>
      </c>
      <c r="D773" s="1012"/>
      <c r="E773" s="1012"/>
      <c r="F773" s="1012"/>
      <c r="G773" s="1012"/>
      <c r="H773" s="1012"/>
      <c r="I773" s="1012"/>
      <c r="J773" s="1028"/>
      <c r="K773" s="329" t="s">
        <v>53</v>
      </c>
      <c r="L773" s="330" t="s">
        <v>8</v>
      </c>
      <c r="M773" s="329" t="s">
        <v>178</v>
      </c>
      <c r="N773" s="1027" t="s">
        <v>60</v>
      </c>
      <c r="O773" s="1028"/>
      <c r="P773" s="332" t="s">
        <v>57</v>
      </c>
      <c r="Q773" s="333"/>
    </row>
    <row r="774" spans="2:17" ht="14.25">
      <c r="B774" s="283"/>
      <c r="C774" s="1083" t="s">
        <v>266</v>
      </c>
      <c r="D774" s="1084"/>
      <c r="E774" s="1084"/>
      <c r="F774" s="1084"/>
      <c r="G774" s="1084"/>
      <c r="H774" s="1084"/>
      <c r="I774" s="1084"/>
      <c r="J774" s="1085"/>
      <c r="K774" s="343" t="s">
        <v>101</v>
      </c>
      <c r="L774" s="344">
        <v>1</v>
      </c>
      <c r="M774" s="345">
        <v>0.05</v>
      </c>
      <c r="N774" s="784">
        <v>14600</v>
      </c>
      <c r="O774" s="785"/>
      <c r="P774" s="60">
        <f>+ROUND((L774*(1+M774)*N774),2)</f>
        <v>15330</v>
      </c>
      <c r="Q774" s="18"/>
    </row>
    <row r="775" spans="2:17" ht="14.25">
      <c r="B775" s="283"/>
      <c r="C775" s="1017" t="s">
        <v>264</v>
      </c>
      <c r="D775" s="1018"/>
      <c r="E775" s="1018"/>
      <c r="F775" s="1018"/>
      <c r="G775" s="1018"/>
      <c r="H775" s="1018"/>
      <c r="I775" s="1018"/>
      <c r="J775" s="1019"/>
      <c r="K775" s="343" t="s">
        <v>256</v>
      </c>
      <c r="L775" s="344">
        <v>0.1</v>
      </c>
      <c r="M775" s="345">
        <v>0.05</v>
      </c>
      <c r="N775" s="784">
        <v>15000</v>
      </c>
      <c r="O775" s="785"/>
      <c r="P775" s="60">
        <f t="shared" ref="P775:P777" si="8">+ROUND((L775*(1+M775)*N775),2)</f>
        <v>1575</v>
      </c>
      <c r="Q775" s="18"/>
    </row>
    <row r="776" spans="2:17" ht="14.25">
      <c r="B776" s="283"/>
      <c r="C776" s="1017"/>
      <c r="D776" s="1018"/>
      <c r="E776" s="1018"/>
      <c r="F776" s="1018"/>
      <c r="G776" s="1018"/>
      <c r="H776" s="1018"/>
      <c r="I776" s="1018"/>
      <c r="J776" s="1019"/>
      <c r="K776" s="343"/>
      <c r="L776" s="344"/>
      <c r="M776" s="345"/>
      <c r="N776" s="784"/>
      <c r="O776" s="785"/>
      <c r="P776" s="60">
        <f t="shared" si="8"/>
        <v>0</v>
      </c>
      <c r="Q776" s="18"/>
    </row>
    <row r="777" spans="2:17" ht="15" thickBot="1">
      <c r="B777" s="283"/>
      <c r="C777" s="1017"/>
      <c r="D777" s="1018"/>
      <c r="E777" s="1018"/>
      <c r="F777" s="1018"/>
      <c r="G777" s="1018"/>
      <c r="H777" s="1018"/>
      <c r="I777" s="1018"/>
      <c r="J777" s="1019"/>
      <c r="K777" s="343"/>
      <c r="L777" s="344"/>
      <c r="M777" s="345"/>
      <c r="N777" s="784"/>
      <c r="O777" s="785"/>
      <c r="P777" s="60">
        <f t="shared" si="8"/>
        <v>0</v>
      </c>
      <c r="Q777" s="18"/>
    </row>
    <row r="778" spans="2:17" ht="15.75" thickBot="1">
      <c r="B778" s="283"/>
      <c r="C778" s="982" t="s">
        <v>58</v>
      </c>
      <c r="D778" s="983"/>
      <c r="E778" s="983"/>
      <c r="F778" s="983"/>
      <c r="G778" s="983"/>
      <c r="H778" s="983"/>
      <c r="I778" s="983"/>
      <c r="J778" s="983"/>
      <c r="K778" s="983"/>
      <c r="L778" s="983"/>
      <c r="M778" s="1029"/>
      <c r="N778" s="983"/>
      <c r="O778" s="984"/>
      <c r="P778" s="350">
        <f>+SUM(P774:P777)</f>
        <v>16905</v>
      </c>
      <c r="Q778" s="18"/>
    </row>
    <row r="779" spans="2:17">
      <c r="B779" s="283"/>
      <c r="C779" s="1002" t="s">
        <v>61</v>
      </c>
      <c r="D779" s="1003"/>
      <c r="E779" s="1003"/>
      <c r="F779" s="1003"/>
      <c r="G779" s="1003"/>
      <c r="H779" s="1003"/>
      <c r="I779" s="1003"/>
      <c r="J779" s="1003"/>
      <c r="K779" s="1003"/>
      <c r="L779" s="1003"/>
      <c r="M779" s="1003"/>
      <c r="N779" s="1003"/>
      <c r="O779" s="1003"/>
      <c r="P779" s="1004"/>
      <c r="Q779" s="328"/>
    </row>
    <row r="780" spans="2:17">
      <c r="B780" s="283"/>
      <c r="C780" s="1005"/>
      <c r="D780" s="1006"/>
      <c r="E780" s="1006"/>
      <c r="F780" s="1006"/>
      <c r="G780" s="1006"/>
      <c r="H780" s="1006"/>
      <c r="I780" s="1006"/>
      <c r="J780" s="1006"/>
      <c r="K780" s="1006"/>
      <c r="L780" s="1006"/>
      <c r="M780" s="1006"/>
      <c r="N780" s="1006"/>
      <c r="O780" s="1006"/>
      <c r="P780" s="1007"/>
      <c r="Q780" s="328"/>
    </row>
    <row r="781" spans="2:17" ht="13.5" thickBot="1">
      <c r="B781" s="283"/>
      <c r="C781" s="1008"/>
      <c r="D781" s="1009"/>
      <c r="E781" s="1009"/>
      <c r="F781" s="1009"/>
      <c r="G781" s="1009"/>
      <c r="H781" s="1009"/>
      <c r="I781" s="1009"/>
      <c r="J781" s="1009"/>
      <c r="K781" s="1009"/>
      <c r="L781" s="1009"/>
      <c r="M781" s="1009"/>
      <c r="N781" s="1009"/>
      <c r="O781" s="1009"/>
      <c r="P781" s="1010"/>
      <c r="Q781" s="328"/>
    </row>
    <row r="782" spans="2:17" ht="17.25">
      <c r="B782" s="283"/>
      <c r="C782" s="1011" t="s">
        <v>62</v>
      </c>
      <c r="D782" s="1012"/>
      <c r="E782" s="1012"/>
      <c r="F782" s="1012"/>
      <c r="G782" s="1012"/>
      <c r="H782" s="1012"/>
      <c r="I782" s="1012"/>
      <c r="J782" s="330" t="s">
        <v>56</v>
      </c>
      <c r="K782" s="331" t="s">
        <v>64</v>
      </c>
      <c r="L782" s="351" t="s">
        <v>65</v>
      </c>
      <c r="M782" s="1027" t="s">
        <v>66</v>
      </c>
      <c r="N782" s="1012"/>
      <c r="O782" s="1028"/>
      <c r="P782" s="332" t="s">
        <v>57</v>
      </c>
      <c r="Q782" s="333"/>
    </row>
    <row r="783" spans="2:17" ht="14.25">
      <c r="B783" s="283"/>
      <c r="C783" s="994" t="s">
        <v>254</v>
      </c>
      <c r="D783" s="995"/>
      <c r="E783" s="995"/>
      <c r="F783" s="995"/>
      <c r="G783" s="995"/>
      <c r="H783" s="995"/>
      <c r="I783" s="995"/>
      <c r="J783" s="352">
        <v>0.05</v>
      </c>
      <c r="K783" s="353">
        <v>1</v>
      </c>
      <c r="L783" s="352"/>
      <c r="M783" s="784">
        <v>16905</v>
      </c>
      <c r="N783" s="1030"/>
      <c r="O783" s="785"/>
      <c r="P783" s="60">
        <f>+ROUND(M783*K783*J783,2)</f>
        <v>845.25</v>
      </c>
      <c r="Q783" s="18"/>
    </row>
    <row r="784" spans="2:17" ht="15" thickBot="1">
      <c r="B784" s="283"/>
      <c r="C784" s="1023"/>
      <c r="D784" s="1024"/>
      <c r="E784" s="1024"/>
      <c r="F784" s="1024"/>
      <c r="G784" s="1024"/>
      <c r="H784" s="1024"/>
      <c r="I784" s="1024"/>
      <c r="J784" s="354"/>
      <c r="K784" s="355"/>
      <c r="L784" s="354"/>
      <c r="M784" s="1026"/>
      <c r="N784" s="1024"/>
      <c r="O784" s="1025"/>
      <c r="P784" s="60">
        <f>+ROUND(M784*K784*J784,2)</f>
        <v>0</v>
      </c>
      <c r="Q784" s="18"/>
    </row>
    <row r="785" spans="2:17" ht="15.75" thickBot="1">
      <c r="B785" s="283"/>
      <c r="C785" s="982" t="s">
        <v>58</v>
      </c>
      <c r="D785" s="983"/>
      <c r="E785" s="983"/>
      <c r="F785" s="983"/>
      <c r="G785" s="983"/>
      <c r="H785" s="983"/>
      <c r="I785" s="983"/>
      <c r="J785" s="983"/>
      <c r="K785" s="983"/>
      <c r="L785" s="983"/>
      <c r="M785" s="983"/>
      <c r="N785" s="983"/>
      <c r="O785" s="984"/>
      <c r="P785" s="341">
        <f>+SUM(P783:P784)</f>
        <v>845.25</v>
      </c>
      <c r="Q785" s="342"/>
    </row>
    <row r="786" spans="2:17">
      <c r="B786" s="283"/>
      <c r="C786" s="1002" t="s">
        <v>67</v>
      </c>
      <c r="D786" s="1003"/>
      <c r="E786" s="1003"/>
      <c r="F786" s="1003"/>
      <c r="G786" s="1003"/>
      <c r="H786" s="1003"/>
      <c r="I786" s="1003"/>
      <c r="J786" s="1003"/>
      <c r="K786" s="1003"/>
      <c r="L786" s="1003"/>
      <c r="M786" s="1003"/>
      <c r="N786" s="1003"/>
      <c r="O786" s="1003"/>
      <c r="P786" s="1004"/>
      <c r="Q786" s="328"/>
    </row>
    <row r="787" spans="2:17">
      <c r="B787" s="283"/>
      <c r="C787" s="1005"/>
      <c r="D787" s="1006"/>
      <c r="E787" s="1006"/>
      <c r="F787" s="1006"/>
      <c r="G787" s="1006"/>
      <c r="H787" s="1006"/>
      <c r="I787" s="1006"/>
      <c r="J787" s="1006"/>
      <c r="K787" s="1006"/>
      <c r="L787" s="1006"/>
      <c r="M787" s="1006"/>
      <c r="N787" s="1006"/>
      <c r="O787" s="1006"/>
      <c r="P787" s="1007"/>
      <c r="Q787" s="328"/>
    </row>
    <row r="788" spans="2:17" ht="13.5" thickBot="1">
      <c r="B788" s="283"/>
      <c r="C788" s="1008"/>
      <c r="D788" s="1009"/>
      <c r="E788" s="1009"/>
      <c r="F788" s="1009"/>
      <c r="G788" s="1009"/>
      <c r="H788" s="1009"/>
      <c r="I788" s="1009"/>
      <c r="J788" s="1009"/>
      <c r="K788" s="1009"/>
      <c r="L788" s="1009"/>
      <c r="M788" s="1009"/>
      <c r="N788" s="1009"/>
      <c r="O788" s="1009"/>
      <c r="P788" s="1010"/>
      <c r="Q788" s="328"/>
    </row>
    <row r="789" spans="2:17" ht="30">
      <c r="B789" s="283"/>
      <c r="C789" s="1011" t="s">
        <v>68</v>
      </c>
      <c r="D789" s="1012"/>
      <c r="E789" s="1012"/>
      <c r="F789" s="1012"/>
      <c r="G789" s="1012"/>
      <c r="H789" s="1012"/>
      <c r="I789" s="1012"/>
      <c r="J789" s="1027" t="s">
        <v>53</v>
      </c>
      <c r="K789" s="1028"/>
      <c r="L789" s="356" t="s">
        <v>69</v>
      </c>
      <c r="M789" s="1013" t="s">
        <v>56</v>
      </c>
      <c r="N789" s="1015"/>
      <c r="O789" s="1014"/>
      <c r="P789" s="358" t="s">
        <v>57</v>
      </c>
      <c r="Q789" s="359"/>
    </row>
    <row r="790" spans="2:17" ht="14.25">
      <c r="B790" s="283"/>
      <c r="C790" s="814" t="s">
        <v>316</v>
      </c>
      <c r="D790" s="815"/>
      <c r="E790" s="815"/>
      <c r="F790" s="815"/>
      <c r="G790" s="815"/>
      <c r="H790" s="815"/>
      <c r="I790" s="816"/>
      <c r="J790" s="784" t="s">
        <v>94</v>
      </c>
      <c r="K790" s="785"/>
      <c r="L790" s="184">
        <f>+'DESGLOSE CUADRILLAS'!J26</f>
        <v>311661.11135999998</v>
      </c>
      <c r="M790" s="1073">
        <v>7.0000000000000001E-3</v>
      </c>
      <c r="N790" s="1074"/>
      <c r="O790" s="1075"/>
      <c r="P790" s="361">
        <f>+ROUND(M790*L790,2)</f>
        <v>2181.63</v>
      </c>
      <c r="Q790" s="21"/>
    </row>
    <row r="791" spans="2:17" ht="14.25">
      <c r="B791" s="283"/>
      <c r="C791" s="346"/>
      <c r="D791" s="347"/>
      <c r="E791" s="347"/>
      <c r="F791" s="347"/>
      <c r="G791" s="347"/>
      <c r="H791" s="347"/>
      <c r="I791" s="347"/>
      <c r="J791" s="784"/>
      <c r="K791" s="785"/>
      <c r="L791" s="360"/>
      <c r="M791" s="1020"/>
      <c r="N791" s="1021"/>
      <c r="O791" s="1022"/>
      <c r="P791" s="361"/>
      <c r="Q791" s="21"/>
    </row>
    <row r="792" spans="2:17" ht="14.25">
      <c r="B792" s="283"/>
      <c r="C792" s="346"/>
      <c r="D792" s="347"/>
      <c r="E792" s="347"/>
      <c r="F792" s="347"/>
      <c r="G792" s="347"/>
      <c r="H792" s="347"/>
      <c r="I792" s="347"/>
      <c r="J792" s="784"/>
      <c r="K792" s="785"/>
      <c r="L792" s="360"/>
      <c r="M792" s="1020"/>
      <c r="N792" s="1021"/>
      <c r="O792" s="1022"/>
      <c r="P792" s="361"/>
      <c r="Q792" s="21"/>
    </row>
    <row r="793" spans="2:17" ht="15" thickBot="1">
      <c r="B793" s="283"/>
      <c r="C793" s="1023"/>
      <c r="D793" s="1024"/>
      <c r="E793" s="1024"/>
      <c r="F793" s="1024"/>
      <c r="G793" s="1024"/>
      <c r="H793" s="1024"/>
      <c r="I793" s="1024"/>
      <c r="J793" s="1026"/>
      <c r="K793" s="1025"/>
      <c r="L793" s="354"/>
      <c r="M793" s="1026"/>
      <c r="N793" s="1024"/>
      <c r="O793" s="1025"/>
      <c r="P793" s="70"/>
      <c r="Q793" s="18"/>
    </row>
    <row r="794" spans="2:17" ht="15.75" thickBot="1">
      <c r="B794" s="283"/>
      <c r="C794" s="982" t="s">
        <v>58</v>
      </c>
      <c r="D794" s="983"/>
      <c r="E794" s="983"/>
      <c r="F794" s="983"/>
      <c r="G794" s="983"/>
      <c r="H794" s="983"/>
      <c r="I794" s="983"/>
      <c r="J794" s="983"/>
      <c r="K794" s="983"/>
      <c r="L794" s="983"/>
      <c r="M794" s="983"/>
      <c r="N794" s="983"/>
      <c r="O794" s="984"/>
      <c r="P794" s="350">
        <f>+SUM(P790:P793)</f>
        <v>2181.63</v>
      </c>
      <c r="Q794" s="18"/>
    </row>
    <row r="795" spans="2:17" ht="15" thickBot="1">
      <c r="B795" s="283"/>
      <c r="C795" s="321"/>
      <c r="D795" s="291"/>
      <c r="E795" s="291"/>
      <c r="F795" s="291"/>
      <c r="G795" s="291"/>
      <c r="H795" s="291"/>
      <c r="I795" s="291"/>
      <c r="J795" s="291"/>
      <c r="K795" s="291"/>
      <c r="L795" s="291"/>
      <c r="M795" s="291"/>
      <c r="N795" s="291"/>
      <c r="O795" s="291"/>
      <c r="P795" s="322"/>
      <c r="Q795" s="284"/>
    </row>
    <row r="796" spans="2:17" ht="15.75" thickBot="1">
      <c r="B796" s="283"/>
      <c r="C796" s="985" t="s">
        <v>70</v>
      </c>
      <c r="D796" s="986"/>
      <c r="E796" s="986"/>
      <c r="F796" s="986"/>
      <c r="G796" s="986"/>
      <c r="H796" s="986"/>
      <c r="I796" s="986"/>
      <c r="J796" s="986"/>
      <c r="K796" s="986"/>
      <c r="L796" s="986"/>
      <c r="M796" s="986"/>
      <c r="N796" s="986"/>
      <c r="O796" s="987"/>
      <c r="P796" s="362">
        <f>+ROUNDUP(P794+P785+P778+P769,0)+1</f>
        <v>20152</v>
      </c>
      <c r="Q796" s="363"/>
    </row>
    <row r="797" spans="2:17">
      <c r="B797" s="283"/>
      <c r="C797" s="1002" t="s">
        <v>71</v>
      </c>
      <c r="D797" s="1003"/>
      <c r="E797" s="1003"/>
      <c r="F797" s="1003"/>
      <c r="G797" s="1003"/>
      <c r="H797" s="1003"/>
      <c r="I797" s="1003"/>
      <c r="J797" s="1003"/>
      <c r="K797" s="1003"/>
      <c r="L797" s="1003"/>
      <c r="M797" s="1003"/>
      <c r="N797" s="1003"/>
      <c r="O797" s="1003"/>
      <c r="P797" s="1004"/>
      <c r="Q797" s="328"/>
    </row>
    <row r="798" spans="2:17">
      <c r="B798" s="283"/>
      <c r="C798" s="1005"/>
      <c r="D798" s="1006"/>
      <c r="E798" s="1006"/>
      <c r="F798" s="1006"/>
      <c r="G798" s="1006"/>
      <c r="H798" s="1006"/>
      <c r="I798" s="1006"/>
      <c r="J798" s="1006"/>
      <c r="K798" s="1006"/>
      <c r="L798" s="1006"/>
      <c r="M798" s="1006"/>
      <c r="N798" s="1006"/>
      <c r="O798" s="1006"/>
      <c r="P798" s="1007"/>
      <c r="Q798" s="328"/>
    </row>
    <row r="799" spans="2:17" ht="13.5" thickBot="1">
      <c r="B799" s="283"/>
      <c r="C799" s="1008"/>
      <c r="D799" s="1009"/>
      <c r="E799" s="1009"/>
      <c r="F799" s="1009"/>
      <c r="G799" s="1009"/>
      <c r="H799" s="1009"/>
      <c r="I799" s="1009"/>
      <c r="J799" s="1009"/>
      <c r="K799" s="1009"/>
      <c r="L799" s="1009"/>
      <c r="M799" s="1009"/>
      <c r="N799" s="1009"/>
      <c r="O799" s="1009"/>
      <c r="P799" s="1010"/>
      <c r="Q799" s="328"/>
    </row>
    <row r="800" spans="2:17" ht="15">
      <c r="B800" s="283"/>
      <c r="C800" s="1011" t="s">
        <v>72</v>
      </c>
      <c r="D800" s="1012"/>
      <c r="E800" s="1012"/>
      <c r="F800" s="1012"/>
      <c r="G800" s="1012"/>
      <c r="H800" s="1012"/>
      <c r="I800" s="1012"/>
      <c r="J800" s="331"/>
      <c r="K800" s="357"/>
      <c r="L800" s="1013" t="s">
        <v>73</v>
      </c>
      <c r="M800" s="1014"/>
      <c r="N800" s="1013" t="s">
        <v>74</v>
      </c>
      <c r="O800" s="1015"/>
      <c r="P800" s="1016"/>
      <c r="Q800" s="359"/>
    </row>
    <row r="801" spans="2:17" ht="14.25">
      <c r="B801" s="283"/>
      <c r="C801" s="994" t="s">
        <v>75</v>
      </c>
      <c r="D801" s="995"/>
      <c r="E801" s="995"/>
      <c r="F801" s="995"/>
      <c r="G801" s="995"/>
      <c r="H801" s="995"/>
      <c r="I801" s="995"/>
      <c r="J801" s="74"/>
      <c r="K801" s="75"/>
      <c r="L801" s="996">
        <v>0.28999999999999998</v>
      </c>
      <c r="M801" s="997"/>
      <c r="N801" s="797">
        <f>+L801*P796</f>
        <v>5844.08</v>
      </c>
      <c r="O801" s="998"/>
      <c r="P801" s="999"/>
      <c r="Q801" s="23"/>
    </row>
    <row r="802" spans="2:17" ht="14.25">
      <c r="B802" s="283"/>
      <c r="C802" s="336" t="s">
        <v>76</v>
      </c>
      <c r="D802" s="337"/>
      <c r="E802" s="337"/>
      <c r="F802" s="337"/>
      <c r="G802" s="337"/>
      <c r="H802" s="337"/>
      <c r="I802" s="337"/>
      <c r="J802" s="74"/>
      <c r="K802" s="75"/>
      <c r="L802" s="996">
        <v>0.01</v>
      </c>
      <c r="M802" s="997"/>
      <c r="N802" s="797">
        <f>+L802*P796</f>
        <v>201.52</v>
      </c>
      <c r="O802" s="998"/>
      <c r="P802" s="999"/>
      <c r="Q802" s="23"/>
    </row>
    <row r="803" spans="2:17" ht="15" thickBot="1">
      <c r="B803" s="283"/>
      <c r="C803" s="314" t="s">
        <v>77</v>
      </c>
      <c r="D803" s="315"/>
      <c r="E803" s="315"/>
      <c r="F803" s="315"/>
      <c r="G803" s="315"/>
      <c r="H803" s="315"/>
      <c r="I803" s="315"/>
      <c r="J803" s="77"/>
      <c r="K803" s="78"/>
      <c r="L803" s="1000">
        <v>0.05</v>
      </c>
      <c r="M803" s="1001"/>
      <c r="N803" s="797">
        <f>+L803*P796</f>
        <v>1007.6</v>
      </c>
      <c r="O803" s="998"/>
      <c r="P803" s="999"/>
      <c r="Q803" s="23"/>
    </row>
    <row r="804" spans="2:17" ht="15.75" thickBot="1">
      <c r="B804" s="283"/>
      <c r="C804" s="982" t="s">
        <v>58</v>
      </c>
      <c r="D804" s="983"/>
      <c r="E804" s="983"/>
      <c r="F804" s="983"/>
      <c r="G804" s="983"/>
      <c r="H804" s="983"/>
      <c r="I804" s="983"/>
      <c r="J804" s="983"/>
      <c r="K804" s="983"/>
      <c r="L804" s="983"/>
      <c r="M804" s="983"/>
      <c r="N804" s="983"/>
      <c r="O804" s="984"/>
      <c r="P804" s="364">
        <f>+ROUND(SUM(N801:P803),0)</f>
        <v>7053</v>
      </c>
      <c r="Q804" s="365"/>
    </row>
    <row r="805" spans="2:17" ht="15" thickBot="1">
      <c r="B805" s="283"/>
      <c r="C805" s="321"/>
      <c r="D805" s="291"/>
      <c r="E805" s="291"/>
      <c r="F805" s="291"/>
      <c r="G805" s="291"/>
      <c r="H805" s="291"/>
      <c r="I805" s="291"/>
      <c r="J805" s="291"/>
      <c r="K805" s="291"/>
      <c r="L805" s="291"/>
      <c r="M805" s="291"/>
      <c r="N805" s="291"/>
      <c r="O805" s="291"/>
      <c r="P805" s="322"/>
      <c r="Q805" s="284"/>
    </row>
    <row r="806" spans="2:17" ht="15.75" thickBot="1">
      <c r="B806" s="283"/>
      <c r="C806" s="985" t="s">
        <v>78</v>
      </c>
      <c r="D806" s="986"/>
      <c r="E806" s="986"/>
      <c r="F806" s="986"/>
      <c r="G806" s="986"/>
      <c r="H806" s="986"/>
      <c r="I806" s="986"/>
      <c r="J806" s="986"/>
      <c r="K806" s="986"/>
      <c r="L806" s="986"/>
      <c r="M806" s="986"/>
      <c r="N806" s="986"/>
      <c r="O806" s="987"/>
      <c r="P806" s="366">
        <f>+ROUNDUP(P804+P796,0)</f>
        <v>27205</v>
      </c>
      <c r="Q806" s="365"/>
    </row>
    <row r="807" spans="2:17" ht="14.25">
      <c r="B807" s="283"/>
      <c r="C807" s="321"/>
      <c r="D807" s="291"/>
      <c r="E807" s="291"/>
      <c r="F807" s="291"/>
      <c r="G807" s="291"/>
      <c r="H807" s="291"/>
      <c r="I807" s="291"/>
      <c r="J807" s="291"/>
      <c r="K807" s="291"/>
      <c r="L807" s="291"/>
      <c r="M807" s="291"/>
      <c r="N807" s="291"/>
      <c r="O807" s="291"/>
      <c r="P807" s="322"/>
      <c r="Q807" s="284"/>
    </row>
    <row r="808" spans="2:17" ht="14.25">
      <c r="B808" s="283"/>
      <c r="C808" s="321"/>
      <c r="D808" s="291"/>
      <c r="E808" s="291"/>
      <c r="F808" s="291"/>
      <c r="G808" s="291"/>
      <c r="H808" s="367" t="s">
        <v>79</v>
      </c>
      <c r="I808" s="367"/>
      <c r="J808" s="367"/>
      <c r="K808" s="367"/>
      <c r="L808" s="291"/>
      <c r="M808" s="291"/>
      <c r="N808" s="291"/>
      <c r="O808" s="291"/>
      <c r="P808" s="322"/>
      <c r="Q808" s="284"/>
    </row>
    <row r="809" spans="2:17" ht="15">
      <c r="B809" s="283"/>
      <c r="C809" s="321"/>
      <c r="D809" s="291"/>
      <c r="E809" s="291"/>
      <c r="F809" s="291"/>
      <c r="G809" s="291"/>
      <c r="H809" s="367" t="s">
        <v>80</v>
      </c>
      <c r="I809" s="291"/>
      <c r="J809" s="291"/>
      <c r="K809" s="291"/>
      <c r="L809" s="291"/>
      <c r="M809" s="291"/>
      <c r="N809" s="291"/>
      <c r="O809" s="291"/>
      <c r="P809" s="322"/>
      <c r="Q809" s="368"/>
    </row>
    <row r="810" spans="2:17" ht="15">
      <c r="B810" s="283"/>
      <c r="C810" s="321"/>
      <c r="D810" s="291"/>
      <c r="E810" s="291"/>
      <c r="F810" s="291"/>
      <c r="G810" s="291"/>
      <c r="H810" s="367" t="s">
        <v>81</v>
      </c>
      <c r="I810" s="291"/>
      <c r="J810" s="291"/>
      <c r="K810" s="291"/>
      <c r="L810" s="291"/>
      <c r="M810" s="291"/>
      <c r="N810" s="291"/>
      <c r="O810" s="291"/>
      <c r="P810" s="322"/>
      <c r="Q810" s="368"/>
    </row>
    <row r="811" spans="2:17" ht="14.25">
      <c r="B811" s="283"/>
      <c r="C811" s="305"/>
      <c r="D811" s="369"/>
      <c r="E811" s="369"/>
      <c r="F811" s="369"/>
      <c r="G811" s="369"/>
      <c r="H811" s="367" t="s">
        <v>82</v>
      </c>
      <c r="I811" s="369"/>
      <c r="J811" s="369"/>
      <c r="K811" s="369"/>
      <c r="L811" s="369"/>
      <c r="M811" s="369"/>
      <c r="N811" s="369"/>
      <c r="O811" s="369"/>
      <c r="P811" s="370"/>
      <c r="Q811" s="371"/>
    </row>
    <row r="812" spans="2:17" ht="14.25">
      <c r="B812" s="283"/>
      <c r="C812" s="321"/>
      <c r="D812" s="291"/>
      <c r="E812" s="291"/>
      <c r="F812" s="291"/>
      <c r="G812" s="291"/>
      <c r="H812" s="291" t="s">
        <v>83</v>
      </c>
      <c r="I812" s="291"/>
      <c r="J812" s="291"/>
      <c r="K812" s="291"/>
      <c r="L812" s="291"/>
      <c r="M812" s="291"/>
      <c r="N812" s="291"/>
      <c r="O812" s="291"/>
      <c r="P812" s="322"/>
      <c r="Q812" s="284"/>
    </row>
    <row r="813" spans="2:17" ht="15">
      <c r="B813" s="283"/>
      <c r="C813" s="372" t="s">
        <v>84</v>
      </c>
      <c r="D813" s="334"/>
      <c r="E813" s="334"/>
      <c r="F813" s="334"/>
      <c r="G813" s="334"/>
      <c r="H813" s="334"/>
      <c r="I813" s="334"/>
      <c r="J813" s="334"/>
      <c r="K813" s="334"/>
      <c r="L813" s="334"/>
      <c r="M813" s="334"/>
      <c r="N813" s="334"/>
      <c r="O813" s="334"/>
      <c r="P813" s="373"/>
      <c r="Q813" s="284"/>
    </row>
    <row r="814" spans="2:17" ht="14.25">
      <c r="B814" s="283"/>
      <c r="C814" s="988"/>
      <c r="D814" s="989"/>
      <c r="E814" s="989"/>
      <c r="F814" s="989"/>
      <c r="G814" s="989"/>
      <c r="H814" s="989"/>
      <c r="I814" s="989"/>
      <c r="J814" s="989"/>
      <c r="K814" s="989"/>
      <c r="L814" s="989"/>
      <c r="M814" s="989"/>
      <c r="N814" s="989"/>
      <c r="O814" s="989"/>
      <c r="P814" s="990"/>
      <c r="Q814" s="371"/>
    </row>
    <row r="815" spans="2:17" ht="14.25">
      <c r="B815" s="283"/>
      <c r="C815" s="988"/>
      <c r="D815" s="989"/>
      <c r="E815" s="989"/>
      <c r="F815" s="989"/>
      <c r="G815" s="989"/>
      <c r="H815" s="989"/>
      <c r="I815" s="989"/>
      <c r="J815" s="989"/>
      <c r="K815" s="989"/>
      <c r="L815" s="989"/>
      <c r="M815" s="989"/>
      <c r="N815" s="989"/>
      <c r="O815" s="989"/>
      <c r="P815" s="990"/>
      <c r="Q815" s="371"/>
    </row>
    <row r="816" spans="2:17" ht="14.25">
      <c r="B816" s="283"/>
      <c r="C816" s="305"/>
      <c r="D816" s="369"/>
      <c r="E816" s="369"/>
      <c r="F816" s="369"/>
      <c r="G816" s="369"/>
      <c r="H816" s="369"/>
      <c r="I816" s="369"/>
      <c r="J816" s="369"/>
      <c r="K816" s="369"/>
      <c r="L816" s="369"/>
      <c r="M816" s="369"/>
      <c r="N816" s="369"/>
      <c r="O816" s="369"/>
      <c r="P816" s="370"/>
      <c r="Q816" s="371"/>
    </row>
    <row r="817" spans="2:17" ht="15">
      <c r="B817" s="283"/>
      <c r="C817" s="374" t="s">
        <v>85</v>
      </c>
      <c r="D817" s="369"/>
      <c r="E817" s="369"/>
      <c r="F817" s="369"/>
      <c r="G817" s="369"/>
      <c r="H817" s="369"/>
      <c r="I817" s="369"/>
      <c r="J817" s="369"/>
      <c r="K817" s="369"/>
      <c r="L817" s="369"/>
      <c r="M817" s="369"/>
      <c r="N817" s="369"/>
      <c r="O817" s="369"/>
      <c r="P817" s="370"/>
      <c r="Q817" s="371"/>
    </row>
    <row r="818" spans="2:17">
      <c r="B818" s="283"/>
      <c r="C818" s="991" t="s">
        <v>86</v>
      </c>
      <c r="D818" s="992"/>
      <c r="E818" s="992"/>
      <c r="F818" s="992"/>
      <c r="G818" s="992"/>
      <c r="H818" s="992"/>
      <c r="I818" s="992"/>
      <c r="J818" s="992"/>
      <c r="K818" s="992"/>
      <c r="L818" s="992"/>
      <c r="M818" s="992"/>
      <c r="N818" s="992"/>
      <c r="O818" s="992"/>
      <c r="P818" s="993"/>
      <c r="Q818" s="375"/>
    </row>
    <row r="819" spans="2:17">
      <c r="B819" s="283"/>
      <c r="C819" s="991"/>
      <c r="D819" s="992"/>
      <c r="E819" s="992"/>
      <c r="F819" s="992"/>
      <c r="G819" s="992"/>
      <c r="H819" s="992"/>
      <c r="I819" s="992"/>
      <c r="J819" s="992"/>
      <c r="K819" s="992"/>
      <c r="L819" s="992"/>
      <c r="M819" s="992"/>
      <c r="N819" s="992"/>
      <c r="O819" s="992"/>
      <c r="P819" s="993"/>
      <c r="Q819" s="375"/>
    </row>
    <row r="820" spans="2:17">
      <c r="B820" s="283"/>
      <c r="C820" s="991" t="s">
        <v>87</v>
      </c>
      <c r="D820" s="992"/>
      <c r="E820" s="992"/>
      <c r="F820" s="992"/>
      <c r="G820" s="992"/>
      <c r="H820" s="992"/>
      <c r="I820" s="992"/>
      <c r="J820" s="992"/>
      <c r="K820" s="992"/>
      <c r="L820" s="992"/>
      <c r="M820" s="992"/>
      <c r="N820" s="992"/>
      <c r="O820" s="992"/>
      <c r="P820" s="993"/>
      <c r="Q820" s="375"/>
    </row>
    <row r="821" spans="2:17">
      <c r="B821" s="283"/>
      <c r="C821" s="991"/>
      <c r="D821" s="992"/>
      <c r="E821" s="992"/>
      <c r="F821" s="992"/>
      <c r="G821" s="992"/>
      <c r="H821" s="992"/>
      <c r="I821" s="992"/>
      <c r="J821" s="992"/>
      <c r="K821" s="992"/>
      <c r="L821" s="992"/>
      <c r="M821" s="992"/>
      <c r="N821" s="992"/>
      <c r="O821" s="992"/>
      <c r="P821" s="993"/>
      <c r="Q821" s="375"/>
    </row>
    <row r="822" spans="2:17" ht="14.25">
      <c r="B822" s="283"/>
      <c r="C822" s="305"/>
      <c r="D822" s="369"/>
      <c r="E822" s="369"/>
      <c r="F822" s="369"/>
      <c r="G822" s="369"/>
      <c r="H822" s="369"/>
      <c r="I822" s="369"/>
      <c r="J822" s="369"/>
      <c r="K822" s="369"/>
      <c r="L822" s="369"/>
      <c r="M822" s="369"/>
      <c r="N822" s="369"/>
      <c r="O822" s="369"/>
      <c r="P822" s="370"/>
      <c r="Q822" s="371"/>
    </row>
    <row r="823" spans="2:17" ht="14.25">
      <c r="B823" s="283"/>
      <c r="C823" s="321"/>
      <c r="D823" s="291"/>
      <c r="E823" s="291"/>
      <c r="F823" s="291"/>
      <c r="G823" s="291"/>
      <c r="H823" s="367" t="s">
        <v>79</v>
      </c>
      <c r="I823" s="291"/>
      <c r="J823" s="291"/>
      <c r="K823" s="291"/>
      <c r="L823" s="291"/>
      <c r="M823" s="291"/>
      <c r="N823" s="291"/>
      <c r="O823" s="291"/>
      <c r="P823" s="322"/>
      <c r="Q823" s="284"/>
    </row>
    <row r="824" spans="2:17" ht="14.25">
      <c r="B824" s="283"/>
      <c r="C824" s="321"/>
      <c r="D824" s="291"/>
      <c r="E824" s="291"/>
      <c r="F824" s="291"/>
      <c r="G824" s="291"/>
      <c r="H824" s="291" t="s">
        <v>80</v>
      </c>
      <c r="I824" s="337"/>
      <c r="J824" s="337"/>
      <c r="K824" s="337"/>
      <c r="L824" s="291"/>
      <c r="M824" s="291"/>
      <c r="N824" s="291"/>
      <c r="O824" s="291"/>
      <c r="P824" s="322"/>
      <c r="Q824" s="284"/>
    </row>
    <row r="825" spans="2:17" ht="14.25">
      <c r="B825" s="283"/>
      <c r="C825" s="321"/>
      <c r="D825" s="291"/>
      <c r="E825" s="291"/>
      <c r="F825" s="291"/>
      <c r="G825" s="291"/>
      <c r="H825" s="291" t="s">
        <v>88</v>
      </c>
      <c r="I825" s="376"/>
      <c r="J825" s="376"/>
      <c r="K825" s="376"/>
      <c r="L825" s="291"/>
      <c r="M825" s="291"/>
      <c r="N825" s="291"/>
      <c r="O825" s="291"/>
      <c r="P825" s="322"/>
      <c r="Q825" s="284"/>
    </row>
    <row r="826" spans="2:17" ht="14.25">
      <c r="B826" s="283"/>
      <c r="C826" s="377"/>
      <c r="D826" s="369"/>
      <c r="E826" s="369"/>
      <c r="F826" s="369"/>
      <c r="G826" s="369"/>
      <c r="H826" s="291" t="s">
        <v>89</v>
      </c>
      <c r="I826" s="291"/>
      <c r="J826" s="291"/>
      <c r="K826" s="291"/>
      <c r="L826" s="369"/>
      <c r="M826" s="369"/>
      <c r="N826" s="369"/>
      <c r="O826" s="369"/>
      <c r="P826" s="370"/>
      <c r="Q826" s="371"/>
    </row>
    <row r="827" spans="2:17" ht="16.5" thickBot="1">
      <c r="B827" s="283"/>
      <c r="C827" s="978"/>
      <c r="D827" s="979"/>
      <c r="E827" s="979"/>
      <c r="F827" s="355"/>
      <c r="G827" s="355"/>
      <c r="H827" s="355"/>
      <c r="I827" s="355"/>
      <c r="J827" s="355"/>
      <c r="K827" s="980"/>
      <c r="L827" s="980"/>
      <c r="M827" s="980"/>
      <c r="N827" s="980"/>
      <c r="O827" s="980"/>
      <c r="P827" s="981"/>
      <c r="Q827" s="378"/>
    </row>
    <row r="828" spans="2:17" ht="13.5" thickBot="1">
      <c r="B828" s="379"/>
      <c r="C828" s="380"/>
      <c r="D828" s="380"/>
      <c r="E828" s="380"/>
      <c r="F828" s="380"/>
      <c r="G828" s="380"/>
      <c r="H828" s="380"/>
      <c r="I828" s="380"/>
      <c r="J828" s="380"/>
      <c r="K828" s="380"/>
      <c r="L828" s="380"/>
      <c r="M828" s="380"/>
      <c r="N828" s="380"/>
      <c r="O828" s="380"/>
      <c r="P828" s="380"/>
      <c r="Q828" s="381"/>
    </row>
    <row r="829" spans="2:17" ht="13.5" thickTop="1"/>
    <row r="830" spans="2:17" ht="13.5" thickBot="1"/>
    <row r="831" spans="2:17" ht="13.5" thickTop="1">
      <c r="B831" s="280"/>
      <c r="C831" s="281"/>
      <c r="D831" s="281"/>
      <c r="E831" s="281"/>
      <c r="F831" s="281"/>
      <c r="G831" s="281"/>
      <c r="H831" s="281"/>
      <c r="I831" s="281"/>
      <c r="J831" s="281"/>
      <c r="K831" s="281"/>
      <c r="L831" s="281"/>
      <c r="M831" s="281"/>
      <c r="N831" s="281"/>
      <c r="O831" s="281"/>
      <c r="P831" s="281"/>
      <c r="Q831" s="282"/>
    </row>
    <row r="832" spans="2:17" ht="13.5">
      <c r="B832" s="283"/>
      <c r="C832" s="1066" t="s">
        <v>38</v>
      </c>
      <c r="D832" s="1067"/>
      <c r="E832" s="1067"/>
      <c r="F832" s="1067"/>
      <c r="Q832" s="284"/>
    </row>
    <row r="833" spans="2:17">
      <c r="B833" s="283"/>
      <c r="C833" s="285"/>
      <c r="D833" s="286" t="s">
        <v>39</v>
      </c>
      <c r="E833" s="285"/>
      <c r="F833" s="287"/>
      <c r="Q833" s="284"/>
    </row>
    <row r="834" spans="2:17">
      <c r="B834" s="283"/>
      <c r="C834" s="288"/>
      <c r="D834" s="289"/>
      <c r="E834" s="288"/>
      <c r="F834" s="289"/>
      <c r="Q834" s="284"/>
    </row>
    <row r="835" spans="2:17" ht="15.75">
      <c r="B835" s="283"/>
      <c r="C835" s="1068" t="s">
        <v>40</v>
      </c>
      <c r="D835" s="1068"/>
      <c r="E835" s="1068"/>
      <c r="F835" s="1068"/>
      <c r="G835" s="1068"/>
      <c r="H835" s="1068"/>
      <c r="I835" s="1068"/>
      <c r="J835" s="1068"/>
      <c r="K835" s="1068"/>
      <c r="L835" s="1068"/>
      <c r="M835" s="1068"/>
      <c r="N835" s="1068"/>
      <c r="O835" s="1068"/>
      <c r="P835" s="1068"/>
      <c r="Q835" s="290"/>
    </row>
    <row r="836" spans="2:17" ht="15" thickBot="1">
      <c r="B836" s="283"/>
      <c r="C836" s="291"/>
      <c r="D836" s="291"/>
      <c r="E836" s="291"/>
      <c r="F836" s="291"/>
      <c r="G836" s="291"/>
      <c r="H836" s="291"/>
      <c r="I836" s="291"/>
      <c r="J836" s="291"/>
      <c r="K836" s="291"/>
      <c r="L836" s="291"/>
      <c r="M836" s="291"/>
      <c r="N836" s="291"/>
      <c r="O836" s="291"/>
      <c r="P836" s="291"/>
      <c r="Q836" s="284"/>
    </row>
    <row r="837" spans="2:17" ht="15">
      <c r="B837" s="283"/>
      <c r="C837" s="872"/>
      <c r="D837" s="1069"/>
      <c r="E837" s="1070"/>
      <c r="F837" s="1070"/>
      <c r="G837" s="1070"/>
      <c r="H837" s="1070"/>
      <c r="I837" s="1070"/>
      <c r="J837" s="1070"/>
      <c r="K837" s="1071"/>
      <c r="L837" s="877"/>
      <c r="M837" s="878"/>
      <c r="N837" s="878"/>
      <c r="O837" s="878"/>
      <c r="P837" s="879"/>
      <c r="Q837" s="8"/>
    </row>
    <row r="838" spans="2:17" ht="15">
      <c r="B838" s="283"/>
      <c r="C838" s="873"/>
      <c r="D838" s="856" t="s">
        <v>468</v>
      </c>
      <c r="E838" s="857"/>
      <c r="F838" s="857"/>
      <c r="G838" s="857"/>
      <c r="H838" s="857"/>
      <c r="I838" s="857"/>
      <c r="J838" s="857"/>
      <c r="K838" s="858"/>
      <c r="L838" s="880"/>
      <c r="M838" s="881"/>
      <c r="N838" s="881"/>
      <c r="O838" s="881"/>
      <c r="P838" s="882"/>
      <c r="Q838" s="8"/>
    </row>
    <row r="839" spans="2:17" ht="15">
      <c r="B839" s="283"/>
      <c r="C839" s="873"/>
      <c r="D839" s="1063"/>
      <c r="E839" s="1064"/>
      <c r="F839" s="1064"/>
      <c r="G839" s="1064"/>
      <c r="H839" s="1064"/>
      <c r="I839" s="1064"/>
      <c r="J839" s="1064"/>
      <c r="K839" s="1065"/>
      <c r="L839" s="883" t="s">
        <v>41</v>
      </c>
      <c r="M839" s="252"/>
      <c r="N839" s="885"/>
      <c r="O839" s="886"/>
      <c r="P839" s="887"/>
      <c r="Q839" s="8"/>
    </row>
    <row r="840" spans="2:17" ht="14.25">
      <c r="B840" s="283"/>
      <c r="C840" s="873"/>
      <c r="D840" s="866" t="s">
        <v>467</v>
      </c>
      <c r="E840" s="867"/>
      <c r="F840" s="867"/>
      <c r="G840" s="867"/>
      <c r="H840" s="867"/>
      <c r="I840" s="867"/>
      <c r="J840" s="867"/>
      <c r="K840" s="868"/>
      <c r="L840" s="1072"/>
      <c r="M840" s="294"/>
      <c r="N840" s="1060"/>
      <c r="O840" s="1061"/>
      <c r="P840" s="1062"/>
      <c r="Q840" s="295"/>
    </row>
    <row r="841" spans="2:17" ht="13.9" customHeight="1">
      <c r="B841" s="283"/>
      <c r="C841" s="873"/>
      <c r="D841" s="866"/>
      <c r="E841" s="867"/>
      <c r="F841" s="867"/>
      <c r="G841" s="867"/>
      <c r="H841" s="867"/>
      <c r="I841" s="867"/>
      <c r="J841" s="867"/>
      <c r="K841" s="868"/>
      <c r="L841" s="883" t="s">
        <v>42</v>
      </c>
      <c r="M841" s="253"/>
      <c r="N841" s="883">
        <v>1</v>
      </c>
      <c r="O841" s="883" t="s">
        <v>43</v>
      </c>
      <c r="P841" s="854">
        <v>1</v>
      </c>
      <c r="Q841" s="8"/>
    </row>
    <row r="842" spans="2:17" ht="13.9" customHeight="1">
      <c r="B842" s="283"/>
      <c r="C842" s="873"/>
      <c r="D842" s="866"/>
      <c r="E842" s="867"/>
      <c r="F842" s="867"/>
      <c r="G842" s="867"/>
      <c r="H842" s="867"/>
      <c r="I842" s="867"/>
      <c r="J842" s="867"/>
      <c r="K842" s="868"/>
      <c r="L842" s="891"/>
      <c r="M842" s="254"/>
      <c r="N842" s="891"/>
      <c r="O842" s="891"/>
      <c r="P842" s="855"/>
      <c r="Q842" s="8"/>
    </row>
    <row r="843" spans="2:17" ht="15">
      <c r="B843" s="283"/>
      <c r="C843" s="873"/>
      <c r="D843" s="1063" t="s">
        <v>44</v>
      </c>
      <c r="E843" s="1064"/>
      <c r="F843" s="1064"/>
      <c r="G843" s="1064"/>
      <c r="H843" s="1064"/>
      <c r="I843" s="1064"/>
      <c r="J843" s="1064"/>
      <c r="K843" s="1065"/>
      <c r="L843" s="891"/>
      <c r="M843" s="254"/>
      <c r="N843" s="891"/>
      <c r="O843" s="891"/>
      <c r="P843" s="855"/>
      <c r="Q843" s="8"/>
    </row>
    <row r="844" spans="2:17" ht="15.75" thickBot="1">
      <c r="B844" s="283"/>
      <c r="C844" s="296"/>
      <c r="D844" s="297"/>
      <c r="E844" s="297"/>
      <c r="F844" s="297"/>
      <c r="G844" s="297"/>
      <c r="H844" s="297"/>
      <c r="I844" s="297"/>
      <c r="J844" s="297"/>
      <c r="K844" s="297"/>
      <c r="L844" s="297"/>
      <c r="M844" s="297"/>
      <c r="N844" s="298"/>
      <c r="O844" s="298"/>
      <c r="P844" s="299"/>
      <c r="Q844" s="300"/>
    </row>
    <row r="845" spans="2:17" ht="15">
      <c r="B845" s="283"/>
      <c r="C845" s="301"/>
      <c r="D845" s="292"/>
      <c r="E845" s="292"/>
      <c r="F845" s="292"/>
      <c r="G845" s="292"/>
      <c r="H845" s="292"/>
      <c r="I845" s="292"/>
      <c r="J845" s="292"/>
      <c r="K845" s="292"/>
      <c r="L845" s="302" t="s">
        <v>45</v>
      </c>
      <c r="M845" s="302"/>
      <c r="N845" s="303" t="s">
        <v>46</v>
      </c>
      <c r="O845" s="303" t="s">
        <v>47</v>
      </c>
      <c r="P845" s="304" t="s">
        <v>48</v>
      </c>
      <c r="Q845" s="295"/>
    </row>
    <row r="846" spans="2:17" ht="15">
      <c r="B846" s="283"/>
      <c r="C846" s="305"/>
      <c r="D846" s="293"/>
      <c r="E846" s="293"/>
      <c r="F846" s="293"/>
      <c r="G846" s="293"/>
      <c r="H846" s="293"/>
      <c r="I846" s="293"/>
      <c r="J846" s="293"/>
      <c r="K846" s="293"/>
      <c r="L846" s="306"/>
      <c r="M846" s="306"/>
      <c r="N846" s="307">
        <v>1</v>
      </c>
      <c r="O846" s="307">
        <v>9</v>
      </c>
      <c r="P846" s="308">
        <v>2026</v>
      </c>
      <c r="Q846" s="309"/>
    </row>
    <row r="847" spans="2:17" ht="15">
      <c r="B847" s="283"/>
      <c r="C847" s="310"/>
      <c r="D847" s="311"/>
      <c r="E847" s="311"/>
      <c r="F847" s="311"/>
      <c r="G847" s="311"/>
      <c r="H847" s="311"/>
      <c r="I847" s="311"/>
      <c r="J847" s="311"/>
      <c r="K847" s="311"/>
      <c r="L847" s="311"/>
      <c r="M847" s="311"/>
      <c r="N847" s="311"/>
      <c r="O847" s="311"/>
      <c r="P847" s="312"/>
      <c r="Q847" s="313"/>
    </row>
    <row r="848" spans="2:17" ht="15" thickBot="1">
      <c r="B848" s="283"/>
      <c r="C848" s="314"/>
      <c r="D848" s="315"/>
      <c r="E848" s="315"/>
      <c r="F848" s="315"/>
      <c r="G848" s="315"/>
      <c r="H848" s="315"/>
      <c r="I848" s="315"/>
      <c r="J848" s="315"/>
      <c r="K848" s="315"/>
      <c r="L848" s="315"/>
      <c r="M848" s="315"/>
      <c r="N848" s="315"/>
      <c r="O848" s="315"/>
      <c r="P848" s="316"/>
      <c r="Q848" s="284"/>
    </row>
    <row r="849" spans="2:17" ht="15" thickBot="1">
      <c r="B849" s="283"/>
      <c r="C849" s="317"/>
      <c r="D849" s="318"/>
      <c r="E849" s="318"/>
      <c r="F849" s="318"/>
      <c r="G849" s="318"/>
      <c r="H849" s="318"/>
      <c r="I849" s="291"/>
      <c r="J849" s="291"/>
      <c r="K849" s="318"/>
      <c r="L849" s="318"/>
      <c r="M849" s="318"/>
      <c r="N849" s="318"/>
      <c r="O849" s="318"/>
      <c r="P849" s="319"/>
      <c r="Q849" s="284"/>
    </row>
    <row r="850" spans="2:17" ht="15">
      <c r="B850" s="283"/>
      <c r="C850" s="1045" t="s">
        <v>51</v>
      </c>
      <c r="D850" s="1046"/>
      <c r="E850" s="1046"/>
      <c r="F850" s="1046"/>
      <c r="G850" s="1046"/>
      <c r="H850" s="1046"/>
      <c r="I850" s="1046"/>
      <c r="J850" s="1046"/>
      <c r="K850" s="1046"/>
      <c r="L850" s="1046"/>
      <c r="M850" s="1046"/>
      <c r="N850" s="1046"/>
      <c r="O850" s="1046"/>
      <c r="P850" s="1047"/>
      <c r="Q850" s="320"/>
    </row>
    <row r="851" spans="2:17" ht="15" thickBot="1">
      <c r="B851" s="283"/>
      <c r="C851" s="321"/>
      <c r="D851" s="291"/>
      <c r="E851" s="291"/>
      <c r="F851" s="291"/>
      <c r="G851" s="291"/>
      <c r="H851" s="291"/>
      <c r="I851" s="291"/>
      <c r="J851" s="291"/>
      <c r="K851" s="291"/>
      <c r="L851" s="291"/>
      <c r="M851" s="291"/>
      <c r="N851" s="291"/>
      <c r="O851" s="291"/>
      <c r="P851" s="322"/>
      <c r="Q851" s="284"/>
    </row>
    <row r="852" spans="2:17" ht="15">
      <c r="B852" s="283"/>
      <c r="C852" s="323" t="s">
        <v>52</v>
      </c>
      <c r="D852" s="1048" t="s">
        <v>6</v>
      </c>
      <c r="E852" s="1049"/>
      <c r="F852" s="1049"/>
      <c r="G852" s="1049"/>
      <c r="H852" s="1049"/>
      <c r="I852" s="1049"/>
      <c r="J852" s="1049"/>
      <c r="K852" s="1049"/>
      <c r="L852" s="1050"/>
      <c r="M852" s="1051" t="s">
        <v>53</v>
      </c>
      <c r="N852" s="1052"/>
      <c r="O852" s="1053"/>
      <c r="P852" s="323" t="s">
        <v>8</v>
      </c>
      <c r="Q852" s="324"/>
    </row>
    <row r="853" spans="2:17" ht="15.75" thickBot="1">
      <c r="B853" s="283"/>
      <c r="C853" s="382">
        <v>6.1</v>
      </c>
      <c r="D853" s="1054" t="s">
        <v>158</v>
      </c>
      <c r="E853" s="1055"/>
      <c r="F853" s="1055"/>
      <c r="G853" s="1055"/>
      <c r="H853" s="1055"/>
      <c r="I853" s="1055"/>
      <c r="J853" s="1055"/>
      <c r="K853" s="1055"/>
      <c r="L853" s="1056"/>
      <c r="M853" s="1057" t="s">
        <v>101</v>
      </c>
      <c r="N853" s="1058"/>
      <c r="O853" s="1059"/>
      <c r="P853" s="326">
        <f>+P898</f>
        <v>298686</v>
      </c>
      <c r="Q853" s="327"/>
    </row>
    <row r="854" spans="2:17">
      <c r="B854" s="283"/>
      <c r="C854" s="1002" t="s">
        <v>54</v>
      </c>
      <c r="D854" s="1003"/>
      <c r="E854" s="1003"/>
      <c r="F854" s="1003"/>
      <c r="G854" s="1003"/>
      <c r="H854" s="1003"/>
      <c r="I854" s="1003"/>
      <c r="J854" s="1003"/>
      <c r="K854" s="1003"/>
      <c r="L854" s="1003"/>
      <c r="M854" s="1003"/>
      <c r="N854" s="1003"/>
      <c r="O854" s="1003"/>
      <c r="P854" s="1004"/>
      <c r="Q854" s="328"/>
    </row>
    <row r="855" spans="2:17">
      <c r="B855" s="283"/>
      <c r="C855" s="1005"/>
      <c r="D855" s="1006"/>
      <c r="E855" s="1006"/>
      <c r="F855" s="1006"/>
      <c r="G855" s="1006"/>
      <c r="H855" s="1006"/>
      <c r="I855" s="1006"/>
      <c r="J855" s="1006"/>
      <c r="K855" s="1006"/>
      <c r="L855" s="1006"/>
      <c r="M855" s="1006"/>
      <c r="N855" s="1006"/>
      <c r="O855" s="1006"/>
      <c r="P855" s="1007"/>
      <c r="Q855" s="328"/>
    </row>
    <row r="856" spans="2:17" ht="13.5" thickBot="1">
      <c r="B856" s="283"/>
      <c r="C856" s="1008"/>
      <c r="D856" s="1009"/>
      <c r="E856" s="1009"/>
      <c r="F856" s="1009"/>
      <c r="G856" s="1009"/>
      <c r="H856" s="1009"/>
      <c r="I856" s="1009"/>
      <c r="J856" s="1009"/>
      <c r="K856" s="1009"/>
      <c r="L856" s="1009"/>
      <c r="M856" s="1009"/>
      <c r="N856" s="1009"/>
      <c r="O856" s="1009"/>
      <c r="P856" s="1010"/>
      <c r="Q856" s="328"/>
    </row>
    <row r="857" spans="2:17" ht="15">
      <c r="B857" s="283"/>
      <c r="C857" s="1011" t="s">
        <v>6</v>
      </c>
      <c r="D857" s="1040"/>
      <c r="E857" s="1040"/>
      <c r="F857" s="1040"/>
      <c r="G857" s="1041"/>
      <c r="H857" s="1027" t="s">
        <v>53</v>
      </c>
      <c r="I857" s="1012"/>
      <c r="J857" s="1012"/>
      <c r="K857" s="1028"/>
      <c r="L857" s="330" t="s">
        <v>55</v>
      </c>
      <c r="M857" s="1027" t="s">
        <v>56</v>
      </c>
      <c r="N857" s="1012"/>
      <c r="O857" s="1028"/>
      <c r="P857" s="332" t="s">
        <v>57</v>
      </c>
      <c r="Q857" s="333"/>
    </row>
    <row r="858" spans="2:17" ht="14.25">
      <c r="B858" s="283"/>
      <c r="C858" s="994" t="s">
        <v>92</v>
      </c>
      <c r="D858" s="995"/>
      <c r="E858" s="995"/>
      <c r="F858" s="995"/>
      <c r="G858" s="1033"/>
      <c r="H858" s="1032" t="s">
        <v>171</v>
      </c>
      <c r="I858" s="995"/>
      <c r="J858" s="995"/>
      <c r="K858" s="1033"/>
      <c r="L858" s="335">
        <f>+P886</f>
        <v>37399.33</v>
      </c>
      <c r="M858" s="1042">
        <f>+$U$28</f>
        <v>0.1</v>
      </c>
      <c r="N858" s="1043"/>
      <c r="O858" s="1044"/>
      <c r="P858" s="60">
        <f>+ROUND(M858*L858,2)</f>
        <v>3739.93</v>
      </c>
      <c r="Q858" s="18"/>
    </row>
    <row r="859" spans="2:17" ht="14.25">
      <c r="B859" s="283"/>
      <c r="C859" s="1031" t="s">
        <v>267</v>
      </c>
      <c r="D859" s="1031"/>
      <c r="E859" s="1031"/>
      <c r="F859" s="1031"/>
      <c r="G859" s="1031"/>
      <c r="H859" s="1032" t="s">
        <v>94</v>
      </c>
      <c r="I859" s="995"/>
      <c r="J859" s="995"/>
      <c r="K859" s="1033"/>
      <c r="L859" s="335">
        <v>25600</v>
      </c>
      <c r="M859" s="1034">
        <v>0.08</v>
      </c>
      <c r="N859" s="1035"/>
      <c r="O859" s="1036"/>
      <c r="P859" s="60">
        <f>+ROUND(M859*L859,2)</f>
        <v>2048</v>
      </c>
      <c r="Q859" s="18"/>
    </row>
    <row r="860" spans="2:17" ht="15" thickBot="1">
      <c r="B860" s="283"/>
      <c r="C860" s="1023" t="s">
        <v>268</v>
      </c>
      <c r="D860" s="1024"/>
      <c r="E860" s="1024"/>
      <c r="F860" s="1024"/>
      <c r="G860" s="1025"/>
      <c r="H860" s="1026" t="s">
        <v>172</v>
      </c>
      <c r="I860" s="1024"/>
      <c r="J860" s="1024"/>
      <c r="K860" s="1025"/>
      <c r="L860" s="340">
        <v>7750</v>
      </c>
      <c r="M860" s="1076">
        <v>0.67</v>
      </c>
      <c r="N860" s="1077"/>
      <c r="O860" s="1078"/>
      <c r="P860" s="60">
        <f>+ROUND(M860*L860,2)</f>
        <v>5192.5</v>
      </c>
      <c r="Q860" s="18"/>
    </row>
    <row r="861" spans="2:17" ht="15.75" thickBot="1">
      <c r="B861" s="283"/>
      <c r="C861" s="982" t="s">
        <v>58</v>
      </c>
      <c r="D861" s="983"/>
      <c r="E861" s="983"/>
      <c r="F861" s="983"/>
      <c r="G861" s="983"/>
      <c r="H861" s="983"/>
      <c r="I861" s="983"/>
      <c r="J861" s="983"/>
      <c r="K861" s="983"/>
      <c r="L861" s="983"/>
      <c r="M861" s="983"/>
      <c r="N861" s="983"/>
      <c r="O861" s="984"/>
      <c r="P861" s="341">
        <f>+SUM(P858:P860)</f>
        <v>10980.43</v>
      </c>
      <c r="Q861" s="342"/>
    </row>
    <row r="862" spans="2:17">
      <c r="B862" s="283"/>
      <c r="C862" s="1002" t="s">
        <v>59</v>
      </c>
      <c r="D862" s="1003"/>
      <c r="E862" s="1003"/>
      <c r="F862" s="1003"/>
      <c r="G862" s="1003"/>
      <c r="H862" s="1003"/>
      <c r="I862" s="1003"/>
      <c r="J862" s="1003"/>
      <c r="K862" s="1003"/>
      <c r="L862" s="1003"/>
      <c r="M862" s="1003"/>
      <c r="N862" s="1003"/>
      <c r="O862" s="1003"/>
      <c r="P862" s="1004"/>
      <c r="Q862" s="328"/>
    </row>
    <row r="863" spans="2:17">
      <c r="B863" s="283"/>
      <c r="C863" s="1005"/>
      <c r="D863" s="1006"/>
      <c r="E863" s="1006"/>
      <c r="F863" s="1006"/>
      <c r="G863" s="1006"/>
      <c r="H863" s="1006"/>
      <c r="I863" s="1006"/>
      <c r="J863" s="1006"/>
      <c r="K863" s="1006"/>
      <c r="L863" s="1006"/>
      <c r="M863" s="1006"/>
      <c r="N863" s="1006"/>
      <c r="O863" s="1006"/>
      <c r="P863" s="1007"/>
      <c r="Q863" s="328"/>
    </row>
    <row r="864" spans="2:17" ht="13.5" thickBot="1">
      <c r="B864" s="283"/>
      <c r="C864" s="1008"/>
      <c r="D864" s="1009"/>
      <c r="E864" s="1009"/>
      <c r="F864" s="1009"/>
      <c r="G864" s="1009"/>
      <c r="H864" s="1009"/>
      <c r="I864" s="1009"/>
      <c r="J864" s="1009"/>
      <c r="K864" s="1009"/>
      <c r="L864" s="1009"/>
      <c r="M864" s="1009"/>
      <c r="N864" s="1009"/>
      <c r="O864" s="1009"/>
      <c r="P864" s="1010"/>
      <c r="Q864" s="328"/>
    </row>
    <row r="865" spans="2:17" ht="15">
      <c r="B865" s="283"/>
      <c r="C865" s="1011" t="s">
        <v>6</v>
      </c>
      <c r="D865" s="1012"/>
      <c r="E865" s="1012"/>
      <c r="F865" s="1012"/>
      <c r="G865" s="1012"/>
      <c r="H865" s="1012"/>
      <c r="I865" s="1012"/>
      <c r="J865" s="1028"/>
      <c r="K865" s="329" t="s">
        <v>53</v>
      </c>
      <c r="L865" s="330" t="s">
        <v>8</v>
      </c>
      <c r="M865" s="329" t="s">
        <v>178</v>
      </c>
      <c r="N865" s="1027" t="s">
        <v>60</v>
      </c>
      <c r="O865" s="1028"/>
      <c r="P865" s="332" t="s">
        <v>57</v>
      </c>
      <c r="Q865" s="333"/>
    </row>
    <row r="866" spans="2:17" ht="14.45" customHeight="1">
      <c r="B866" s="283"/>
      <c r="C866" s="1017" t="s">
        <v>264</v>
      </c>
      <c r="D866" s="1018"/>
      <c r="E866" s="1018"/>
      <c r="F866" s="1018"/>
      <c r="G866" s="1018"/>
      <c r="H866" s="1018"/>
      <c r="I866" s="1018"/>
      <c r="J866" s="1019"/>
      <c r="K866" s="343" t="s">
        <v>269</v>
      </c>
      <c r="L866" s="344">
        <v>0.2</v>
      </c>
      <c r="M866" s="345">
        <v>0.05</v>
      </c>
      <c r="N866" s="784">
        <v>10000</v>
      </c>
      <c r="O866" s="785"/>
      <c r="P866" s="60">
        <f>+ROUND((L866*(1+M866)*N866),2)</f>
        <v>2100</v>
      </c>
      <c r="Q866" s="18"/>
    </row>
    <row r="867" spans="2:17" ht="14.25">
      <c r="B867" s="283"/>
      <c r="C867" s="1017" t="s">
        <v>270</v>
      </c>
      <c r="D867" s="1018"/>
      <c r="E867" s="1018"/>
      <c r="F867" s="1018"/>
      <c r="G867" s="1018"/>
      <c r="H867" s="1018"/>
      <c r="I867" s="1018"/>
      <c r="J867" s="1019"/>
      <c r="K867" s="343" t="s">
        <v>101</v>
      </c>
      <c r="L867" s="344">
        <v>1</v>
      </c>
      <c r="M867" s="345">
        <v>0.05</v>
      </c>
      <c r="N867" s="784">
        <v>160000</v>
      </c>
      <c r="O867" s="785"/>
      <c r="P867" s="60">
        <f t="shared" ref="P867:P869" si="9">+ROUND((L867*(1+M867)*N867),2)</f>
        <v>168000</v>
      </c>
      <c r="Q867" s="18"/>
    </row>
    <row r="868" spans="2:17" ht="14.25">
      <c r="B868" s="283"/>
      <c r="C868" s="1017"/>
      <c r="D868" s="1018"/>
      <c r="E868" s="1018"/>
      <c r="F868" s="1018"/>
      <c r="G868" s="1018"/>
      <c r="H868" s="1018"/>
      <c r="I868" s="1018"/>
      <c r="J868" s="1019"/>
      <c r="K868" s="343"/>
      <c r="L868" s="344"/>
      <c r="M868" s="345"/>
      <c r="N868" s="784"/>
      <c r="O868" s="785"/>
      <c r="P868" s="60">
        <f t="shared" si="9"/>
        <v>0</v>
      </c>
      <c r="Q868" s="18"/>
    </row>
    <row r="869" spans="2:17" ht="15" thickBot="1">
      <c r="B869" s="283"/>
      <c r="C869" s="1017"/>
      <c r="D869" s="1018"/>
      <c r="E869" s="1018"/>
      <c r="F869" s="1018"/>
      <c r="G869" s="1018"/>
      <c r="H869" s="1018"/>
      <c r="I869" s="1018"/>
      <c r="J869" s="1019"/>
      <c r="K869" s="343"/>
      <c r="L869" s="344"/>
      <c r="M869" s="345"/>
      <c r="N869" s="784"/>
      <c r="O869" s="785"/>
      <c r="P869" s="60">
        <f t="shared" si="9"/>
        <v>0</v>
      </c>
      <c r="Q869" s="18"/>
    </row>
    <row r="870" spans="2:17" ht="15.75" thickBot="1">
      <c r="B870" s="283"/>
      <c r="C870" s="982" t="s">
        <v>58</v>
      </c>
      <c r="D870" s="983"/>
      <c r="E870" s="983"/>
      <c r="F870" s="983"/>
      <c r="G870" s="983"/>
      <c r="H870" s="983"/>
      <c r="I870" s="983"/>
      <c r="J870" s="983"/>
      <c r="K870" s="983"/>
      <c r="L870" s="983"/>
      <c r="M870" s="1029"/>
      <c r="N870" s="983"/>
      <c r="O870" s="984"/>
      <c r="P870" s="350">
        <f>+SUM(P866:P869)</f>
        <v>170100</v>
      </c>
      <c r="Q870" s="18"/>
    </row>
    <row r="871" spans="2:17">
      <c r="B871" s="283"/>
      <c r="C871" s="1002" t="s">
        <v>61</v>
      </c>
      <c r="D871" s="1003"/>
      <c r="E871" s="1003"/>
      <c r="F871" s="1003"/>
      <c r="G871" s="1003"/>
      <c r="H871" s="1003"/>
      <c r="I871" s="1003"/>
      <c r="J871" s="1003"/>
      <c r="K871" s="1003"/>
      <c r="L871" s="1003"/>
      <c r="M871" s="1003"/>
      <c r="N871" s="1003"/>
      <c r="O871" s="1003"/>
      <c r="P871" s="1004"/>
      <c r="Q871" s="328"/>
    </row>
    <row r="872" spans="2:17">
      <c r="B872" s="283"/>
      <c r="C872" s="1005"/>
      <c r="D872" s="1006"/>
      <c r="E872" s="1006"/>
      <c r="F872" s="1006"/>
      <c r="G872" s="1006"/>
      <c r="H872" s="1006"/>
      <c r="I872" s="1006"/>
      <c r="J872" s="1006"/>
      <c r="K872" s="1006"/>
      <c r="L872" s="1006"/>
      <c r="M872" s="1006"/>
      <c r="N872" s="1006"/>
      <c r="O872" s="1006"/>
      <c r="P872" s="1007"/>
      <c r="Q872" s="328"/>
    </row>
    <row r="873" spans="2:17" ht="13.5" thickBot="1">
      <c r="B873" s="283"/>
      <c r="C873" s="1008"/>
      <c r="D873" s="1009"/>
      <c r="E873" s="1009"/>
      <c r="F873" s="1009"/>
      <c r="G873" s="1009"/>
      <c r="H873" s="1009"/>
      <c r="I873" s="1009"/>
      <c r="J873" s="1009"/>
      <c r="K873" s="1009"/>
      <c r="L873" s="1009"/>
      <c r="M873" s="1009"/>
      <c r="N873" s="1009"/>
      <c r="O873" s="1009"/>
      <c r="P873" s="1010"/>
      <c r="Q873" s="328"/>
    </row>
    <row r="874" spans="2:17" ht="17.25">
      <c r="B874" s="283"/>
      <c r="C874" s="1011" t="s">
        <v>62</v>
      </c>
      <c r="D874" s="1012"/>
      <c r="E874" s="1012"/>
      <c r="F874" s="1012"/>
      <c r="G874" s="1012"/>
      <c r="H874" s="1012"/>
      <c r="I874" s="1012"/>
      <c r="J874" s="330" t="s">
        <v>56</v>
      </c>
      <c r="K874" s="331" t="s">
        <v>64</v>
      </c>
      <c r="L874" s="351" t="s">
        <v>65</v>
      </c>
      <c r="M874" s="1027" t="s">
        <v>66</v>
      </c>
      <c r="N874" s="1012"/>
      <c r="O874" s="1028"/>
      <c r="P874" s="332" t="s">
        <v>57</v>
      </c>
      <c r="Q874" s="333"/>
    </row>
    <row r="875" spans="2:17" ht="14.25">
      <c r="B875" s="283"/>
      <c r="C875" s="994" t="s">
        <v>254</v>
      </c>
      <c r="D875" s="995"/>
      <c r="E875" s="995"/>
      <c r="F875" s="995"/>
      <c r="G875" s="995"/>
      <c r="H875" s="995"/>
      <c r="I875" s="995"/>
      <c r="J875" s="352">
        <v>20</v>
      </c>
      <c r="K875" s="353">
        <v>92.3</v>
      </c>
      <c r="L875" s="352"/>
      <c r="M875" s="784">
        <v>1.5</v>
      </c>
      <c r="N875" s="1030"/>
      <c r="O875" s="785"/>
      <c r="P875" s="60">
        <f>+ROUND(M875*K875*J875,2)</f>
        <v>2769</v>
      </c>
      <c r="Q875" s="18"/>
    </row>
    <row r="876" spans="2:17" ht="15" thickBot="1">
      <c r="B876" s="283"/>
      <c r="C876" s="1023"/>
      <c r="D876" s="1024"/>
      <c r="E876" s="1024"/>
      <c r="F876" s="1024"/>
      <c r="G876" s="1024"/>
      <c r="H876" s="1024"/>
      <c r="I876" s="1024"/>
      <c r="J876" s="354"/>
      <c r="K876" s="355"/>
      <c r="L876" s="354"/>
      <c r="M876" s="1026"/>
      <c r="N876" s="1024"/>
      <c r="O876" s="1025"/>
      <c r="P876" s="60">
        <f>+ROUND(M876*K876*J876,2)</f>
        <v>0</v>
      </c>
      <c r="Q876" s="18"/>
    </row>
    <row r="877" spans="2:17" ht="15.75" thickBot="1">
      <c r="B877" s="283"/>
      <c r="C877" s="982" t="s">
        <v>58</v>
      </c>
      <c r="D877" s="983"/>
      <c r="E877" s="983"/>
      <c r="F877" s="983"/>
      <c r="G877" s="983"/>
      <c r="H877" s="983"/>
      <c r="I877" s="983"/>
      <c r="J877" s="983"/>
      <c r="K877" s="983"/>
      <c r="L877" s="983"/>
      <c r="M877" s="983"/>
      <c r="N877" s="983"/>
      <c r="O877" s="984"/>
      <c r="P877" s="341">
        <f>+SUM(P875:P876)</f>
        <v>2769</v>
      </c>
      <c r="Q877" s="342"/>
    </row>
    <row r="878" spans="2:17">
      <c r="B878" s="283"/>
      <c r="C878" s="1002" t="s">
        <v>67</v>
      </c>
      <c r="D878" s="1003"/>
      <c r="E878" s="1003"/>
      <c r="F878" s="1003"/>
      <c r="G878" s="1003"/>
      <c r="H878" s="1003"/>
      <c r="I878" s="1003"/>
      <c r="J878" s="1003"/>
      <c r="K878" s="1003"/>
      <c r="L878" s="1003"/>
      <c r="M878" s="1003"/>
      <c r="N878" s="1003"/>
      <c r="O878" s="1003"/>
      <c r="P878" s="1004"/>
      <c r="Q878" s="328"/>
    </row>
    <row r="879" spans="2:17">
      <c r="B879" s="283"/>
      <c r="C879" s="1005"/>
      <c r="D879" s="1006"/>
      <c r="E879" s="1006"/>
      <c r="F879" s="1006"/>
      <c r="G879" s="1006"/>
      <c r="H879" s="1006"/>
      <c r="I879" s="1006"/>
      <c r="J879" s="1006"/>
      <c r="K879" s="1006"/>
      <c r="L879" s="1006"/>
      <c r="M879" s="1006"/>
      <c r="N879" s="1006"/>
      <c r="O879" s="1006"/>
      <c r="P879" s="1007"/>
      <c r="Q879" s="328"/>
    </row>
    <row r="880" spans="2:17" ht="13.5" thickBot="1">
      <c r="B880" s="283"/>
      <c r="C880" s="1008"/>
      <c r="D880" s="1009"/>
      <c r="E880" s="1009"/>
      <c r="F880" s="1009"/>
      <c r="G880" s="1009"/>
      <c r="H880" s="1009"/>
      <c r="I880" s="1009"/>
      <c r="J880" s="1009"/>
      <c r="K880" s="1009"/>
      <c r="L880" s="1009"/>
      <c r="M880" s="1009"/>
      <c r="N880" s="1009"/>
      <c r="O880" s="1009"/>
      <c r="P880" s="1010"/>
      <c r="Q880" s="328"/>
    </row>
    <row r="881" spans="2:17" ht="30">
      <c r="B881" s="283"/>
      <c r="C881" s="1011" t="s">
        <v>68</v>
      </c>
      <c r="D881" s="1012"/>
      <c r="E881" s="1012"/>
      <c r="F881" s="1012"/>
      <c r="G881" s="1012"/>
      <c r="H881" s="1012"/>
      <c r="I881" s="1012"/>
      <c r="J881" s="1027" t="s">
        <v>53</v>
      </c>
      <c r="K881" s="1028"/>
      <c r="L881" s="356" t="s">
        <v>69</v>
      </c>
      <c r="M881" s="1013" t="s">
        <v>56</v>
      </c>
      <c r="N881" s="1015"/>
      <c r="O881" s="1014"/>
      <c r="P881" s="358" t="s">
        <v>57</v>
      </c>
      <c r="Q881" s="359"/>
    </row>
    <row r="882" spans="2:17" ht="14.25">
      <c r="B882" s="283"/>
      <c r="C882" s="814" t="s">
        <v>316</v>
      </c>
      <c r="D882" s="815"/>
      <c r="E882" s="815"/>
      <c r="F882" s="815"/>
      <c r="G882" s="815"/>
      <c r="H882" s="815"/>
      <c r="I882" s="816"/>
      <c r="J882" s="784" t="s">
        <v>94</v>
      </c>
      <c r="K882" s="785"/>
      <c r="L882" s="184">
        <f>+'DESGLOSE CUADRILLAS'!J26</f>
        <v>311661.11135999998</v>
      </c>
      <c r="M882" s="1073">
        <v>0.12</v>
      </c>
      <c r="N882" s="1074"/>
      <c r="O882" s="1075"/>
      <c r="P882" s="361">
        <f>+ROUND(M882*L882,2)</f>
        <v>37399.33</v>
      </c>
      <c r="Q882" s="21"/>
    </row>
    <row r="883" spans="2:17" ht="14.25">
      <c r="B883" s="283"/>
      <c r="C883" s="1017"/>
      <c r="D883" s="1018"/>
      <c r="E883" s="1018"/>
      <c r="F883" s="1018"/>
      <c r="G883" s="1018"/>
      <c r="H883" s="1018"/>
      <c r="I883" s="1019"/>
      <c r="J883" s="784"/>
      <c r="K883" s="785"/>
      <c r="L883" s="360"/>
      <c r="M883" s="1020"/>
      <c r="N883" s="1021"/>
      <c r="O883" s="1022"/>
      <c r="P883" s="361"/>
      <c r="Q883" s="21"/>
    </row>
    <row r="884" spans="2:17" ht="14.25">
      <c r="B884" s="283"/>
      <c r="C884" s="1017"/>
      <c r="D884" s="1018"/>
      <c r="E884" s="1018"/>
      <c r="F884" s="1018"/>
      <c r="G884" s="1018"/>
      <c r="H884" s="1018"/>
      <c r="I884" s="1019"/>
      <c r="J884" s="784"/>
      <c r="K884" s="785"/>
      <c r="L884" s="360"/>
      <c r="M884" s="1020"/>
      <c r="N884" s="1021"/>
      <c r="O884" s="1022"/>
      <c r="P884" s="361"/>
      <c r="Q884" s="21"/>
    </row>
    <row r="885" spans="2:17" ht="15" thickBot="1">
      <c r="B885" s="283"/>
      <c r="C885" s="1023"/>
      <c r="D885" s="1024"/>
      <c r="E885" s="1024"/>
      <c r="F885" s="1024"/>
      <c r="G885" s="1024"/>
      <c r="H885" s="1024"/>
      <c r="I885" s="1025"/>
      <c r="J885" s="1026"/>
      <c r="K885" s="1025"/>
      <c r="L885" s="354"/>
      <c r="M885" s="1026"/>
      <c r="N885" s="1024"/>
      <c r="O885" s="1025"/>
      <c r="P885" s="70"/>
      <c r="Q885" s="18"/>
    </row>
    <row r="886" spans="2:17" ht="15.75" thickBot="1">
      <c r="B886" s="283"/>
      <c r="C886" s="982" t="s">
        <v>58</v>
      </c>
      <c r="D886" s="983"/>
      <c r="E886" s="983"/>
      <c r="F886" s="983"/>
      <c r="G886" s="983"/>
      <c r="H886" s="983"/>
      <c r="I886" s="983"/>
      <c r="J886" s="983"/>
      <c r="K886" s="983"/>
      <c r="L886" s="983"/>
      <c r="M886" s="983"/>
      <c r="N886" s="983"/>
      <c r="O886" s="984"/>
      <c r="P886" s="350">
        <f>+SUM(P882:P885)</f>
        <v>37399.33</v>
      </c>
      <c r="Q886" s="18"/>
    </row>
    <row r="887" spans="2:17" ht="15" thickBot="1">
      <c r="B887" s="283"/>
      <c r="C887" s="321"/>
      <c r="D887" s="291"/>
      <c r="E887" s="291"/>
      <c r="F887" s="291"/>
      <c r="G887" s="291"/>
      <c r="H887" s="291"/>
      <c r="I887" s="291"/>
      <c r="J887" s="291"/>
      <c r="K887" s="291"/>
      <c r="L887" s="291"/>
      <c r="M887" s="291"/>
      <c r="N887" s="291"/>
      <c r="O887" s="291"/>
      <c r="P887" s="322"/>
      <c r="Q887" s="284"/>
    </row>
    <row r="888" spans="2:17" ht="15.75" thickBot="1">
      <c r="B888" s="283"/>
      <c r="C888" s="985" t="s">
        <v>70</v>
      </c>
      <c r="D888" s="986"/>
      <c r="E888" s="986"/>
      <c r="F888" s="986"/>
      <c r="G888" s="986"/>
      <c r="H888" s="986"/>
      <c r="I888" s="986"/>
      <c r="J888" s="986"/>
      <c r="K888" s="986"/>
      <c r="L888" s="986"/>
      <c r="M888" s="986"/>
      <c r="N888" s="986"/>
      <c r="O888" s="987"/>
      <c r="P888" s="362">
        <f>+ROUNDUP(P886+P877+P870+P861,0)</f>
        <v>221249</v>
      </c>
      <c r="Q888" s="363"/>
    </row>
    <row r="889" spans="2:17">
      <c r="B889" s="283"/>
      <c r="C889" s="1002" t="s">
        <v>71</v>
      </c>
      <c r="D889" s="1003"/>
      <c r="E889" s="1003"/>
      <c r="F889" s="1003"/>
      <c r="G889" s="1003"/>
      <c r="H889" s="1003"/>
      <c r="I889" s="1003"/>
      <c r="J889" s="1003"/>
      <c r="K889" s="1003"/>
      <c r="L889" s="1003"/>
      <c r="M889" s="1003"/>
      <c r="N889" s="1003"/>
      <c r="O889" s="1003"/>
      <c r="P889" s="1004"/>
      <c r="Q889" s="328"/>
    </row>
    <row r="890" spans="2:17">
      <c r="B890" s="283"/>
      <c r="C890" s="1005"/>
      <c r="D890" s="1006"/>
      <c r="E890" s="1006"/>
      <c r="F890" s="1006"/>
      <c r="G890" s="1006"/>
      <c r="H890" s="1006"/>
      <c r="I890" s="1006"/>
      <c r="J890" s="1006"/>
      <c r="K890" s="1006"/>
      <c r="L890" s="1006"/>
      <c r="M890" s="1006"/>
      <c r="N890" s="1006"/>
      <c r="O890" s="1006"/>
      <c r="P890" s="1007"/>
      <c r="Q890" s="328"/>
    </row>
    <row r="891" spans="2:17" ht="13.5" thickBot="1">
      <c r="B891" s="283"/>
      <c r="C891" s="1008"/>
      <c r="D891" s="1009"/>
      <c r="E891" s="1009"/>
      <c r="F891" s="1009"/>
      <c r="G891" s="1009"/>
      <c r="H891" s="1009"/>
      <c r="I891" s="1009"/>
      <c r="J891" s="1009"/>
      <c r="K891" s="1009"/>
      <c r="L891" s="1009"/>
      <c r="M891" s="1009"/>
      <c r="N891" s="1009"/>
      <c r="O891" s="1009"/>
      <c r="P891" s="1010"/>
      <c r="Q891" s="328"/>
    </row>
    <row r="892" spans="2:17" ht="15">
      <c r="B892" s="283"/>
      <c r="C892" s="1011" t="s">
        <v>72</v>
      </c>
      <c r="D892" s="1012"/>
      <c r="E892" s="1012"/>
      <c r="F892" s="1012"/>
      <c r="G892" s="1012"/>
      <c r="H892" s="1012"/>
      <c r="I892" s="1012"/>
      <c r="J892" s="331"/>
      <c r="K892" s="357"/>
      <c r="L892" s="1013" t="s">
        <v>73</v>
      </c>
      <c r="M892" s="1014"/>
      <c r="N892" s="1013" t="s">
        <v>74</v>
      </c>
      <c r="O892" s="1015"/>
      <c r="P892" s="1016"/>
      <c r="Q892" s="359"/>
    </row>
    <row r="893" spans="2:17" ht="14.25">
      <c r="B893" s="283"/>
      <c r="C893" s="994" t="s">
        <v>75</v>
      </c>
      <c r="D893" s="995"/>
      <c r="E893" s="995"/>
      <c r="F893" s="995"/>
      <c r="G893" s="995"/>
      <c r="H893" s="995"/>
      <c r="I893" s="995"/>
      <c r="J893" s="74"/>
      <c r="K893" s="75"/>
      <c r="L893" s="996">
        <v>0.28999999999999998</v>
      </c>
      <c r="M893" s="997"/>
      <c r="N893" s="797">
        <f>+L893*P888</f>
        <v>64162.21</v>
      </c>
      <c r="O893" s="998"/>
      <c r="P893" s="999"/>
      <c r="Q893" s="23"/>
    </row>
    <row r="894" spans="2:17" ht="14.25">
      <c r="B894" s="283"/>
      <c r="C894" s="336" t="s">
        <v>76</v>
      </c>
      <c r="D894" s="337"/>
      <c r="E894" s="337"/>
      <c r="F894" s="337"/>
      <c r="G894" s="337"/>
      <c r="H894" s="337"/>
      <c r="I894" s="337"/>
      <c r="J894" s="74"/>
      <c r="K894" s="75"/>
      <c r="L894" s="996">
        <v>0.01</v>
      </c>
      <c r="M894" s="997"/>
      <c r="N894" s="797">
        <f>+L894*P888</f>
        <v>2212.4900000000002</v>
      </c>
      <c r="O894" s="998"/>
      <c r="P894" s="999"/>
      <c r="Q894" s="23"/>
    </row>
    <row r="895" spans="2:17" ht="15" thickBot="1">
      <c r="B895" s="283"/>
      <c r="C895" s="314" t="s">
        <v>77</v>
      </c>
      <c r="D895" s="315"/>
      <c r="E895" s="315"/>
      <c r="F895" s="315"/>
      <c r="G895" s="315"/>
      <c r="H895" s="315"/>
      <c r="I895" s="315"/>
      <c r="J895" s="77"/>
      <c r="K895" s="78"/>
      <c r="L895" s="1000">
        <v>0.05</v>
      </c>
      <c r="M895" s="1001"/>
      <c r="N895" s="797">
        <f>+L895*P888</f>
        <v>11062.45</v>
      </c>
      <c r="O895" s="998"/>
      <c r="P895" s="999"/>
      <c r="Q895" s="23"/>
    </row>
    <row r="896" spans="2:17" ht="15.75" thickBot="1">
      <c r="B896" s="283"/>
      <c r="C896" s="982" t="s">
        <v>58</v>
      </c>
      <c r="D896" s="983"/>
      <c r="E896" s="983"/>
      <c r="F896" s="983"/>
      <c r="G896" s="983"/>
      <c r="H896" s="983"/>
      <c r="I896" s="983"/>
      <c r="J896" s="983"/>
      <c r="K896" s="983"/>
      <c r="L896" s="983"/>
      <c r="M896" s="983"/>
      <c r="N896" s="983"/>
      <c r="O896" s="984"/>
      <c r="P896" s="364">
        <f>+ROUND(SUM(N893:P895),0)</f>
        <v>77437</v>
      </c>
      <c r="Q896" s="365"/>
    </row>
    <row r="897" spans="2:17" ht="15" thickBot="1">
      <c r="B897" s="283"/>
      <c r="C897" s="321"/>
      <c r="D897" s="291"/>
      <c r="E897" s="291"/>
      <c r="F897" s="291"/>
      <c r="G897" s="291"/>
      <c r="H897" s="291"/>
      <c r="I897" s="291"/>
      <c r="J897" s="291"/>
      <c r="K897" s="291"/>
      <c r="L897" s="291"/>
      <c r="M897" s="291"/>
      <c r="N897" s="291"/>
      <c r="O897" s="291"/>
      <c r="P897" s="322"/>
      <c r="Q897" s="284"/>
    </row>
    <row r="898" spans="2:17" ht="15.75" thickBot="1">
      <c r="B898" s="283"/>
      <c r="C898" s="985" t="s">
        <v>78</v>
      </c>
      <c r="D898" s="986"/>
      <c r="E898" s="986"/>
      <c r="F898" s="986"/>
      <c r="G898" s="986"/>
      <c r="H898" s="986"/>
      <c r="I898" s="986"/>
      <c r="J898" s="986"/>
      <c r="K898" s="986"/>
      <c r="L898" s="986"/>
      <c r="M898" s="986"/>
      <c r="N898" s="986"/>
      <c r="O898" s="987"/>
      <c r="P898" s="366">
        <f>+P896+P888</f>
        <v>298686</v>
      </c>
      <c r="Q898" s="365"/>
    </row>
    <row r="899" spans="2:17" ht="14.25">
      <c r="B899" s="283"/>
      <c r="C899" s="321"/>
      <c r="D899" s="291"/>
      <c r="E899" s="291"/>
      <c r="F899" s="291"/>
      <c r="G899" s="291"/>
      <c r="H899" s="291"/>
      <c r="I899" s="291"/>
      <c r="J899" s="291"/>
      <c r="K899" s="291"/>
      <c r="L899" s="291"/>
      <c r="M899" s="291"/>
      <c r="N899" s="291"/>
      <c r="O899" s="291"/>
      <c r="P899" s="322"/>
      <c r="Q899" s="284"/>
    </row>
    <row r="900" spans="2:17" ht="14.25">
      <c r="B900" s="283"/>
      <c r="C900" s="321"/>
      <c r="D900" s="291"/>
      <c r="E900" s="291"/>
      <c r="F900" s="291"/>
      <c r="G900" s="291"/>
      <c r="H900" s="367" t="s">
        <v>79</v>
      </c>
      <c r="I900" s="367"/>
      <c r="J900" s="367"/>
      <c r="K900" s="367"/>
      <c r="L900" s="291"/>
      <c r="M900" s="291"/>
      <c r="N900" s="291"/>
      <c r="O900" s="291"/>
      <c r="P900" s="322"/>
      <c r="Q900" s="284"/>
    </row>
    <row r="901" spans="2:17" ht="15">
      <c r="B901" s="283"/>
      <c r="C901" s="321"/>
      <c r="D901" s="291"/>
      <c r="E901" s="291"/>
      <c r="F901" s="291"/>
      <c r="G901" s="291"/>
      <c r="H901" s="367" t="s">
        <v>80</v>
      </c>
      <c r="I901" s="291"/>
      <c r="J901" s="291"/>
      <c r="K901" s="291"/>
      <c r="L901" s="291"/>
      <c r="M901" s="291"/>
      <c r="N901" s="291"/>
      <c r="O901" s="291"/>
      <c r="P901" s="322"/>
      <c r="Q901" s="368"/>
    </row>
    <row r="902" spans="2:17" ht="15">
      <c r="B902" s="283"/>
      <c r="C902" s="321"/>
      <c r="D902" s="291"/>
      <c r="E902" s="291"/>
      <c r="F902" s="291"/>
      <c r="G902" s="291"/>
      <c r="H902" s="367" t="s">
        <v>81</v>
      </c>
      <c r="I902" s="291"/>
      <c r="J902" s="291"/>
      <c r="K902" s="291"/>
      <c r="L902" s="291"/>
      <c r="M902" s="291"/>
      <c r="N902" s="291"/>
      <c r="O902" s="291"/>
      <c r="P902" s="322"/>
      <c r="Q902" s="368"/>
    </row>
    <row r="903" spans="2:17" ht="14.25">
      <c r="B903" s="283"/>
      <c r="C903" s="305"/>
      <c r="D903" s="369"/>
      <c r="E903" s="369"/>
      <c r="F903" s="369"/>
      <c r="G903" s="369"/>
      <c r="H903" s="367" t="s">
        <v>82</v>
      </c>
      <c r="I903" s="369"/>
      <c r="J903" s="369"/>
      <c r="K903" s="369"/>
      <c r="L903" s="369"/>
      <c r="M903" s="369"/>
      <c r="N903" s="369"/>
      <c r="O903" s="369"/>
      <c r="P903" s="370"/>
      <c r="Q903" s="371"/>
    </row>
    <row r="904" spans="2:17" ht="14.25">
      <c r="B904" s="283"/>
      <c r="C904" s="321"/>
      <c r="D904" s="291"/>
      <c r="E904" s="291"/>
      <c r="F904" s="291"/>
      <c r="G904" s="291"/>
      <c r="H904" s="291" t="s">
        <v>83</v>
      </c>
      <c r="I904" s="291"/>
      <c r="J904" s="291"/>
      <c r="K904" s="291"/>
      <c r="L904" s="291"/>
      <c r="M904" s="291"/>
      <c r="N904" s="291"/>
      <c r="O904" s="291"/>
      <c r="P904" s="322"/>
      <c r="Q904" s="284"/>
    </row>
    <row r="905" spans="2:17" ht="15">
      <c r="B905" s="283"/>
      <c r="C905" s="372" t="s">
        <v>84</v>
      </c>
      <c r="D905" s="334"/>
      <c r="E905" s="334"/>
      <c r="F905" s="334"/>
      <c r="G905" s="334"/>
      <c r="H905" s="334"/>
      <c r="I905" s="334"/>
      <c r="J905" s="334"/>
      <c r="K905" s="334"/>
      <c r="L905" s="334"/>
      <c r="M905" s="334"/>
      <c r="N905" s="334"/>
      <c r="O905" s="334"/>
      <c r="P905" s="373"/>
      <c r="Q905" s="284"/>
    </row>
    <row r="906" spans="2:17" ht="14.25">
      <c r="B906" s="283"/>
      <c r="C906" s="988"/>
      <c r="D906" s="989"/>
      <c r="E906" s="989"/>
      <c r="F906" s="989"/>
      <c r="G906" s="989"/>
      <c r="H906" s="989"/>
      <c r="I906" s="989"/>
      <c r="J906" s="989"/>
      <c r="K906" s="989"/>
      <c r="L906" s="989"/>
      <c r="M906" s="989"/>
      <c r="N906" s="989"/>
      <c r="O906" s="989"/>
      <c r="P906" s="990"/>
      <c r="Q906" s="371"/>
    </row>
    <row r="907" spans="2:17" ht="14.25">
      <c r="B907" s="283"/>
      <c r="C907" s="988"/>
      <c r="D907" s="989"/>
      <c r="E907" s="989"/>
      <c r="F907" s="989"/>
      <c r="G907" s="989"/>
      <c r="H907" s="989"/>
      <c r="I907" s="989"/>
      <c r="J907" s="989"/>
      <c r="K907" s="989"/>
      <c r="L907" s="989"/>
      <c r="M907" s="989"/>
      <c r="N907" s="989"/>
      <c r="O907" s="989"/>
      <c r="P907" s="990"/>
      <c r="Q907" s="371"/>
    </row>
    <row r="908" spans="2:17" ht="14.25">
      <c r="B908" s="283"/>
      <c r="C908" s="305"/>
      <c r="D908" s="369"/>
      <c r="E908" s="369"/>
      <c r="F908" s="369"/>
      <c r="G908" s="369"/>
      <c r="H908" s="369"/>
      <c r="I908" s="369"/>
      <c r="J908" s="369"/>
      <c r="K908" s="369"/>
      <c r="L908" s="369"/>
      <c r="M908" s="369"/>
      <c r="N908" s="369"/>
      <c r="O908" s="369"/>
      <c r="P908" s="370"/>
      <c r="Q908" s="371"/>
    </row>
    <row r="909" spans="2:17" ht="15">
      <c r="B909" s="283"/>
      <c r="C909" s="374" t="s">
        <v>85</v>
      </c>
      <c r="D909" s="369"/>
      <c r="E909" s="369"/>
      <c r="F909" s="369"/>
      <c r="G909" s="369"/>
      <c r="H909" s="369"/>
      <c r="I909" s="369"/>
      <c r="J909" s="369"/>
      <c r="K909" s="369"/>
      <c r="L909" s="369"/>
      <c r="M909" s="369"/>
      <c r="N909" s="369"/>
      <c r="O909" s="369"/>
      <c r="P909" s="370"/>
      <c r="Q909" s="371"/>
    </row>
    <row r="910" spans="2:17">
      <c r="B910" s="283"/>
      <c r="C910" s="991" t="s">
        <v>86</v>
      </c>
      <c r="D910" s="992"/>
      <c r="E910" s="992"/>
      <c r="F910" s="992"/>
      <c r="G910" s="992"/>
      <c r="H910" s="992"/>
      <c r="I910" s="992"/>
      <c r="J910" s="992"/>
      <c r="K910" s="992"/>
      <c r="L910" s="992"/>
      <c r="M910" s="992"/>
      <c r="N910" s="992"/>
      <c r="O910" s="992"/>
      <c r="P910" s="993"/>
      <c r="Q910" s="375"/>
    </row>
    <row r="911" spans="2:17">
      <c r="B911" s="283"/>
      <c r="C911" s="991"/>
      <c r="D911" s="992"/>
      <c r="E911" s="992"/>
      <c r="F911" s="992"/>
      <c r="G911" s="992"/>
      <c r="H911" s="992"/>
      <c r="I911" s="992"/>
      <c r="J911" s="992"/>
      <c r="K911" s="992"/>
      <c r="L911" s="992"/>
      <c r="M911" s="992"/>
      <c r="N911" s="992"/>
      <c r="O911" s="992"/>
      <c r="P911" s="993"/>
      <c r="Q911" s="375"/>
    </row>
    <row r="912" spans="2:17">
      <c r="B912" s="283"/>
      <c r="C912" s="991" t="s">
        <v>87</v>
      </c>
      <c r="D912" s="992"/>
      <c r="E912" s="992"/>
      <c r="F912" s="992"/>
      <c r="G912" s="992"/>
      <c r="H912" s="992"/>
      <c r="I912" s="992"/>
      <c r="J912" s="992"/>
      <c r="K912" s="992"/>
      <c r="L912" s="992"/>
      <c r="M912" s="992"/>
      <c r="N912" s="992"/>
      <c r="O912" s="992"/>
      <c r="P912" s="993"/>
      <c r="Q912" s="375"/>
    </row>
    <row r="913" spans="2:17">
      <c r="B913" s="283"/>
      <c r="C913" s="991"/>
      <c r="D913" s="992"/>
      <c r="E913" s="992"/>
      <c r="F913" s="992"/>
      <c r="G913" s="992"/>
      <c r="H913" s="992"/>
      <c r="I913" s="992"/>
      <c r="J913" s="992"/>
      <c r="K913" s="992"/>
      <c r="L913" s="992"/>
      <c r="M913" s="992"/>
      <c r="N913" s="992"/>
      <c r="O913" s="992"/>
      <c r="P913" s="993"/>
      <c r="Q913" s="375"/>
    </row>
    <row r="914" spans="2:17" ht="14.25">
      <c r="B914" s="283"/>
      <c r="C914" s="305"/>
      <c r="D914" s="369"/>
      <c r="E914" s="369"/>
      <c r="F914" s="369"/>
      <c r="G914" s="369"/>
      <c r="H914" s="369"/>
      <c r="I914" s="369"/>
      <c r="J914" s="369"/>
      <c r="K914" s="369"/>
      <c r="L914" s="369"/>
      <c r="M914" s="369"/>
      <c r="N914" s="369"/>
      <c r="O914" s="369"/>
      <c r="P914" s="370"/>
      <c r="Q914" s="371"/>
    </row>
    <row r="915" spans="2:17" ht="14.25">
      <c r="B915" s="283"/>
      <c r="C915" s="321"/>
      <c r="D915" s="291"/>
      <c r="E915" s="291"/>
      <c r="F915" s="291"/>
      <c r="G915" s="291"/>
      <c r="H915" s="367" t="s">
        <v>79</v>
      </c>
      <c r="I915" s="291"/>
      <c r="J915" s="291"/>
      <c r="K915" s="291"/>
      <c r="L915" s="291"/>
      <c r="M915" s="291"/>
      <c r="N915" s="291"/>
      <c r="O915" s="291"/>
      <c r="P915" s="322"/>
      <c r="Q915" s="284"/>
    </row>
    <row r="916" spans="2:17" ht="14.25">
      <c r="B916" s="283"/>
      <c r="C916" s="321"/>
      <c r="D916" s="291"/>
      <c r="E916" s="291"/>
      <c r="F916" s="291"/>
      <c r="G916" s="291"/>
      <c r="H916" s="291" t="s">
        <v>80</v>
      </c>
      <c r="I916" s="337"/>
      <c r="J916" s="337"/>
      <c r="K916" s="337"/>
      <c r="L916" s="291"/>
      <c r="M916" s="291"/>
      <c r="N916" s="291"/>
      <c r="O916" s="291"/>
      <c r="P916" s="322"/>
      <c r="Q916" s="284"/>
    </row>
    <row r="917" spans="2:17" ht="14.25">
      <c r="B917" s="283"/>
      <c r="C917" s="321"/>
      <c r="D917" s="291"/>
      <c r="E917" s="291"/>
      <c r="F917" s="291"/>
      <c r="G917" s="291"/>
      <c r="H917" s="291" t="s">
        <v>88</v>
      </c>
      <c r="I917" s="376"/>
      <c r="J917" s="376"/>
      <c r="K917" s="376"/>
      <c r="L917" s="291"/>
      <c r="M917" s="291"/>
      <c r="N917" s="291"/>
      <c r="O917" s="291"/>
      <c r="P917" s="322"/>
      <c r="Q917" s="284"/>
    </row>
    <row r="918" spans="2:17" ht="14.25">
      <c r="B918" s="283"/>
      <c r="C918" s="377"/>
      <c r="D918" s="369"/>
      <c r="E918" s="369"/>
      <c r="F918" s="369"/>
      <c r="G918" s="369"/>
      <c r="H918" s="291" t="s">
        <v>89</v>
      </c>
      <c r="I918" s="291"/>
      <c r="J918" s="291"/>
      <c r="K918" s="291"/>
      <c r="L918" s="369"/>
      <c r="M918" s="369"/>
      <c r="N918" s="369"/>
      <c r="O918" s="369"/>
      <c r="P918" s="370"/>
      <c r="Q918" s="371"/>
    </row>
    <row r="919" spans="2:17" ht="16.5" thickBot="1">
      <c r="B919" s="283"/>
      <c r="C919" s="978"/>
      <c r="D919" s="979"/>
      <c r="E919" s="979"/>
      <c r="F919" s="355"/>
      <c r="G919" s="355"/>
      <c r="H919" s="355"/>
      <c r="I919" s="355"/>
      <c r="J919" s="355"/>
      <c r="K919" s="980"/>
      <c r="L919" s="980"/>
      <c r="M919" s="980"/>
      <c r="N919" s="980"/>
      <c r="O919" s="980"/>
      <c r="P919" s="981"/>
      <c r="Q919" s="378"/>
    </row>
    <row r="920" spans="2:17" ht="13.5" thickBot="1">
      <c r="B920" s="379"/>
      <c r="C920" s="380"/>
      <c r="D920" s="380"/>
      <c r="E920" s="380"/>
      <c r="F920" s="380"/>
      <c r="G920" s="380"/>
      <c r="H920" s="380"/>
      <c r="I920" s="380"/>
      <c r="J920" s="380"/>
      <c r="K920" s="380"/>
      <c r="L920" s="380"/>
      <c r="M920" s="380"/>
      <c r="N920" s="380"/>
      <c r="O920" s="380"/>
      <c r="P920" s="380"/>
      <c r="Q920" s="381"/>
    </row>
    <row r="921" spans="2:17" ht="13.5" thickTop="1"/>
    <row r="922" spans="2:17" ht="13.5" thickBot="1"/>
    <row r="923" spans="2:17" ht="13.5" thickTop="1">
      <c r="B923" s="280"/>
      <c r="C923" s="281"/>
      <c r="D923" s="281"/>
      <c r="E923" s="281"/>
      <c r="F923" s="281"/>
      <c r="G923" s="281"/>
      <c r="H923" s="281"/>
      <c r="I923" s="281"/>
      <c r="J923" s="281"/>
      <c r="K923" s="281"/>
      <c r="L923" s="281"/>
      <c r="M923" s="281"/>
      <c r="N923" s="281"/>
      <c r="O923" s="281"/>
      <c r="P923" s="281"/>
      <c r="Q923" s="282"/>
    </row>
    <row r="924" spans="2:17" ht="13.5">
      <c r="B924" s="283"/>
      <c r="C924" s="1066" t="s">
        <v>38</v>
      </c>
      <c r="D924" s="1067"/>
      <c r="E924" s="1067"/>
      <c r="F924" s="1067"/>
      <c r="Q924" s="284"/>
    </row>
    <row r="925" spans="2:17">
      <c r="B925" s="283"/>
      <c r="C925" s="285"/>
      <c r="D925" s="286" t="s">
        <v>39</v>
      </c>
      <c r="E925" s="285"/>
      <c r="F925" s="287"/>
      <c r="Q925" s="284"/>
    </row>
    <row r="926" spans="2:17">
      <c r="B926" s="283"/>
      <c r="C926" s="288"/>
      <c r="D926" s="289"/>
      <c r="E926" s="288"/>
      <c r="F926" s="289"/>
      <c r="Q926" s="284"/>
    </row>
    <row r="927" spans="2:17" ht="15.75">
      <c r="B927" s="283"/>
      <c r="C927" s="1068" t="s">
        <v>40</v>
      </c>
      <c r="D927" s="1068"/>
      <c r="E927" s="1068"/>
      <c r="F927" s="1068"/>
      <c r="G927" s="1068"/>
      <c r="H927" s="1068"/>
      <c r="I927" s="1068"/>
      <c r="J927" s="1068"/>
      <c r="K927" s="1068"/>
      <c r="L927" s="1068"/>
      <c r="M927" s="1068"/>
      <c r="N927" s="1068"/>
      <c r="O927" s="1068"/>
      <c r="P927" s="1068"/>
      <c r="Q927" s="290"/>
    </row>
    <row r="928" spans="2:17" ht="15" thickBot="1">
      <c r="B928" s="283"/>
      <c r="C928" s="291"/>
      <c r="D928" s="291"/>
      <c r="E928" s="291"/>
      <c r="F928" s="291"/>
      <c r="G928" s="291"/>
      <c r="H928" s="291"/>
      <c r="I928" s="291"/>
      <c r="J928" s="291"/>
      <c r="K928" s="291"/>
      <c r="L928" s="291"/>
      <c r="M928" s="291"/>
      <c r="N928" s="291"/>
      <c r="O928" s="291"/>
      <c r="P928" s="291"/>
      <c r="Q928" s="284"/>
    </row>
    <row r="929" spans="2:17" ht="15">
      <c r="B929" s="283"/>
      <c r="C929" s="872"/>
      <c r="D929" s="1069"/>
      <c r="E929" s="1070"/>
      <c r="F929" s="1070"/>
      <c r="G929" s="1070"/>
      <c r="H929" s="1070"/>
      <c r="I929" s="1070"/>
      <c r="J929" s="1070"/>
      <c r="K929" s="1071"/>
      <c r="L929" s="877"/>
      <c r="M929" s="878"/>
      <c r="N929" s="878"/>
      <c r="O929" s="878"/>
      <c r="P929" s="879"/>
      <c r="Q929" s="8"/>
    </row>
    <row r="930" spans="2:17" ht="15">
      <c r="B930" s="283"/>
      <c r="C930" s="873"/>
      <c r="D930" s="856" t="s">
        <v>468</v>
      </c>
      <c r="E930" s="857"/>
      <c r="F930" s="857"/>
      <c r="G930" s="857"/>
      <c r="H930" s="857"/>
      <c r="I930" s="857"/>
      <c r="J930" s="857"/>
      <c r="K930" s="858"/>
      <c r="L930" s="880"/>
      <c r="M930" s="881"/>
      <c r="N930" s="881"/>
      <c r="O930" s="881"/>
      <c r="P930" s="882"/>
      <c r="Q930" s="8"/>
    </row>
    <row r="931" spans="2:17" ht="15">
      <c r="B931" s="283"/>
      <c r="C931" s="873"/>
      <c r="D931" s="1063"/>
      <c r="E931" s="1064"/>
      <c r="F931" s="1064"/>
      <c r="G931" s="1064"/>
      <c r="H931" s="1064"/>
      <c r="I931" s="1064"/>
      <c r="J931" s="1064"/>
      <c r="K931" s="1065"/>
      <c r="L931" s="883" t="s">
        <v>41</v>
      </c>
      <c r="M931" s="252"/>
      <c r="N931" s="885"/>
      <c r="O931" s="886"/>
      <c r="P931" s="887"/>
      <c r="Q931" s="8"/>
    </row>
    <row r="932" spans="2:17" ht="14.25">
      <c r="B932" s="283"/>
      <c r="C932" s="873"/>
      <c r="D932" s="866" t="s">
        <v>467</v>
      </c>
      <c r="E932" s="867"/>
      <c r="F932" s="867"/>
      <c r="G932" s="867"/>
      <c r="H932" s="867"/>
      <c r="I932" s="867"/>
      <c r="J932" s="867"/>
      <c r="K932" s="868"/>
      <c r="L932" s="1072"/>
      <c r="M932" s="294"/>
      <c r="N932" s="1060"/>
      <c r="O932" s="1061"/>
      <c r="P932" s="1062"/>
      <c r="Q932" s="295"/>
    </row>
    <row r="933" spans="2:17" ht="13.9" customHeight="1">
      <c r="B933" s="283"/>
      <c r="C933" s="873"/>
      <c r="D933" s="866"/>
      <c r="E933" s="867"/>
      <c r="F933" s="867"/>
      <c r="G933" s="867"/>
      <c r="H933" s="867"/>
      <c r="I933" s="867"/>
      <c r="J933" s="867"/>
      <c r="K933" s="868"/>
      <c r="L933" s="883" t="s">
        <v>42</v>
      </c>
      <c r="M933" s="253"/>
      <c r="N933" s="883">
        <v>1</v>
      </c>
      <c r="O933" s="883" t="s">
        <v>43</v>
      </c>
      <c r="P933" s="854">
        <v>1</v>
      </c>
      <c r="Q933" s="8"/>
    </row>
    <row r="934" spans="2:17" ht="13.9" customHeight="1">
      <c r="B934" s="283"/>
      <c r="C934" s="873"/>
      <c r="D934" s="866"/>
      <c r="E934" s="867"/>
      <c r="F934" s="867"/>
      <c r="G934" s="867"/>
      <c r="H934" s="867"/>
      <c r="I934" s="867"/>
      <c r="J934" s="867"/>
      <c r="K934" s="868"/>
      <c r="L934" s="891"/>
      <c r="M934" s="254"/>
      <c r="N934" s="891"/>
      <c r="O934" s="891"/>
      <c r="P934" s="855"/>
      <c r="Q934" s="8"/>
    </row>
    <row r="935" spans="2:17" ht="15">
      <c r="B935" s="283"/>
      <c r="C935" s="873"/>
      <c r="D935" s="1063" t="s">
        <v>44</v>
      </c>
      <c r="E935" s="1064"/>
      <c r="F935" s="1064"/>
      <c r="G935" s="1064"/>
      <c r="H935" s="1064"/>
      <c r="I935" s="1064"/>
      <c r="J935" s="1064"/>
      <c r="K935" s="1065"/>
      <c r="L935" s="891"/>
      <c r="M935" s="254"/>
      <c r="N935" s="891"/>
      <c r="O935" s="891"/>
      <c r="P935" s="855"/>
      <c r="Q935" s="8"/>
    </row>
    <row r="936" spans="2:17" ht="15.75" thickBot="1">
      <c r="B936" s="283"/>
      <c r="C936" s="296"/>
      <c r="D936" s="297"/>
      <c r="E936" s="297"/>
      <c r="F936" s="297"/>
      <c r="G936" s="297"/>
      <c r="H936" s="297"/>
      <c r="I936" s="297"/>
      <c r="J936" s="297"/>
      <c r="K936" s="297"/>
      <c r="L936" s="297"/>
      <c r="M936" s="297"/>
      <c r="N936" s="298"/>
      <c r="O936" s="298"/>
      <c r="P936" s="299"/>
      <c r="Q936" s="300"/>
    </row>
    <row r="937" spans="2:17" ht="15">
      <c r="B937" s="283"/>
      <c r="C937" s="301"/>
      <c r="D937" s="292"/>
      <c r="E937" s="292"/>
      <c r="F937" s="292"/>
      <c r="G937" s="292"/>
      <c r="H937" s="292"/>
      <c r="I937" s="292"/>
      <c r="J937" s="292"/>
      <c r="K937" s="292"/>
      <c r="L937" s="302" t="s">
        <v>45</v>
      </c>
      <c r="M937" s="302"/>
      <c r="N937" s="303" t="s">
        <v>46</v>
      </c>
      <c r="O937" s="303" t="s">
        <v>47</v>
      </c>
      <c r="P937" s="304" t="s">
        <v>48</v>
      </c>
      <c r="Q937" s="295"/>
    </row>
    <row r="938" spans="2:17" ht="15">
      <c r="B938" s="283"/>
      <c r="C938" s="305"/>
      <c r="D938" s="293"/>
      <c r="E938" s="293"/>
      <c r="F938" s="293"/>
      <c r="G938" s="293"/>
      <c r="H938" s="293"/>
      <c r="I938" s="293"/>
      <c r="J938" s="293"/>
      <c r="K938" s="293"/>
      <c r="L938" s="306"/>
      <c r="M938" s="306"/>
      <c r="N938" s="307">
        <v>1</v>
      </c>
      <c r="O938" s="307">
        <v>9</v>
      </c>
      <c r="P938" s="308">
        <v>2026</v>
      </c>
      <c r="Q938" s="309"/>
    </row>
    <row r="939" spans="2:17" ht="15">
      <c r="B939" s="283"/>
      <c r="C939" s="310"/>
      <c r="D939" s="311"/>
      <c r="E939" s="311"/>
      <c r="F939" s="311"/>
      <c r="G939" s="311"/>
      <c r="H939" s="311"/>
      <c r="I939" s="311"/>
      <c r="J939" s="311"/>
      <c r="K939" s="311"/>
      <c r="L939" s="311"/>
      <c r="M939" s="311"/>
      <c r="N939" s="311"/>
      <c r="O939" s="311"/>
      <c r="P939" s="312"/>
      <c r="Q939" s="313"/>
    </row>
    <row r="940" spans="2:17" ht="15" thickBot="1">
      <c r="B940" s="283"/>
      <c r="C940" s="314"/>
      <c r="D940" s="315"/>
      <c r="E940" s="315"/>
      <c r="F940" s="315"/>
      <c r="G940" s="315"/>
      <c r="H940" s="315"/>
      <c r="I940" s="315"/>
      <c r="J940" s="315"/>
      <c r="K940" s="315"/>
      <c r="L940" s="315"/>
      <c r="M940" s="315"/>
      <c r="N940" s="315"/>
      <c r="O940" s="315"/>
      <c r="P940" s="316"/>
      <c r="Q940" s="284"/>
    </row>
    <row r="941" spans="2:17" ht="15" thickBot="1">
      <c r="B941" s="283"/>
      <c r="C941" s="317"/>
      <c r="D941" s="318"/>
      <c r="E941" s="318"/>
      <c r="F941" s="318"/>
      <c r="G941" s="318"/>
      <c r="H941" s="318"/>
      <c r="I941" s="291"/>
      <c r="J941" s="291"/>
      <c r="K941" s="318"/>
      <c r="L941" s="318"/>
      <c r="M941" s="318"/>
      <c r="N941" s="318"/>
      <c r="O941" s="318"/>
      <c r="P941" s="319"/>
      <c r="Q941" s="284"/>
    </row>
    <row r="942" spans="2:17" ht="15">
      <c r="B942" s="283"/>
      <c r="C942" s="1045" t="s">
        <v>51</v>
      </c>
      <c r="D942" s="1046"/>
      <c r="E942" s="1046"/>
      <c r="F942" s="1046"/>
      <c r="G942" s="1046"/>
      <c r="H942" s="1046"/>
      <c r="I942" s="1046"/>
      <c r="J942" s="1046"/>
      <c r="K942" s="1046"/>
      <c r="L942" s="1046"/>
      <c r="M942" s="1046"/>
      <c r="N942" s="1046"/>
      <c r="O942" s="1046"/>
      <c r="P942" s="1047"/>
      <c r="Q942" s="320"/>
    </row>
    <row r="943" spans="2:17" ht="15" thickBot="1">
      <c r="B943" s="283"/>
      <c r="C943" s="321"/>
      <c r="D943" s="291"/>
      <c r="E943" s="291"/>
      <c r="F943" s="291"/>
      <c r="G943" s="291"/>
      <c r="H943" s="291"/>
      <c r="I943" s="291"/>
      <c r="J943" s="291"/>
      <c r="K943" s="291"/>
      <c r="L943" s="291"/>
      <c r="M943" s="291"/>
      <c r="N943" s="291"/>
      <c r="O943" s="291"/>
      <c r="P943" s="322"/>
      <c r="Q943" s="284"/>
    </row>
    <row r="944" spans="2:17" ht="15">
      <c r="B944" s="283"/>
      <c r="C944" s="323" t="s">
        <v>52</v>
      </c>
      <c r="D944" s="1048" t="s">
        <v>6</v>
      </c>
      <c r="E944" s="1049"/>
      <c r="F944" s="1049"/>
      <c r="G944" s="1049"/>
      <c r="H944" s="1049"/>
      <c r="I944" s="1049"/>
      <c r="J944" s="1049"/>
      <c r="K944" s="1049"/>
      <c r="L944" s="1050"/>
      <c r="M944" s="1051" t="s">
        <v>53</v>
      </c>
      <c r="N944" s="1052"/>
      <c r="O944" s="1053"/>
      <c r="P944" s="323" t="s">
        <v>8</v>
      </c>
      <c r="Q944" s="324"/>
    </row>
    <row r="945" spans="2:17" ht="15.75" thickBot="1">
      <c r="B945" s="283"/>
      <c r="C945" s="382">
        <v>6.11</v>
      </c>
      <c r="D945" s="1054" t="s">
        <v>159</v>
      </c>
      <c r="E945" s="1055"/>
      <c r="F945" s="1055"/>
      <c r="G945" s="1055"/>
      <c r="H945" s="1055"/>
      <c r="I945" s="1055"/>
      <c r="J945" s="1055"/>
      <c r="K945" s="1055"/>
      <c r="L945" s="1056"/>
      <c r="M945" s="1057" t="s">
        <v>102</v>
      </c>
      <c r="N945" s="1058"/>
      <c r="O945" s="1059"/>
      <c r="P945" s="326">
        <f>+P990</f>
        <v>13833</v>
      </c>
      <c r="Q945" s="327"/>
    </row>
    <row r="946" spans="2:17">
      <c r="B946" s="283"/>
      <c r="C946" s="1002" t="s">
        <v>54</v>
      </c>
      <c r="D946" s="1003"/>
      <c r="E946" s="1003"/>
      <c r="F946" s="1003"/>
      <c r="G946" s="1003"/>
      <c r="H946" s="1003"/>
      <c r="I946" s="1003"/>
      <c r="J946" s="1003"/>
      <c r="K946" s="1003"/>
      <c r="L946" s="1003"/>
      <c r="M946" s="1003"/>
      <c r="N946" s="1003"/>
      <c r="O946" s="1003"/>
      <c r="P946" s="1004"/>
      <c r="Q946" s="328"/>
    </row>
    <row r="947" spans="2:17">
      <c r="B947" s="283"/>
      <c r="C947" s="1005"/>
      <c r="D947" s="1006"/>
      <c r="E947" s="1006"/>
      <c r="F947" s="1006"/>
      <c r="G947" s="1006"/>
      <c r="H947" s="1006"/>
      <c r="I947" s="1006"/>
      <c r="J947" s="1006"/>
      <c r="K947" s="1006"/>
      <c r="L947" s="1006"/>
      <c r="M947" s="1006"/>
      <c r="N947" s="1006"/>
      <c r="O947" s="1006"/>
      <c r="P947" s="1007"/>
      <c r="Q947" s="328"/>
    </row>
    <row r="948" spans="2:17" ht="13.5" thickBot="1">
      <c r="B948" s="283"/>
      <c r="C948" s="1008"/>
      <c r="D948" s="1009"/>
      <c r="E948" s="1009"/>
      <c r="F948" s="1009"/>
      <c r="G948" s="1009"/>
      <c r="H948" s="1009"/>
      <c r="I948" s="1009"/>
      <c r="J948" s="1009"/>
      <c r="K948" s="1009"/>
      <c r="L948" s="1009"/>
      <c r="M948" s="1009"/>
      <c r="N948" s="1009"/>
      <c r="O948" s="1009"/>
      <c r="P948" s="1010"/>
      <c r="Q948" s="328"/>
    </row>
    <row r="949" spans="2:17" ht="15">
      <c r="B949" s="283"/>
      <c r="C949" s="1011" t="s">
        <v>6</v>
      </c>
      <c r="D949" s="1040"/>
      <c r="E949" s="1040"/>
      <c r="F949" s="1040"/>
      <c r="G949" s="1041"/>
      <c r="H949" s="1027" t="s">
        <v>53</v>
      </c>
      <c r="I949" s="1012"/>
      <c r="J949" s="1012"/>
      <c r="K949" s="1028"/>
      <c r="L949" s="330" t="s">
        <v>55</v>
      </c>
      <c r="M949" s="1027" t="s">
        <v>56</v>
      </c>
      <c r="N949" s="1012"/>
      <c r="O949" s="1028"/>
      <c r="P949" s="332" t="s">
        <v>57</v>
      </c>
      <c r="Q949" s="333"/>
    </row>
    <row r="950" spans="2:17" ht="14.25">
      <c r="B950" s="283"/>
      <c r="C950" s="994" t="s">
        <v>92</v>
      </c>
      <c r="D950" s="995"/>
      <c r="E950" s="995"/>
      <c r="F950" s="995"/>
      <c r="G950" s="1033"/>
      <c r="H950" s="1032" t="s">
        <v>171</v>
      </c>
      <c r="I950" s="995"/>
      <c r="J950" s="995"/>
      <c r="K950" s="1033"/>
      <c r="L950" s="335">
        <f>+P978</f>
        <v>2493.29</v>
      </c>
      <c r="M950" s="1042">
        <f>+$U$28</f>
        <v>0.1</v>
      </c>
      <c r="N950" s="1043"/>
      <c r="O950" s="1044"/>
      <c r="P950" s="60">
        <f>+ROUND(M950*L950,2)</f>
        <v>249.33</v>
      </c>
      <c r="Q950" s="18"/>
    </row>
    <row r="951" spans="2:17" ht="14.25">
      <c r="B951" s="283"/>
      <c r="C951" s="1079" t="s">
        <v>267</v>
      </c>
      <c r="D951" s="1079"/>
      <c r="E951" s="1079"/>
      <c r="F951" s="1079"/>
      <c r="G951" s="1079"/>
      <c r="H951" s="1032" t="s">
        <v>94</v>
      </c>
      <c r="I951" s="995"/>
      <c r="J951" s="995"/>
      <c r="K951" s="1033"/>
      <c r="L951" s="335">
        <v>25600</v>
      </c>
      <c r="M951" s="1080">
        <v>1E-3</v>
      </c>
      <c r="N951" s="1081"/>
      <c r="O951" s="1082"/>
      <c r="P951" s="60">
        <f>+ROUND(M951*L951,2)</f>
        <v>25.6</v>
      </c>
      <c r="Q951" s="18"/>
    </row>
    <row r="952" spans="2:17" ht="15" thickBot="1">
      <c r="B952" s="283"/>
      <c r="C952" s="1023" t="s">
        <v>268</v>
      </c>
      <c r="D952" s="1024"/>
      <c r="E952" s="1024"/>
      <c r="F952" s="1024"/>
      <c r="G952" s="1025"/>
      <c r="H952" s="1026" t="s">
        <v>172</v>
      </c>
      <c r="I952" s="1024"/>
      <c r="J952" s="1024"/>
      <c r="K952" s="1025"/>
      <c r="L952" s="340">
        <v>7750</v>
      </c>
      <c r="M952" s="1076">
        <v>8.0000000000000002E-3</v>
      </c>
      <c r="N952" s="1077"/>
      <c r="O952" s="1078"/>
      <c r="P952" s="60">
        <f>+ROUND(M952*L952,2)</f>
        <v>62</v>
      </c>
      <c r="Q952" s="18"/>
    </row>
    <row r="953" spans="2:17" ht="15.75" thickBot="1">
      <c r="B953" s="283"/>
      <c r="C953" s="982" t="s">
        <v>58</v>
      </c>
      <c r="D953" s="983"/>
      <c r="E953" s="983"/>
      <c r="F953" s="983"/>
      <c r="G953" s="983"/>
      <c r="H953" s="983"/>
      <c r="I953" s="983"/>
      <c r="J953" s="983"/>
      <c r="K953" s="983"/>
      <c r="L953" s="983"/>
      <c r="M953" s="983"/>
      <c r="N953" s="983"/>
      <c r="O953" s="984"/>
      <c r="P953" s="341">
        <f>+SUM(P950:P952)</f>
        <v>336.93</v>
      </c>
      <c r="Q953" s="342"/>
    </row>
    <row r="954" spans="2:17">
      <c r="B954" s="283"/>
      <c r="C954" s="1002" t="s">
        <v>59</v>
      </c>
      <c r="D954" s="1003"/>
      <c r="E954" s="1003"/>
      <c r="F954" s="1003"/>
      <c r="G954" s="1003"/>
      <c r="H954" s="1003"/>
      <c r="I954" s="1003"/>
      <c r="J954" s="1003"/>
      <c r="K954" s="1003"/>
      <c r="L954" s="1003"/>
      <c r="M954" s="1003"/>
      <c r="N954" s="1003"/>
      <c r="O954" s="1003"/>
      <c r="P954" s="1004"/>
      <c r="Q954" s="328"/>
    </row>
    <row r="955" spans="2:17">
      <c r="B955" s="283"/>
      <c r="C955" s="1005"/>
      <c r="D955" s="1006"/>
      <c r="E955" s="1006"/>
      <c r="F955" s="1006"/>
      <c r="G955" s="1006"/>
      <c r="H955" s="1006"/>
      <c r="I955" s="1006"/>
      <c r="J955" s="1006"/>
      <c r="K955" s="1006"/>
      <c r="L955" s="1006"/>
      <c r="M955" s="1006"/>
      <c r="N955" s="1006"/>
      <c r="O955" s="1006"/>
      <c r="P955" s="1007"/>
      <c r="Q955" s="328"/>
    </row>
    <row r="956" spans="2:17" ht="13.5" thickBot="1">
      <c r="B956" s="283"/>
      <c r="C956" s="1008"/>
      <c r="D956" s="1009"/>
      <c r="E956" s="1009"/>
      <c r="F956" s="1009"/>
      <c r="G956" s="1009"/>
      <c r="H956" s="1009"/>
      <c r="I956" s="1009"/>
      <c r="J956" s="1009"/>
      <c r="K956" s="1009"/>
      <c r="L956" s="1009"/>
      <c r="M956" s="1009"/>
      <c r="N956" s="1009"/>
      <c r="O956" s="1009"/>
      <c r="P956" s="1010"/>
      <c r="Q956" s="328"/>
    </row>
    <row r="957" spans="2:17" ht="15">
      <c r="B957" s="283"/>
      <c r="C957" s="1011" t="s">
        <v>6</v>
      </c>
      <c r="D957" s="1012"/>
      <c r="E957" s="1012"/>
      <c r="F957" s="1012"/>
      <c r="G957" s="1012"/>
      <c r="H957" s="1012"/>
      <c r="I957" s="1012"/>
      <c r="J957" s="1028"/>
      <c r="K957" s="329" t="s">
        <v>53</v>
      </c>
      <c r="L957" s="330" t="s">
        <v>8</v>
      </c>
      <c r="M957" s="329" t="s">
        <v>178</v>
      </c>
      <c r="N957" s="1027" t="s">
        <v>60</v>
      </c>
      <c r="O957" s="1028"/>
      <c r="P957" s="332" t="s">
        <v>57</v>
      </c>
      <c r="Q957" s="333"/>
    </row>
    <row r="958" spans="2:17" ht="14.25">
      <c r="B958" s="283"/>
      <c r="C958" s="1017" t="s">
        <v>264</v>
      </c>
      <c r="D958" s="1018"/>
      <c r="E958" s="1018"/>
      <c r="F958" s="1018"/>
      <c r="G958" s="1018"/>
      <c r="H958" s="1018"/>
      <c r="I958" s="1018"/>
      <c r="J958" s="1019"/>
      <c r="K958" s="343" t="s">
        <v>269</v>
      </c>
      <c r="L958" s="344">
        <v>0.03</v>
      </c>
      <c r="M958" s="345">
        <v>0.05</v>
      </c>
      <c r="N958" s="784">
        <v>10000</v>
      </c>
      <c r="O958" s="785"/>
      <c r="P958" s="60">
        <f>+ROUND((L958*(1+M958)*N958),2)</f>
        <v>315</v>
      </c>
      <c r="Q958" s="18"/>
    </row>
    <row r="959" spans="2:17" ht="14.25">
      <c r="B959" s="283"/>
      <c r="C959" s="1017" t="s">
        <v>271</v>
      </c>
      <c r="D959" s="1018"/>
      <c r="E959" s="1018"/>
      <c r="F959" s="1018"/>
      <c r="G959" s="1018"/>
      <c r="H959" s="1018"/>
      <c r="I959" s="1018"/>
      <c r="J959" s="1019"/>
      <c r="K959" s="343" t="s">
        <v>101</v>
      </c>
      <c r="L959" s="344">
        <v>1</v>
      </c>
      <c r="M959" s="345">
        <v>0.05</v>
      </c>
      <c r="N959" s="784">
        <v>6500</v>
      </c>
      <c r="O959" s="785"/>
      <c r="P959" s="60">
        <f t="shared" ref="P959:P961" si="10">+ROUND((L959*(1+M959)*N959),2)</f>
        <v>6825</v>
      </c>
      <c r="Q959" s="18"/>
    </row>
    <row r="960" spans="2:17" ht="14.25">
      <c r="B960" s="283"/>
      <c r="C960" s="1017"/>
      <c r="D960" s="1018"/>
      <c r="E960" s="1018"/>
      <c r="F960" s="1018"/>
      <c r="G960" s="1018"/>
      <c r="H960" s="1018"/>
      <c r="I960" s="1018"/>
      <c r="J960" s="1019"/>
      <c r="K960" s="343"/>
      <c r="L960" s="344"/>
      <c r="M960" s="345"/>
      <c r="N960" s="784"/>
      <c r="O960" s="785"/>
      <c r="P960" s="60">
        <f t="shared" si="10"/>
        <v>0</v>
      </c>
      <c r="Q960" s="18"/>
    </row>
    <row r="961" spans="2:17" ht="15" thickBot="1">
      <c r="B961" s="283"/>
      <c r="C961" s="1017"/>
      <c r="D961" s="1018"/>
      <c r="E961" s="1018"/>
      <c r="F961" s="1018"/>
      <c r="G961" s="1018"/>
      <c r="H961" s="1018"/>
      <c r="I961" s="1018"/>
      <c r="J961" s="1019"/>
      <c r="K961" s="343"/>
      <c r="L961" s="344"/>
      <c r="M961" s="345"/>
      <c r="N961" s="784"/>
      <c r="O961" s="785"/>
      <c r="P961" s="60">
        <f t="shared" si="10"/>
        <v>0</v>
      </c>
      <c r="Q961" s="18"/>
    </row>
    <row r="962" spans="2:17" ht="15.75" thickBot="1">
      <c r="B962" s="283"/>
      <c r="C962" s="982" t="s">
        <v>58</v>
      </c>
      <c r="D962" s="983"/>
      <c r="E962" s="983"/>
      <c r="F962" s="983"/>
      <c r="G962" s="983"/>
      <c r="H962" s="983"/>
      <c r="I962" s="983"/>
      <c r="J962" s="983"/>
      <c r="K962" s="983"/>
      <c r="L962" s="983"/>
      <c r="M962" s="1029"/>
      <c r="N962" s="983"/>
      <c r="O962" s="984"/>
      <c r="P962" s="350">
        <f>+SUM(P958:P961)</f>
        <v>7140</v>
      </c>
      <c r="Q962" s="18"/>
    </row>
    <row r="963" spans="2:17">
      <c r="B963" s="283"/>
      <c r="C963" s="1002" t="s">
        <v>61</v>
      </c>
      <c r="D963" s="1003"/>
      <c r="E963" s="1003"/>
      <c r="F963" s="1003"/>
      <c r="G963" s="1003"/>
      <c r="H963" s="1003"/>
      <c r="I963" s="1003"/>
      <c r="J963" s="1003"/>
      <c r="K963" s="1003"/>
      <c r="L963" s="1003"/>
      <c r="M963" s="1003"/>
      <c r="N963" s="1003"/>
      <c r="O963" s="1003"/>
      <c r="P963" s="1004"/>
      <c r="Q963" s="328"/>
    </row>
    <row r="964" spans="2:17">
      <c r="B964" s="283"/>
      <c r="C964" s="1005"/>
      <c r="D964" s="1006"/>
      <c r="E964" s="1006"/>
      <c r="F964" s="1006"/>
      <c r="G964" s="1006"/>
      <c r="H964" s="1006"/>
      <c r="I964" s="1006"/>
      <c r="J964" s="1006"/>
      <c r="K964" s="1006"/>
      <c r="L964" s="1006"/>
      <c r="M964" s="1006"/>
      <c r="N964" s="1006"/>
      <c r="O964" s="1006"/>
      <c r="P964" s="1007"/>
      <c r="Q964" s="328"/>
    </row>
    <row r="965" spans="2:17" ht="13.5" thickBot="1">
      <c r="B965" s="283"/>
      <c r="C965" s="1008"/>
      <c r="D965" s="1009"/>
      <c r="E965" s="1009"/>
      <c r="F965" s="1009"/>
      <c r="G965" s="1009"/>
      <c r="H965" s="1009"/>
      <c r="I965" s="1009"/>
      <c r="J965" s="1009"/>
      <c r="K965" s="1009"/>
      <c r="L965" s="1009"/>
      <c r="M965" s="1009"/>
      <c r="N965" s="1009"/>
      <c r="O965" s="1009"/>
      <c r="P965" s="1010"/>
      <c r="Q965" s="328"/>
    </row>
    <row r="966" spans="2:17" ht="17.25">
      <c r="B966" s="283"/>
      <c r="C966" s="1011" t="s">
        <v>62</v>
      </c>
      <c r="D966" s="1012"/>
      <c r="E966" s="1012"/>
      <c r="F966" s="1012"/>
      <c r="G966" s="1012"/>
      <c r="H966" s="1012"/>
      <c r="I966" s="1012"/>
      <c r="J966" s="330" t="s">
        <v>56</v>
      </c>
      <c r="K966" s="331" t="s">
        <v>64</v>
      </c>
      <c r="L966" s="351" t="s">
        <v>65</v>
      </c>
      <c r="M966" s="1027" t="s">
        <v>66</v>
      </c>
      <c r="N966" s="1012"/>
      <c r="O966" s="1028"/>
      <c r="P966" s="332" t="s">
        <v>57</v>
      </c>
      <c r="Q966" s="333"/>
    </row>
    <row r="967" spans="2:17" ht="14.25">
      <c r="B967" s="283"/>
      <c r="C967" s="994" t="s">
        <v>254</v>
      </c>
      <c r="D967" s="995"/>
      <c r="E967" s="995"/>
      <c r="F967" s="995"/>
      <c r="G967" s="995"/>
      <c r="H967" s="995"/>
      <c r="I967" s="995"/>
      <c r="J967" s="352">
        <v>2</v>
      </c>
      <c r="K967" s="353">
        <v>92.3</v>
      </c>
      <c r="L967" s="352"/>
      <c r="M967" s="784">
        <v>1.5</v>
      </c>
      <c r="N967" s="1030"/>
      <c r="O967" s="785"/>
      <c r="P967" s="60">
        <f>+ROUND(M967*K967*J967,2)</f>
        <v>276.89999999999998</v>
      </c>
      <c r="Q967" s="18"/>
    </row>
    <row r="968" spans="2:17" ht="15" thickBot="1">
      <c r="B968" s="283"/>
      <c r="C968" s="1023"/>
      <c r="D968" s="1024"/>
      <c r="E968" s="1024"/>
      <c r="F968" s="1024"/>
      <c r="G968" s="1024"/>
      <c r="H968" s="1024"/>
      <c r="I968" s="1024"/>
      <c r="J968" s="354"/>
      <c r="K968" s="355"/>
      <c r="L968" s="354"/>
      <c r="M968" s="1026"/>
      <c r="N968" s="1024"/>
      <c r="O968" s="1025"/>
      <c r="P968" s="60">
        <f>+ROUND(M968*K968*J968,2)</f>
        <v>0</v>
      </c>
      <c r="Q968" s="18"/>
    </row>
    <row r="969" spans="2:17" ht="15.75" thickBot="1">
      <c r="B969" s="283"/>
      <c r="C969" s="982" t="s">
        <v>58</v>
      </c>
      <c r="D969" s="983"/>
      <c r="E969" s="983"/>
      <c r="F969" s="983"/>
      <c r="G969" s="983"/>
      <c r="H969" s="983"/>
      <c r="I969" s="983"/>
      <c r="J969" s="983"/>
      <c r="K969" s="983"/>
      <c r="L969" s="983"/>
      <c r="M969" s="983"/>
      <c r="N969" s="983"/>
      <c r="O969" s="984"/>
      <c r="P969" s="341">
        <f>+SUM(P967:P968)</f>
        <v>276.89999999999998</v>
      </c>
      <c r="Q969" s="342"/>
    </row>
    <row r="970" spans="2:17">
      <c r="B970" s="283"/>
      <c r="C970" s="1002" t="s">
        <v>67</v>
      </c>
      <c r="D970" s="1003"/>
      <c r="E970" s="1003"/>
      <c r="F970" s="1003"/>
      <c r="G970" s="1003"/>
      <c r="H970" s="1003"/>
      <c r="I970" s="1003"/>
      <c r="J970" s="1003"/>
      <c r="K970" s="1003"/>
      <c r="L970" s="1003"/>
      <c r="M970" s="1003"/>
      <c r="N970" s="1003"/>
      <c r="O970" s="1003"/>
      <c r="P970" s="1004"/>
      <c r="Q970" s="328"/>
    </row>
    <row r="971" spans="2:17">
      <c r="B971" s="283"/>
      <c r="C971" s="1005"/>
      <c r="D971" s="1006"/>
      <c r="E971" s="1006"/>
      <c r="F971" s="1006"/>
      <c r="G971" s="1006"/>
      <c r="H971" s="1006"/>
      <c r="I971" s="1006"/>
      <c r="J971" s="1006"/>
      <c r="K971" s="1006"/>
      <c r="L971" s="1006"/>
      <c r="M971" s="1006"/>
      <c r="N971" s="1006"/>
      <c r="O971" s="1006"/>
      <c r="P971" s="1007"/>
      <c r="Q971" s="328"/>
    </row>
    <row r="972" spans="2:17" ht="13.5" thickBot="1">
      <c r="B972" s="283"/>
      <c r="C972" s="1008"/>
      <c r="D972" s="1009"/>
      <c r="E972" s="1009"/>
      <c r="F972" s="1009"/>
      <c r="G972" s="1009"/>
      <c r="H972" s="1009"/>
      <c r="I972" s="1009"/>
      <c r="J972" s="1009"/>
      <c r="K972" s="1009"/>
      <c r="L972" s="1009"/>
      <c r="M972" s="1009"/>
      <c r="N972" s="1009"/>
      <c r="O972" s="1009"/>
      <c r="P972" s="1010"/>
      <c r="Q972" s="328"/>
    </row>
    <row r="973" spans="2:17" ht="30">
      <c r="B973" s="283"/>
      <c r="C973" s="1011" t="s">
        <v>68</v>
      </c>
      <c r="D973" s="1012"/>
      <c r="E973" s="1012"/>
      <c r="F973" s="1012"/>
      <c r="G973" s="1012"/>
      <c r="H973" s="1012"/>
      <c r="I973" s="1012"/>
      <c r="J973" s="1027" t="s">
        <v>53</v>
      </c>
      <c r="K973" s="1028"/>
      <c r="L973" s="356" t="s">
        <v>69</v>
      </c>
      <c r="M973" s="1013" t="s">
        <v>56</v>
      </c>
      <c r="N973" s="1015"/>
      <c r="O973" s="1014"/>
      <c r="P973" s="358" t="s">
        <v>57</v>
      </c>
      <c r="Q973" s="359"/>
    </row>
    <row r="974" spans="2:17" ht="14.25">
      <c r="B974" s="283"/>
      <c r="C974" s="814" t="s">
        <v>316</v>
      </c>
      <c r="D974" s="815"/>
      <c r="E974" s="815"/>
      <c r="F974" s="815"/>
      <c r="G974" s="815"/>
      <c r="H974" s="815"/>
      <c r="I974" s="816"/>
      <c r="J974" s="784" t="s">
        <v>94</v>
      </c>
      <c r="K974" s="785"/>
      <c r="L974" s="184">
        <f>+'DESGLOSE CUADRILLAS'!J26</f>
        <v>311661.11135999998</v>
      </c>
      <c r="M974" s="1073">
        <v>8.0000000000000002E-3</v>
      </c>
      <c r="N974" s="1074"/>
      <c r="O974" s="1075"/>
      <c r="P974" s="361">
        <f>+ROUND(M974*L974,2)</f>
        <v>2493.29</v>
      </c>
      <c r="Q974" s="21"/>
    </row>
    <row r="975" spans="2:17" ht="14.25">
      <c r="B975" s="283"/>
      <c r="C975" s="1017"/>
      <c r="D975" s="1018"/>
      <c r="E975" s="1018"/>
      <c r="F975" s="1018"/>
      <c r="G975" s="1018"/>
      <c r="H975" s="1018"/>
      <c r="I975" s="1019"/>
      <c r="J975" s="784"/>
      <c r="K975" s="785"/>
      <c r="L975" s="360"/>
      <c r="M975" s="1020"/>
      <c r="N975" s="1021"/>
      <c r="O975" s="1022"/>
      <c r="P975" s="361"/>
      <c r="Q975" s="21"/>
    </row>
    <row r="976" spans="2:17" ht="14.25">
      <c r="B976" s="283"/>
      <c r="C976" s="1017"/>
      <c r="D976" s="1018"/>
      <c r="E976" s="1018"/>
      <c r="F976" s="1018"/>
      <c r="G976" s="1018"/>
      <c r="H976" s="1018"/>
      <c r="I976" s="1019"/>
      <c r="J976" s="784"/>
      <c r="K976" s="785"/>
      <c r="L976" s="360"/>
      <c r="M976" s="1020"/>
      <c r="N976" s="1021"/>
      <c r="O976" s="1022"/>
      <c r="P976" s="361"/>
      <c r="Q976" s="21"/>
    </row>
    <row r="977" spans="2:17" ht="15" thickBot="1">
      <c r="B977" s="283"/>
      <c r="C977" s="1023"/>
      <c r="D977" s="1024"/>
      <c r="E977" s="1024"/>
      <c r="F977" s="1024"/>
      <c r="G977" s="1024"/>
      <c r="H977" s="1024"/>
      <c r="I977" s="1025"/>
      <c r="J977" s="1026"/>
      <c r="K977" s="1025"/>
      <c r="L977" s="354"/>
      <c r="M977" s="1026"/>
      <c r="N977" s="1024"/>
      <c r="O977" s="1025"/>
      <c r="P977" s="70"/>
      <c r="Q977" s="18"/>
    </row>
    <row r="978" spans="2:17" ht="15.75" thickBot="1">
      <c r="B978" s="283"/>
      <c r="C978" s="982" t="s">
        <v>58</v>
      </c>
      <c r="D978" s="983"/>
      <c r="E978" s="983"/>
      <c r="F978" s="983"/>
      <c r="G978" s="983"/>
      <c r="H978" s="983"/>
      <c r="I978" s="983"/>
      <c r="J978" s="983"/>
      <c r="K978" s="983"/>
      <c r="L978" s="983"/>
      <c r="M978" s="983"/>
      <c r="N978" s="983"/>
      <c r="O978" s="984"/>
      <c r="P978" s="350">
        <f>+SUM(P974:P977)</f>
        <v>2493.29</v>
      </c>
      <c r="Q978" s="18"/>
    </row>
    <row r="979" spans="2:17" ht="15" thickBot="1">
      <c r="B979" s="283"/>
      <c r="C979" s="321"/>
      <c r="D979" s="291"/>
      <c r="E979" s="291"/>
      <c r="F979" s="291"/>
      <c r="G979" s="291"/>
      <c r="H979" s="291"/>
      <c r="I979" s="291"/>
      <c r="J979" s="291"/>
      <c r="K979" s="291"/>
      <c r="L979" s="291"/>
      <c r="M979" s="291"/>
      <c r="N979" s="291"/>
      <c r="O979" s="291"/>
      <c r="P979" s="322"/>
      <c r="Q979" s="284"/>
    </row>
    <row r="980" spans="2:17" ht="15.75" thickBot="1">
      <c r="B980" s="283"/>
      <c r="C980" s="985" t="s">
        <v>70</v>
      </c>
      <c r="D980" s="986"/>
      <c r="E980" s="986"/>
      <c r="F980" s="986"/>
      <c r="G980" s="986"/>
      <c r="H980" s="986"/>
      <c r="I980" s="986"/>
      <c r="J980" s="986"/>
      <c r="K980" s="986"/>
      <c r="L980" s="986"/>
      <c r="M980" s="986"/>
      <c r="N980" s="986"/>
      <c r="O980" s="987"/>
      <c r="P980" s="362">
        <f>+ROUND(P978+P969+P962+P953,0)</f>
        <v>10247</v>
      </c>
      <c r="Q980" s="363"/>
    </row>
    <row r="981" spans="2:17">
      <c r="B981" s="283"/>
      <c r="C981" s="1002" t="s">
        <v>71</v>
      </c>
      <c r="D981" s="1003"/>
      <c r="E981" s="1003"/>
      <c r="F981" s="1003"/>
      <c r="G981" s="1003"/>
      <c r="H981" s="1003"/>
      <c r="I981" s="1003"/>
      <c r="J981" s="1003"/>
      <c r="K981" s="1003"/>
      <c r="L981" s="1003"/>
      <c r="M981" s="1003"/>
      <c r="N981" s="1003"/>
      <c r="O981" s="1003"/>
      <c r="P981" s="1004"/>
      <c r="Q981" s="328"/>
    </row>
    <row r="982" spans="2:17">
      <c r="B982" s="283"/>
      <c r="C982" s="1005"/>
      <c r="D982" s="1006"/>
      <c r="E982" s="1006"/>
      <c r="F982" s="1006"/>
      <c r="G982" s="1006"/>
      <c r="H982" s="1006"/>
      <c r="I982" s="1006"/>
      <c r="J982" s="1006"/>
      <c r="K982" s="1006"/>
      <c r="L982" s="1006"/>
      <c r="M982" s="1006"/>
      <c r="N982" s="1006"/>
      <c r="O982" s="1006"/>
      <c r="P982" s="1007"/>
      <c r="Q982" s="328"/>
    </row>
    <row r="983" spans="2:17" ht="13.5" thickBot="1">
      <c r="B983" s="283"/>
      <c r="C983" s="1008"/>
      <c r="D983" s="1009"/>
      <c r="E983" s="1009"/>
      <c r="F983" s="1009"/>
      <c r="G983" s="1009"/>
      <c r="H983" s="1009"/>
      <c r="I983" s="1009"/>
      <c r="J983" s="1009"/>
      <c r="K983" s="1009"/>
      <c r="L983" s="1009"/>
      <c r="M983" s="1009"/>
      <c r="N983" s="1009"/>
      <c r="O983" s="1009"/>
      <c r="P983" s="1010"/>
      <c r="Q983" s="328"/>
    </row>
    <row r="984" spans="2:17" ht="15">
      <c r="B984" s="283"/>
      <c r="C984" s="1011" t="s">
        <v>72</v>
      </c>
      <c r="D984" s="1012"/>
      <c r="E984" s="1012"/>
      <c r="F984" s="1012"/>
      <c r="G984" s="1012"/>
      <c r="H984" s="1012"/>
      <c r="I984" s="1012"/>
      <c r="J984" s="331"/>
      <c r="K984" s="357"/>
      <c r="L984" s="1013" t="s">
        <v>73</v>
      </c>
      <c r="M984" s="1014"/>
      <c r="N984" s="1013" t="s">
        <v>74</v>
      </c>
      <c r="O984" s="1015"/>
      <c r="P984" s="1016"/>
      <c r="Q984" s="359"/>
    </row>
    <row r="985" spans="2:17" ht="14.25">
      <c r="B985" s="283"/>
      <c r="C985" s="994" t="s">
        <v>75</v>
      </c>
      <c r="D985" s="995"/>
      <c r="E985" s="995"/>
      <c r="F985" s="995"/>
      <c r="G985" s="995"/>
      <c r="H985" s="995"/>
      <c r="I985" s="995"/>
      <c r="J985" s="74"/>
      <c r="K985" s="75"/>
      <c r="L985" s="996">
        <v>0.28999999999999998</v>
      </c>
      <c r="M985" s="997"/>
      <c r="N985" s="797">
        <f>+L985*P980</f>
        <v>2971.6299999999997</v>
      </c>
      <c r="O985" s="998"/>
      <c r="P985" s="999"/>
      <c r="Q985" s="23"/>
    </row>
    <row r="986" spans="2:17" ht="14.25">
      <c r="B986" s="283"/>
      <c r="C986" s="336" t="s">
        <v>76</v>
      </c>
      <c r="D986" s="337"/>
      <c r="E986" s="337"/>
      <c r="F986" s="337"/>
      <c r="G986" s="337"/>
      <c r="H986" s="337"/>
      <c r="I986" s="337"/>
      <c r="J986" s="74"/>
      <c r="K986" s="75"/>
      <c r="L986" s="996">
        <v>0.01</v>
      </c>
      <c r="M986" s="997"/>
      <c r="N986" s="797">
        <f>+L986*P980</f>
        <v>102.47</v>
      </c>
      <c r="O986" s="998"/>
      <c r="P986" s="999"/>
      <c r="Q986" s="23"/>
    </row>
    <row r="987" spans="2:17" ht="15" thickBot="1">
      <c r="B987" s="283"/>
      <c r="C987" s="314" t="s">
        <v>77</v>
      </c>
      <c r="D987" s="315"/>
      <c r="E987" s="315"/>
      <c r="F987" s="315"/>
      <c r="G987" s="315"/>
      <c r="H987" s="315"/>
      <c r="I987" s="315"/>
      <c r="J987" s="77"/>
      <c r="K987" s="78"/>
      <c r="L987" s="1000">
        <v>0.05</v>
      </c>
      <c r="M987" s="1001"/>
      <c r="N987" s="797">
        <f>+L987*P980</f>
        <v>512.35</v>
      </c>
      <c r="O987" s="998"/>
      <c r="P987" s="999"/>
      <c r="Q987" s="23"/>
    </row>
    <row r="988" spans="2:17" ht="15.75" thickBot="1">
      <c r="B988" s="283"/>
      <c r="C988" s="982" t="s">
        <v>58</v>
      </c>
      <c r="D988" s="983"/>
      <c r="E988" s="983"/>
      <c r="F988" s="983"/>
      <c r="G988" s="983"/>
      <c r="H988" s="983"/>
      <c r="I988" s="983"/>
      <c r="J988" s="983"/>
      <c r="K988" s="983"/>
      <c r="L988" s="983"/>
      <c r="M988" s="983"/>
      <c r="N988" s="983"/>
      <c r="O988" s="984"/>
      <c r="P988" s="364">
        <f>+ROUND(SUM(N985:P987),0)</f>
        <v>3586</v>
      </c>
      <c r="Q988" s="365"/>
    </row>
    <row r="989" spans="2:17" ht="15" thickBot="1">
      <c r="B989" s="283"/>
      <c r="C989" s="321"/>
      <c r="D989" s="291"/>
      <c r="E989" s="291"/>
      <c r="F989" s="291"/>
      <c r="G989" s="291"/>
      <c r="H989" s="291"/>
      <c r="I989" s="291"/>
      <c r="J989" s="291"/>
      <c r="K989" s="291"/>
      <c r="L989" s="291"/>
      <c r="M989" s="291"/>
      <c r="N989" s="291"/>
      <c r="O989" s="291"/>
      <c r="P989" s="322"/>
      <c r="Q989" s="284"/>
    </row>
    <row r="990" spans="2:17" ht="15.75" thickBot="1">
      <c r="B990" s="283"/>
      <c r="C990" s="985" t="s">
        <v>78</v>
      </c>
      <c r="D990" s="986"/>
      <c r="E990" s="986"/>
      <c r="F990" s="986"/>
      <c r="G990" s="986"/>
      <c r="H990" s="986"/>
      <c r="I990" s="986"/>
      <c r="J990" s="986"/>
      <c r="K990" s="986"/>
      <c r="L990" s="986"/>
      <c r="M990" s="986"/>
      <c r="N990" s="986"/>
      <c r="O990" s="987"/>
      <c r="P990" s="366">
        <f>+P988+P980</f>
        <v>13833</v>
      </c>
      <c r="Q990" s="365"/>
    </row>
    <row r="991" spans="2:17" ht="14.25">
      <c r="B991" s="283"/>
      <c r="C991" s="321"/>
      <c r="D991" s="291"/>
      <c r="E991" s="291"/>
      <c r="F991" s="291"/>
      <c r="G991" s="291"/>
      <c r="H991" s="291"/>
      <c r="I991" s="291"/>
      <c r="J991" s="291"/>
      <c r="K991" s="291"/>
      <c r="L991" s="291"/>
      <c r="M991" s="291"/>
      <c r="N991" s="291"/>
      <c r="O991" s="291"/>
      <c r="P991" s="322"/>
      <c r="Q991" s="284"/>
    </row>
    <row r="992" spans="2:17" ht="14.25">
      <c r="B992" s="283"/>
      <c r="C992" s="321"/>
      <c r="D992" s="291"/>
      <c r="E992" s="291"/>
      <c r="F992" s="291"/>
      <c r="G992" s="291"/>
      <c r="H992" s="367" t="s">
        <v>79</v>
      </c>
      <c r="I992" s="367"/>
      <c r="J992" s="367"/>
      <c r="K992" s="367"/>
      <c r="L992" s="291"/>
      <c r="M992" s="291"/>
      <c r="N992" s="291"/>
      <c r="O992" s="291"/>
      <c r="P992" s="322"/>
      <c r="Q992" s="284"/>
    </row>
    <row r="993" spans="2:17" ht="15">
      <c r="B993" s="283"/>
      <c r="C993" s="321"/>
      <c r="D993" s="291"/>
      <c r="E993" s="291"/>
      <c r="F993" s="291"/>
      <c r="G993" s="291"/>
      <c r="H993" s="367" t="s">
        <v>80</v>
      </c>
      <c r="I993" s="291"/>
      <c r="J993" s="291"/>
      <c r="K993" s="291"/>
      <c r="L993" s="291"/>
      <c r="M993" s="291"/>
      <c r="N993" s="291"/>
      <c r="O993" s="291"/>
      <c r="P993" s="322"/>
      <c r="Q993" s="368"/>
    </row>
    <row r="994" spans="2:17" ht="15">
      <c r="B994" s="283"/>
      <c r="C994" s="321"/>
      <c r="D994" s="291"/>
      <c r="E994" s="291"/>
      <c r="F994" s="291"/>
      <c r="G994" s="291"/>
      <c r="H994" s="367" t="s">
        <v>81</v>
      </c>
      <c r="I994" s="291"/>
      <c r="J994" s="291"/>
      <c r="K994" s="291"/>
      <c r="L994" s="291"/>
      <c r="M994" s="291"/>
      <c r="N994" s="291"/>
      <c r="O994" s="291"/>
      <c r="P994" s="322"/>
      <c r="Q994" s="368"/>
    </row>
    <row r="995" spans="2:17" ht="14.25">
      <c r="B995" s="283"/>
      <c r="C995" s="305"/>
      <c r="D995" s="369"/>
      <c r="E995" s="369"/>
      <c r="F995" s="369"/>
      <c r="G995" s="369"/>
      <c r="H995" s="367" t="s">
        <v>82</v>
      </c>
      <c r="I995" s="369"/>
      <c r="J995" s="369"/>
      <c r="K995" s="369"/>
      <c r="L995" s="369"/>
      <c r="M995" s="369"/>
      <c r="N995" s="369"/>
      <c r="O995" s="369"/>
      <c r="P995" s="370"/>
      <c r="Q995" s="371"/>
    </row>
    <row r="996" spans="2:17" ht="14.25">
      <c r="B996" s="283"/>
      <c r="C996" s="321"/>
      <c r="D996" s="291"/>
      <c r="E996" s="291"/>
      <c r="F996" s="291"/>
      <c r="G996" s="291"/>
      <c r="H996" s="291" t="s">
        <v>83</v>
      </c>
      <c r="I996" s="291"/>
      <c r="J996" s="291"/>
      <c r="K996" s="291"/>
      <c r="L996" s="291"/>
      <c r="M996" s="291"/>
      <c r="N996" s="291"/>
      <c r="O996" s="291"/>
      <c r="P996" s="322"/>
      <c r="Q996" s="284"/>
    </row>
    <row r="997" spans="2:17" ht="15">
      <c r="B997" s="283"/>
      <c r="C997" s="372" t="s">
        <v>84</v>
      </c>
      <c r="D997" s="334"/>
      <c r="E997" s="334"/>
      <c r="F997" s="334"/>
      <c r="G997" s="334"/>
      <c r="H997" s="334"/>
      <c r="I997" s="334"/>
      <c r="J997" s="334"/>
      <c r="K997" s="334"/>
      <c r="L997" s="334"/>
      <c r="M997" s="334"/>
      <c r="N997" s="334"/>
      <c r="O997" s="334"/>
      <c r="P997" s="373"/>
      <c r="Q997" s="284"/>
    </row>
    <row r="998" spans="2:17" ht="14.25">
      <c r="B998" s="283"/>
      <c r="C998" s="988"/>
      <c r="D998" s="989"/>
      <c r="E998" s="989"/>
      <c r="F998" s="989"/>
      <c r="G998" s="989"/>
      <c r="H998" s="989"/>
      <c r="I998" s="989"/>
      <c r="J998" s="989"/>
      <c r="K998" s="989"/>
      <c r="L998" s="989"/>
      <c r="M998" s="989"/>
      <c r="N998" s="989"/>
      <c r="O998" s="989"/>
      <c r="P998" s="990"/>
      <c r="Q998" s="371"/>
    </row>
    <row r="999" spans="2:17" ht="14.25">
      <c r="B999" s="283"/>
      <c r="C999" s="988"/>
      <c r="D999" s="989"/>
      <c r="E999" s="989"/>
      <c r="F999" s="989"/>
      <c r="G999" s="989"/>
      <c r="H999" s="989"/>
      <c r="I999" s="989"/>
      <c r="J999" s="989"/>
      <c r="K999" s="989"/>
      <c r="L999" s="989"/>
      <c r="M999" s="989"/>
      <c r="N999" s="989"/>
      <c r="O999" s="989"/>
      <c r="P999" s="990"/>
      <c r="Q999" s="371"/>
    </row>
    <row r="1000" spans="2:17" ht="14.25">
      <c r="B1000" s="283"/>
      <c r="C1000" s="305"/>
      <c r="D1000" s="369"/>
      <c r="E1000" s="369"/>
      <c r="F1000" s="369"/>
      <c r="G1000" s="369"/>
      <c r="H1000" s="369"/>
      <c r="I1000" s="369"/>
      <c r="J1000" s="369"/>
      <c r="K1000" s="369"/>
      <c r="L1000" s="369"/>
      <c r="M1000" s="369"/>
      <c r="N1000" s="369"/>
      <c r="O1000" s="369"/>
      <c r="P1000" s="370"/>
      <c r="Q1000" s="371"/>
    </row>
    <row r="1001" spans="2:17" ht="15">
      <c r="B1001" s="283"/>
      <c r="C1001" s="374" t="s">
        <v>85</v>
      </c>
      <c r="D1001" s="369"/>
      <c r="E1001" s="369"/>
      <c r="F1001" s="369"/>
      <c r="G1001" s="369"/>
      <c r="H1001" s="369"/>
      <c r="I1001" s="369"/>
      <c r="J1001" s="369"/>
      <c r="K1001" s="369"/>
      <c r="L1001" s="369"/>
      <c r="M1001" s="369"/>
      <c r="N1001" s="369"/>
      <c r="O1001" s="369"/>
      <c r="P1001" s="370"/>
      <c r="Q1001" s="371"/>
    </row>
    <row r="1002" spans="2:17">
      <c r="B1002" s="283"/>
      <c r="C1002" s="991" t="s">
        <v>86</v>
      </c>
      <c r="D1002" s="992"/>
      <c r="E1002" s="992"/>
      <c r="F1002" s="992"/>
      <c r="G1002" s="992"/>
      <c r="H1002" s="992"/>
      <c r="I1002" s="992"/>
      <c r="J1002" s="992"/>
      <c r="K1002" s="992"/>
      <c r="L1002" s="992"/>
      <c r="M1002" s="992"/>
      <c r="N1002" s="992"/>
      <c r="O1002" s="992"/>
      <c r="P1002" s="993"/>
      <c r="Q1002" s="375"/>
    </row>
    <row r="1003" spans="2:17">
      <c r="B1003" s="283"/>
      <c r="C1003" s="991"/>
      <c r="D1003" s="992"/>
      <c r="E1003" s="992"/>
      <c r="F1003" s="992"/>
      <c r="G1003" s="992"/>
      <c r="H1003" s="992"/>
      <c r="I1003" s="992"/>
      <c r="J1003" s="992"/>
      <c r="K1003" s="992"/>
      <c r="L1003" s="992"/>
      <c r="M1003" s="992"/>
      <c r="N1003" s="992"/>
      <c r="O1003" s="992"/>
      <c r="P1003" s="993"/>
      <c r="Q1003" s="375"/>
    </row>
    <row r="1004" spans="2:17">
      <c r="B1004" s="283"/>
      <c r="C1004" s="991" t="s">
        <v>87</v>
      </c>
      <c r="D1004" s="992"/>
      <c r="E1004" s="992"/>
      <c r="F1004" s="992"/>
      <c r="G1004" s="992"/>
      <c r="H1004" s="992"/>
      <c r="I1004" s="992"/>
      <c r="J1004" s="992"/>
      <c r="K1004" s="992"/>
      <c r="L1004" s="992"/>
      <c r="M1004" s="992"/>
      <c r="N1004" s="992"/>
      <c r="O1004" s="992"/>
      <c r="P1004" s="993"/>
      <c r="Q1004" s="375"/>
    </row>
    <row r="1005" spans="2:17">
      <c r="B1005" s="283"/>
      <c r="C1005" s="991"/>
      <c r="D1005" s="992"/>
      <c r="E1005" s="992"/>
      <c r="F1005" s="992"/>
      <c r="G1005" s="992"/>
      <c r="H1005" s="992"/>
      <c r="I1005" s="992"/>
      <c r="J1005" s="992"/>
      <c r="K1005" s="992"/>
      <c r="L1005" s="992"/>
      <c r="M1005" s="992"/>
      <c r="N1005" s="992"/>
      <c r="O1005" s="992"/>
      <c r="P1005" s="993"/>
      <c r="Q1005" s="375"/>
    </row>
    <row r="1006" spans="2:17" ht="14.25">
      <c r="B1006" s="283"/>
      <c r="C1006" s="305"/>
      <c r="D1006" s="369"/>
      <c r="E1006" s="369"/>
      <c r="F1006" s="369"/>
      <c r="G1006" s="369"/>
      <c r="H1006" s="369"/>
      <c r="I1006" s="369"/>
      <c r="J1006" s="369"/>
      <c r="K1006" s="369"/>
      <c r="L1006" s="369"/>
      <c r="M1006" s="369"/>
      <c r="N1006" s="369"/>
      <c r="O1006" s="369"/>
      <c r="P1006" s="370"/>
      <c r="Q1006" s="371"/>
    </row>
    <row r="1007" spans="2:17" ht="14.25">
      <c r="B1007" s="283"/>
      <c r="C1007" s="321"/>
      <c r="D1007" s="291"/>
      <c r="E1007" s="291"/>
      <c r="F1007" s="291"/>
      <c r="G1007" s="291"/>
      <c r="H1007" s="367" t="s">
        <v>79</v>
      </c>
      <c r="I1007" s="291"/>
      <c r="J1007" s="291"/>
      <c r="K1007" s="291"/>
      <c r="L1007" s="291"/>
      <c r="M1007" s="291"/>
      <c r="N1007" s="291"/>
      <c r="O1007" s="291"/>
      <c r="P1007" s="322"/>
      <c r="Q1007" s="284"/>
    </row>
    <row r="1008" spans="2:17" ht="14.25">
      <c r="B1008" s="283"/>
      <c r="C1008" s="321"/>
      <c r="D1008" s="291"/>
      <c r="E1008" s="291"/>
      <c r="F1008" s="291"/>
      <c r="G1008" s="291"/>
      <c r="H1008" s="291" t="s">
        <v>80</v>
      </c>
      <c r="I1008" s="337"/>
      <c r="J1008" s="337"/>
      <c r="K1008" s="337"/>
      <c r="L1008" s="291"/>
      <c r="M1008" s="291"/>
      <c r="N1008" s="291"/>
      <c r="O1008" s="291"/>
      <c r="P1008" s="322"/>
      <c r="Q1008" s="284"/>
    </row>
    <row r="1009" spans="2:17" ht="14.25">
      <c r="B1009" s="283"/>
      <c r="C1009" s="321"/>
      <c r="D1009" s="291"/>
      <c r="E1009" s="291"/>
      <c r="F1009" s="291"/>
      <c r="G1009" s="291"/>
      <c r="H1009" s="291" t="s">
        <v>88</v>
      </c>
      <c r="I1009" s="376"/>
      <c r="J1009" s="376"/>
      <c r="K1009" s="376"/>
      <c r="L1009" s="291"/>
      <c r="M1009" s="291"/>
      <c r="N1009" s="291"/>
      <c r="O1009" s="291"/>
      <c r="P1009" s="322"/>
      <c r="Q1009" s="284"/>
    </row>
    <row r="1010" spans="2:17" ht="14.25">
      <c r="B1010" s="283"/>
      <c r="C1010" s="377"/>
      <c r="D1010" s="369"/>
      <c r="E1010" s="369"/>
      <c r="F1010" s="369"/>
      <c r="G1010" s="369"/>
      <c r="H1010" s="291" t="s">
        <v>89</v>
      </c>
      <c r="I1010" s="291"/>
      <c r="J1010" s="291"/>
      <c r="K1010" s="291"/>
      <c r="L1010" s="369"/>
      <c r="M1010" s="369"/>
      <c r="N1010" s="369"/>
      <c r="O1010" s="369"/>
      <c r="P1010" s="370"/>
      <c r="Q1010" s="371"/>
    </row>
    <row r="1011" spans="2:17" ht="16.5" thickBot="1">
      <c r="B1011" s="283"/>
      <c r="C1011" s="978"/>
      <c r="D1011" s="979"/>
      <c r="E1011" s="979"/>
      <c r="F1011" s="355"/>
      <c r="G1011" s="355"/>
      <c r="H1011" s="355"/>
      <c r="I1011" s="355"/>
      <c r="J1011" s="355"/>
      <c r="K1011" s="980"/>
      <c r="L1011" s="980"/>
      <c r="M1011" s="980"/>
      <c r="N1011" s="980"/>
      <c r="O1011" s="980"/>
      <c r="P1011" s="981"/>
      <c r="Q1011" s="378"/>
    </row>
    <row r="1012" spans="2:17" ht="13.5" thickBot="1">
      <c r="B1012" s="379"/>
      <c r="C1012" s="380"/>
      <c r="D1012" s="380"/>
      <c r="E1012" s="380"/>
      <c r="F1012" s="380"/>
      <c r="G1012" s="380"/>
      <c r="H1012" s="380"/>
      <c r="I1012" s="380"/>
      <c r="J1012" s="380"/>
      <c r="K1012" s="380"/>
      <c r="L1012" s="380"/>
      <c r="M1012" s="380"/>
      <c r="N1012" s="380"/>
      <c r="O1012" s="380"/>
      <c r="P1012" s="380"/>
      <c r="Q1012" s="381"/>
    </row>
    <row r="1013" spans="2:17" ht="13.5" thickTop="1"/>
    <row r="1014" spans="2:17" ht="13.5" thickBot="1"/>
    <row r="1015" spans="2:17" ht="13.5" thickTop="1">
      <c r="B1015" s="280"/>
      <c r="C1015" s="281"/>
      <c r="D1015" s="281"/>
      <c r="E1015" s="281"/>
      <c r="F1015" s="281"/>
      <c r="G1015" s="281"/>
      <c r="H1015" s="281"/>
      <c r="I1015" s="281"/>
      <c r="J1015" s="281"/>
      <c r="K1015" s="281"/>
      <c r="L1015" s="281"/>
      <c r="M1015" s="281"/>
      <c r="N1015" s="281"/>
      <c r="O1015" s="281"/>
      <c r="P1015" s="281"/>
      <c r="Q1015" s="282"/>
    </row>
    <row r="1016" spans="2:17" ht="13.5">
      <c r="B1016" s="283"/>
      <c r="C1016" s="1066" t="s">
        <v>38</v>
      </c>
      <c r="D1016" s="1067"/>
      <c r="E1016" s="1067"/>
      <c r="F1016" s="1067"/>
      <c r="Q1016" s="284"/>
    </row>
    <row r="1017" spans="2:17">
      <c r="B1017" s="283"/>
      <c r="C1017" s="285"/>
      <c r="D1017" s="286" t="s">
        <v>39</v>
      </c>
      <c r="E1017" s="285"/>
      <c r="F1017" s="287"/>
      <c r="Q1017" s="284"/>
    </row>
    <row r="1018" spans="2:17">
      <c r="B1018" s="283"/>
      <c r="C1018" s="288"/>
      <c r="D1018" s="289"/>
      <c r="E1018" s="288"/>
      <c r="F1018" s="289"/>
      <c r="Q1018" s="284"/>
    </row>
    <row r="1019" spans="2:17" ht="15.75">
      <c r="B1019" s="283"/>
      <c r="C1019" s="1068" t="s">
        <v>40</v>
      </c>
      <c r="D1019" s="1068"/>
      <c r="E1019" s="1068"/>
      <c r="F1019" s="1068"/>
      <c r="G1019" s="1068"/>
      <c r="H1019" s="1068"/>
      <c r="I1019" s="1068"/>
      <c r="J1019" s="1068"/>
      <c r="K1019" s="1068"/>
      <c r="L1019" s="1068"/>
      <c r="M1019" s="1068"/>
      <c r="N1019" s="1068"/>
      <c r="O1019" s="1068"/>
      <c r="P1019" s="1068"/>
      <c r="Q1019" s="290"/>
    </row>
    <row r="1020" spans="2:17" ht="15" thickBot="1">
      <c r="B1020" s="283"/>
      <c r="C1020" s="291"/>
      <c r="D1020" s="291"/>
      <c r="E1020" s="291"/>
      <c r="F1020" s="291"/>
      <c r="G1020" s="291"/>
      <c r="H1020" s="291"/>
      <c r="I1020" s="291"/>
      <c r="J1020" s="291"/>
      <c r="K1020" s="291"/>
      <c r="L1020" s="291"/>
      <c r="M1020" s="291"/>
      <c r="N1020" s="291"/>
      <c r="O1020" s="291"/>
      <c r="P1020" s="291"/>
      <c r="Q1020" s="284"/>
    </row>
    <row r="1021" spans="2:17" ht="15">
      <c r="B1021" s="283"/>
      <c r="C1021" s="872"/>
      <c r="D1021" s="1069"/>
      <c r="E1021" s="1070"/>
      <c r="F1021" s="1070"/>
      <c r="G1021" s="1070"/>
      <c r="H1021" s="1070"/>
      <c r="I1021" s="1070"/>
      <c r="J1021" s="1070"/>
      <c r="K1021" s="1071"/>
      <c r="L1021" s="877"/>
      <c r="M1021" s="878"/>
      <c r="N1021" s="878"/>
      <c r="O1021" s="878"/>
      <c r="P1021" s="879"/>
      <c r="Q1021" s="8"/>
    </row>
    <row r="1022" spans="2:17" ht="15">
      <c r="B1022" s="283"/>
      <c r="C1022" s="873"/>
      <c r="D1022" s="856" t="s">
        <v>468</v>
      </c>
      <c r="E1022" s="857"/>
      <c r="F1022" s="857"/>
      <c r="G1022" s="857"/>
      <c r="H1022" s="857"/>
      <c r="I1022" s="857"/>
      <c r="J1022" s="857"/>
      <c r="K1022" s="858"/>
      <c r="L1022" s="880"/>
      <c r="M1022" s="881"/>
      <c r="N1022" s="881"/>
      <c r="O1022" s="881"/>
      <c r="P1022" s="882"/>
      <c r="Q1022" s="8"/>
    </row>
    <row r="1023" spans="2:17" ht="15">
      <c r="B1023" s="283"/>
      <c r="C1023" s="873"/>
      <c r="D1023" s="1063"/>
      <c r="E1023" s="1064"/>
      <c r="F1023" s="1064"/>
      <c r="G1023" s="1064"/>
      <c r="H1023" s="1064"/>
      <c r="I1023" s="1064"/>
      <c r="J1023" s="1064"/>
      <c r="K1023" s="1065"/>
      <c r="L1023" s="883" t="s">
        <v>41</v>
      </c>
      <c r="M1023" s="252"/>
      <c r="N1023" s="885"/>
      <c r="O1023" s="886"/>
      <c r="P1023" s="887"/>
      <c r="Q1023" s="8"/>
    </row>
    <row r="1024" spans="2:17" ht="14.25">
      <c r="B1024" s="283"/>
      <c r="C1024" s="873"/>
      <c r="D1024" s="866" t="s">
        <v>467</v>
      </c>
      <c r="E1024" s="867"/>
      <c r="F1024" s="867"/>
      <c r="G1024" s="867"/>
      <c r="H1024" s="867"/>
      <c r="I1024" s="867"/>
      <c r="J1024" s="867"/>
      <c r="K1024" s="868"/>
      <c r="L1024" s="1072"/>
      <c r="M1024" s="294"/>
      <c r="N1024" s="1060"/>
      <c r="O1024" s="1061"/>
      <c r="P1024" s="1062"/>
      <c r="Q1024" s="295"/>
    </row>
    <row r="1025" spans="2:17" ht="13.9" customHeight="1">
      <c r="B1025" s="283"/>
      <c r="C1025" s="873"/>
      <c r="D1025" s="866"/>
      <c r="E1025" s="867"/>
      <c r="F1025" s="867"/>
      <c r="G1025" s="867"/>
      <c r="H1025" s="867"/>
      <c r="I1025" s="867"/>
      <c r="J1025" s="867"/>
      <c r="K1025" s="868"/>
      <c r="L1025" s="883" t="s">
        <v>42</v>
      </c>
      <c r="M1025" s="253"/>
      <c r="N1025" s="883">
        <v>1</v>
      </c>
      <c r="O1025" s="883" t="s">
        <v>43</v>
      </c>
      <c r="P1025" s="854">
        <v>1</v>
      </c>
      <c r="Q1025" s="8"/>
    </row>
    <row r="1026" spans="2:17" ht="13.9" customHeight="1">
      <c r="B1026" s="283"/>
      <c r="C1026" s="873"/>
      <c r="D1026" s="866"/>
      <c r="E1026" s="867"/>
      <c r="F1026" s="867"/>
      <c r="G1026" s="867"/>
      <c r="H1026" s="867"/>
      <c r="I1026" s="867"/>
      <c r="J1026" s="867"/>
      <c r="K1026" s="868"/>
      <c r="L1026" s="891"/>
      <c r="M1026" s="254"/>
      <c r="N1026" s="891"/>
      <c r="O1026" s="891"/>
      <c r="P1026" s="855"/>
      <c r="Q1026" s="8"/>
    </row>
    <row r="1027" spans="2:17" ht="15">
      <c r="B1027" s="283"/>
      <c r="C1027" s="873"/>
      <c r="D1027" s="1063" t="s">
        <v>44</v>
      </c>
      <c r="E1027" s="1064"/>
      <c r="F1027" s="1064"/>
      <c r="G1027" s="1064"/>
      <c r="H1027" s="1064"/>
      <c r="I1027" s="1064"/>
      <c r="J1027" s="1064"/>
      <c r="K1027" s="1065"/>
      <c r="L1027" s="891"/>
      <c r="M1027" s="254"/>
      <c r="N1027" s="891"/>
      <c r="O1027" s="891"/>
      <c r="P1027" s="855"/>
      <c r="Q1027" s="8"/>
    </row>
    <row r="1028" spans="2:17" ht="15.75" thickBot="1">
      <c r="B1028" s="283"/>
      <c r="C1028" s="296"/>
      <c r="D1028" s="297"/>
      <c r="E1028" s="297"/>
      <c r="F1028" s="297"/>
      <c r="G1028" s="297"/>
      <c r="H1028" s="297"/>
      <c r="I1028" s="297"/>
      <c r="J1028" s="297"/>
      <c r="K1028" s="297"/>
      <c r="L1028" s="297"/>
      <c r="M1028" s="297"/>
      <c r="N1028" s="298"/>
      <c r="O1028" s="298"/>
      <c r="P1028" s="299"/>
      <c r="Q1028" s="300"/>
    </row>
    <row r="1029" spans="2:17" ht="15">
      <c r="B1029" s="283"/>
      <c r="C1029" s="301"/>
      <c r="D1029" s="292"/>
      <c r="E1029" s="292"/>
      <c r="F1029" s="292"/>
      <c r="G1029" s="292"/>
      <c r="H1029" s="292"/>
      <c r="I1029" s="292"/>
      <c r="J1029" s="292"/>
      <c r="K1029" s="292"/>
      <c r="L1029" s="302" t="s">
        <v>45</v>
      </c>
      <c r="M1029" s="302"/>
      <c r="N1029" s="303" t="s">
        <v>46</v>
      </c>
      <c r="O1029" s="303" t="s">
        <v>47</v>
      </c>
      <c r="P1029" s="304" t="s">
        <v>48</v>
      </c>
      <c r="Q1029" s="295"/>
    </row>
    <row r="1030" spans="2:17" ht="15">
      <c r="B1030" s="283"/>
      <c r="C1030" s="305"/>
      <c r="D1030" s="293"/>
      <c r="E1030" s="293"/>
      <c r="F1030" s="293"/>
      <c r="G1030" s="293"/>
      <c r="H1030" s="293"/>
      <c r="I1030" s="293"/>
      <c r="J1030" s="293"/>
      <c r="K1030" s="293"/>
      <c r="L1030" s="306"/>
      <c r="M1030" s="306"/>
      <c r="N1030" s="307">
        <v>1</v>
      </c>
      <c r="O1030" s="307">
        <v>9</v>
      </c>
      <c r="P1030" s="308">
        <v>2026</v>
      </c>
      <c r="Q1030" s="309"/>
    </row>
    <row r="1031" spans="2:17" ht="15">
      <c r="B1031" s="283"/>
      <c r="C1031" s="310"/>
      <c r="D1031" s="311"/>
      <c r="E1031" s="311"/>
      <c r="F1031" s="311"/>
      <c r="G1031" s="311"/>
      <c r="H1031" s="311"/>
      <c r="I1031" s="311"/>
      <c r="J1031" s="311"/>
      <c r="K1031" s="311"/>
      <c r="L1031" s="311"/>
      <c r="M1031" s="311"/>
      <c r="N1031" s="311"/>
      <c r="O1031" s="311"/>
      <c r="P1031" s="312"/>
      <c r="Q1031" s="313"/>
    </row>
    <row r="1032" spans="2:17" ht="15" thickBot="1">
      <c r="B1032" s="283"/>
      <c r="C1032" s="314"/>
      <c r="D1032" s="315"/>
      <c r="E1032" s="315"/>
      <c r="F1032" s="315"/>
      <c r="G1032" s="315"/>
      <c r="H1032" s="315"/>
      <c r="I1032" s="315"/>
      <c r="J1032" s="315"/>
      <c r="K1032" s="315"/>
      <c r="L1032" s="315"/>
      <c r="M1032" s="315"/>
      <c r="N1032" s="315"/>
      <c r="O1032" s="315"/>
      <c r="P1032" s="316"/>
      <c r="Q1032" s="284"/>
    </row>
    <row r="1033" spans="2:17" ht="15" thickBot="1">
      <c r="B1033" s="283"/>
      <c r="C1033" s="317"/>
      <c r="D1033" s="318"/>
      <c r="E1033" s="318"/>
      <c r="F1033" s="318"/>
      <c r="G1033" s="318"/>
      <c r="H1033" s="318"/>
      <c r="I1033" s="291"/>
      <c r="J1033" s="291"/>
      <c r="K1033" s="318"/>
      <c r="L1033" s="318"/>
      <c r="M1033" s="318"/>
      <c r="N1033" s="318"/>
      <c r="O1033" s="318"/>
      <c r="P1033" s="319"/>
      <c r="Q1033" s="284"/>
    </row>
    <row r="1034" spans="2:17" ht="15">
      <c r="B1034" s="283"/>
      <c r="C1034" s="1045" t="s">
        <v>51</v>
      </c>
      <c r="D1034" s="1046"/>
      <c r="E1034" s="1046"/>
      <c r="F1034" s="1046"/>
      <c r="G1034" s="1046"/>
      <c r="H1034" s="1046"/>
      <c r="I1034" s="1046"/>
      <c r="J1034" s="1046"/>
      <c r="K1034" s="1046"/>
      <c r="L1034" s="1046"/>
      <c r="M1034" s="1046"/>
      <c r="N1034" s="1046"/>
      <c r="O1034" s="1046"/>
      <c r="P1034" s="1047"/>
      <c r="Q1034" s="320"/>
    </row>
    <row r="1035" spans="2:17" ht="15" thickBot="1">
      <c r="B1035" s="283"/>
      <c r="C1035" s="321"/>
      <c r="D1035" s="291"/>
      <c r="E1035" s="291"/>
      <c r="F1035" s="291"/>
      <c r="G1035" s="291"/>
      <c r="H1035" s="291"/>
      <c r="I1035" s="291"/>
      <c r="J1035" s="291"/>
      <c r="K1035" s="291"/>
      <c r="L1035" s="291"/>
      <c r="M1035" s="291"/>
      <c r="N1035" s="291"/>
      <c r="O1035" s="291"/>
      <c r="P1035" s="322"/>
      <c r="Q1035" s="284"/>
    </row>
    <row r="1036" spans="2:17" ht="15">
      <c r="B1036" s="283"/>
      <c r="C1036" s="323" t="s">
        <v>52</v>
      </c>
      <c r="D1036" s="1048" t="s">
        <v>6</v>
      </c>
      <c r="E1036" s="1049"/>
      <c r="F1036" s="1049"/>
      <c r="G1036" s="1049"/>
      <c r="H1036" s="1049"/>
      <c r="I1036" s="1049"/>
      <c r="J1036" s="1049"/>
      <c r="K1036" s="1049"/>
      <c r="L1036" s="1050"/>
      <c r="M1036" s="1051" t="s">
        <v>53</v>
      </c>
      <c r="N1036" s="1052"/>
      <c r="O1036" s="1053"/>
      <c r="P1036" s="323" t="s">
        <v>8</v>
      </c>
      <c r="Q1036" s="324"/>
    </row>
    <row r="1037" spans="2:17" ht="15.75" thickBot="1">
      <c r="B1037" s="283"/>
      <c r="C1037" s="382">
        <v>6.12</v>
      </c>
      <c r="D1037" s="1054" t="s">
        <v>160</v>
      </c>
      <c r="E1037" s="1055"/>
      <c r="F1037" s="1055"/>
      <c r="G1037" s="1055"/>
      <c r="H1037" s="1055"/>
      <c r="I1037" s="1055"/>
      <c r="J1037" s="1055"/>
      <c r="K1037" s="1055"/>
      <c r="L1037" s="1056"/>
      <c r="M1037" s="1057" t="s">
        <v>101</v>
      </c>
      <c r="N1037" s="1058"/>
      <c r="O1037" s="1059"/>
      <c r="P1037" s="326">
        <f>+P1082</f>
        <v>21580</v>
      </c>
      <c r="Q1037" s="327"/>
    </row>
    <row r="1038" spans="2:17">
      <c r="B1038" s="283"/>
      <c r="C1038" s="1002" t="s">
        <v>54</v>
      </c>
      <c r="D1038" s="1003"/>
      <c r="E1038" s="1003"/>
      <c r="F1038" s="1003"/>
      <c r="G1038" s="1003"/>
      <c r="H1038" s="1003"/>
      <c r="I1038" s="1003"/>
      <c r="J1038" s="1003"/>
      <c r="K1038" s="1003"/>
      <c r="L1038" s="1003"/>
      <c r="M1038" s="1003"/>
      <c r="N1038" s="1003"/>
      <c r="O1038" s="1003"/>
      <c r="P1038" s="1004"/>
      <c r="Q1038" s="328"/>
    </row>
    <row r="1039" spans="2:17">
      <c r="B1039" s="283"/>
      <c r="C1039" s="1005"/>
      <c r="D1039" s="1006"/>
      <c r="E1039" s="1006"/>
      <c r="F1039" s="1006"/>
      <c r="G1039" s="1006"/>
      <c r="H1039" s="1006"/>
      <c r="I1039" s="1006"/>
      <c r="J1039" s="1006"/>
      <c r="K1039" s="1006"/>
      <c r="L1039" s="1006"/>
      <c r="M1039" s="1006"/>
      <c r="N1039" s="1006"/>
      <c r="O1039" s="1006"/>
      <c r="P1039" s="1007"/>
      <c r="Q1039" s="328"/>
    </row>
    <row r="1040" spans="2:17" ht="13.5" thickBot="1">
      <c r="B1040" s="283"/>
      <c r="C1040" s="1008"/>
      <c r="D1040" s="1009"/>
      <c r="E1040" s="1009"/>
      <c r="F1040" s="1009"/>
      <c r="G1040" s="1009"/>
      <c r="H1040" s="1009"/>
      <c r="I1040" s="1009"/>
      <c r="J1040" s="1009"/>
      <c r="K1040" s="1009"/>
      <c r="L1040" s="1009"/>
      <c r="M1040" s="1009"/>
      <c r="N1040" s="1009"/>
      <c r="O1040" s="1009"/>
      <c r="P1040" s="1010"/>
      <c r="Q1040" s="328"/>
    </row>
    <row r="1041" spans="2:17" ht="15">
      <c r="B1041" s="283"/>
      <c r="C1041" s="1011" t="s">
        <v>6</v>
      </c>
      <c r="D1041" s="1040"/>
      <c r="E1041" s="1040"/>
      <c r="F1041" s="1040"/>
      <c r="G1041" s="1041"/>
      <c r="H1041" s="1027" t="s">
        <v>53</v>
      </c>
      <c r="I1041" s="1012"/>
      <c r="J1041" s="1012"/>
      <c r="K1041" s="1028"/>
      <c r="L1041" s="330" t="s">
        <v>55</v>
      </c>
      <c r="M1041" s="1027" t="s">
        <v>56</v>
      </c>
      <c r="N1041" s="1012"/>
      <c r="O1041" s="1028"/>
      <c r="P1041" s="332" t="s">
        <v>57</v>
      </c>
      <c r="Q1041" s="333"/>
    </row>
    <row r="1042" spans="2:17" ht="14.25">
      <c r="B1042" s="283"/>
      <c r="C1042" s="994" t="s">
        <v>92</v>
      </c>
      <c r="D1042" s="995"/>
      <c r="E1042" s="995"/>
      <c r="F1042" s="995"/>
      <c r="G1042" s="1033"/>
      <c r="H1042" s="1032" t="s">
        <v>171</v>
      </c>
      <c r="I1042" s="995"/>
      <c r="J1042" s="995"/>
      <c r="K1042" s="1033"/>
      <c r="L1042" s="335">
        <f>+P1070</f>
        <v>2181.63</v>
      </c>
      <c r="M1042" s="1042">
        <f>+$U$28</f>
        <v>0.1</v>
      </c>
      <c r="N1042" s="1043"/>
      <c r="O1042" s="1044"/>
      <c r="P1042" s="60">
        <f>+ROUND(M1042*L1042,2)</f>
        <v>218.16</v>
      </c>
      <c r="Q1042" s="18"/>
    </row>
    <row r="1043" spans="2:17" ht="14.25">
      <c r="B1043" s="283"/>
      <c r="C1043" s="1079" t="s">
        <v>267</v>
      </c>
      <c r="D1043" s="1079"/>
      <c r="E1043" s="1079"/>
      <c r="F1043" s="1079"/>
      <c r="G1043" s="1079"/>
      <c r="H1043" s="1032" t="s">
        <v>94</v>
      </c>
      <c r="I1043" s="995"/>
      <c r="J1043" s="995"/>
      <c r="K1043" s="1033"/>
      <c r="L1043" s="335">
        <v>25600</v>
      </c>
      <c r="M1043" s="1034">
        <v>0.01</v>
      </c>
      <c r="N1043" s="1035"/>
      <c r="O1043" s="1036"/>
      <c r="P1043" s="60">
        <f>+ROUND(M1043*L1043,2)</f>
        <v>256</v>
      </c>
      <c r="Q1043" s="18"/>
    </row>
    <row r="1044" spans="2:17" ht="15" thickBot="1">
      <c r="B1044" s="283"/>
      <c r="C1044" s="1023" t="s">
        <v>268</v>
      </c>
      <c r="D1044" s="1024"/>
      <c r="E1044" s="1024"/>
      <c r="F1044" s="1024"/>
      <c r="G1044" s="1025"/>
      <c r="H1044" s="1026" t="s">
        <v>172</v>
      </c>
      <c r="I1044" s="1024"/>
      <c r="J1044" s="1024"/>
      <c r="K1044" s="1025"/>
      <c r="L1044" s="340">
        <v>7750</v>
      </c>
      <c r="M1044" s="1076">
        <v>0.04</v>
      </c>
      <c r="N1044" s="1077"/>
      <c r="O1044" s="1078"/>
      <c r="P1044" s="60">
        <f>+ROUND(M1044*L1044,2)</f>
        <v>310</v>
      </c>
      <c r="Q1044" s="18"/>
    </row>
    <row r="1045" spans="2:17" ht="15.75" thickBot="1">
      <c r="B1045" s="283"/>
      <c r="C1045" s="982" t="s">
        <v>58</v>
      </c>
      <c r="D1045" s="983"/>
      <c r="E1045" s="983"/>
      <c r="F1045" s="983"/>
      <c r="G1045" s="983"/>
      <c r="H1045" s="983"/>
      <c r="I1045" s="983"/>
      <c r="J1045" s="983"/>
      <c r="K1045" s="983"/>
      <c r="L1045" s="983"/>
      <c r="M1045" s="983"/>
      <c r="N1045" s="983"/>
      <c r="O1045" s="984"/>
      <c r="P1045" s="341">
        <f>+SUM(P1042:P1044)</f>
        <v>784.16</v>
      </c>
      <c r="Q1045" s="342"/>
    </row>
    <row r="1046" spans="2:17">
      <c r="B1046" s="283"/>
      <c r="C1046" s="1002" t="s">
        <v>59</v>
      </c>
      <c r="D1046" s="1003"/>
      <c r="E1046" s="1003"/>
      <c r="F1046" s="1003"/>
      <c r="G1046" s="1003"/>
      <c r="H1046" s="1003"/>
      <c r="I1046" s="1003"/>
      <c r="J1046" s="1003"/>
      <c r="K1046" s="1003"/>
      <c r="L1046" s="1003"/>
      <c r="M1046" s="1003"/>
      <c r="N1046" s="1003"/>
      <c r="O1046" s="1003"/>
      <c r="P1046" s="1004"/>
      <c r="Q1046" s="328"/>
    </row>
    <row r="1047" spans="2:17">
      <c r="B1047" s="283"/>
      <c r="C1047" s="1005"/>
      <c r="D1047" s="1006"/>
      <c r="E1047" s="1006"/>
      <c r="F1047" s="1006"/>
      <c r="G1047" s="1006"/>
      <c r="H1047" s="1006"/>
      <c r="I1047" s="1006"/>
      <c r="J1047" s="1006"/>
      <c r="K1047" s="1006"/>
      <c r="L1047" s="1006"/>
      <c r="M1047" s="1006"/>
      <c r="N1047" s="1006"/>
      <c r="O1047" s="1006"/>
      <c r="P1047" s="1007"/>
      <c r="Q1047" s="328"/>
    </row>
    <row r="1048" spans="2:17" ht="13.5" thickBot="1">
      <c r="B1048" s="283"/>
      <c r="C1048" s="1008"/>
      <c r="D1048" s="1009"/>
      <c r="E1048" s="1009"/>
      <c r="F1048" s="1009"/>
      <c r="G1048" s="1009"/>
      <c r="H1048" s="1009"/>
      <c r="I1048" s="1009"/>
      <c r="J1048" s="1009"/>
      <c r="K1048" s="1009"/>
      <c r="L1048" s="1009"/>
      <c r="M1048" s="1009"/>
      <c r="N1048" s="1009"/>
      <c r="O1048" s="1009"/>
      <c r="P1048" s="1010"/>
      <c r="Q1048" s="328"/>
    </row>
    <row r="1049" spans="2:17" ht="15">
      <c r="B1049" s="283"/>
      <c r="C1049" s="1011" t="s">
        <v>6</v>
      </c>
      <c r="D1049" s="1012"/>
      <c r="E1049" s="1012"/>
      <c r="F1049" s="1012"/>
      <c r="G1049" s="1012"/>
      <c r="H1049" s="1012"/>
      <c r="I1049" s="1012"/>
      <c r="J1049" s="1028"/>
      <c r="K1049" s="329" t="s">
        <v>53</v>
      </c>
      <c r="L1049" s="330" t="s">
        <v>8</v>
      </c>
      <c r="M1049" s="329" t="s">
        <v>178</v>
      </c>
      <c r="N1049" s="1027" t="s">
        <v>60</v>
      </c>
      <c r="O1049" s="1028"/>
      <c r="P1049" s="332" t="s">
        <v>57</v>
      </c>
      <c r="Q1049" s="333"/>
    </row>
    <row r="1050" spans="2:17" ht="14.25">
      <c r="B1050" s="283"/>
      <c r="C1050" s="1017" t="s">
        <v>264</v>
      </c>
      <c r="D1050" s="1018"/>
      <c r="E1050" s="1018"/>
      <c r="F1050" s="1018"/>
      <c r="G1050" s="1018"/>
      <c r="H1050" s="1018"/>
      <c r="I1050" s="1018"/>
      <c r="J1050" s="1019"/>
      <c r="K1050" s="343" t="s">
        <v>269</v>
      </c>
      <c r="L1050" s="344">
        <v>0.05</v>
      </c>
      <c r="M1050" s="345">
        <v>0.05</v>
      </c>
      <c r="N1050" s="784">
        <v>10000</v>
      </c>
      <c r="O1050" s="785"/>
      <c r="P1050" s="60">
        <f>+ROUND((L1050*(1+M1050)*N1050),2)</f>
        <v>525</v>
      </c>
      <c r="Q1050" s="18"/>
    </row>
    <row r="1051" spans="2:17" ht="14.25">
      <c r="B1051" s="283"/>
      <c r="C1051" s="1017" t="s">
        <v>272</v>
      </c>
      <c r="D1051" s="1018"/>
      <c r="E1051" s="1018"/>
      <c r="F1051" s="1018"/>
      <c r="G1051" s="1018"/>
      <c r="H1051" s="1018"/>
      <c r="I1051" s="1018"/>
      <c r="J1051" s="1019"/>
      <c r="K1051" s="343" t="s">
        <v>101</v>
      </c>
      <c r="L1051" s="344">
        <v>1</v>
      </c>
      <c r="M1051" s="345">
        <v>0.05</v>
      </c>
      <c r="N1051" s="784">
        <v>11767.78</v>
      </c>
      <c r="O1051" s="785"/>
      <c r="P1051" s="60">
        <f t="shared" ref="P1051:P1053" si="11">+ROUND((L1051*(1+M1051)*N1051),2)</f>
        <v>12356.17</v>
      </c>
      <c r="Q1051" s="18"/>
    </row>
    <row r="1052" spans="2:17" ht="14.25">
      <c r="B1052" s="283"/>
      <c r="C1052" s="1017"/>
      <c r="D1052" s="1018"/>
      <c r="E1052" s="1018"/>
      <c r="F1052" s="1018"/>
      <c r="G1052" s="1018"/>
      <c r="H1052" s="1018"/>
      <c r="I1052" s="1018"/>
      <c r="J1052" s="1019"/>
      <c r="K1052" s="343"/>
      <c r="L1052" s="344"/>
      <c r="M1052" s="345"/>
      <c r="N1052" s="784"/>
      <c r="O1052" s="785"/>
      <c r="P1052" s="60">
        <f t="shared" si="11"/>
        <v>0</v>
      </c>
      <c r="Q1052" s="18"/>
    </row>
    <row r="1053" spans="2:17" ht="15" thickBot="1">
      <c r="B1053" s="283"/>
      <c r="C1053" s="1017"/>
      <c r="D1053" s="1018"/>
      <c r="E1053" s="1018"/>
      <c r="F1053" s="1018"/>
      <c r="G1053" s="1018"/>
      <c r="H1053" s="1018"/>
      <c r="I1053" s="1018"/>
      <c r="J1053" s="1019"/>
      <c r="K1053" s="343"/>
      <c r="L1053" s="344"/>
      <c r="M1053" s="345"/>
      <c r="N1053" s="784"/>
      <c r="O1053" s="785"/>
      <c r="P1053" s="60">
        <f t="shared" si="11"/>
        <v>0</v>
      </c>
      <c r="Q1053" s="18"/>
    </row>
    <row r="1054" spans="2:17" ht="15.75" thickBot="1">
      <c r="B1054" s="283"/>
      <c r="C1054" s="982" t="s">
        <v>58</v>
      </c>
      <c r="D1054" s="983"/>
      <c r="E1054" s="983"/>
      <c r="F1054" s="983"/>
      <c r="G1054" s="983"/>
      <c r="H1054" s="983"/>
      <c r="I1054" s="983"/>
      <c r="J1054" s="983"/>
      <c r="K1054" s="983"/>
      <c r="L1054" s="983"/>
      <c r="M1054" s="1029"/>
      <c r="N1054" s="983"/>
      <c r="O1054" s="984"/>
      <c r="P1054" s="350">
        <f>+SUM(P1050:P1053)</f>
        <v>12881.17</v>
      </c>
      <c r="Q1054" s="18"/>
    </row>
    <row r="1055" spans="2:17">
      <c r="B1055" s="283"/>
      <c r="C1055" s="1002" t="s">
        <v>61</v>
      </c>
      <c r="D1055" s="1003"/>
      <c r="E1055" s="1003"/>
      <c r="F1055" s="1003"/>
      <c r="G1055" s="1003"/>
      <c r="H1055" s="1003"/>
      <c r="I1055" s="1003"/>
      <c r="J1055" s="1003"/>
      <c r="K1055" s="1003"/>
      <c r="L1055" s="1003"/>
      <c r="M1055" s="1003"/>
      <c r="N1055" s="1003"/>
      <c r="O1055" s="1003"/>
      <c r="P1055" s="1004"/>
      <c r="Q1055" s="328"/>
    </row>
    <row r="1056" spans="2:17">
      <c r="B1056" s="283"/>
      <c r="C1056" s="1005"/>
      <c r="D1056" s="1006"/>
      <c r="E1056" s="1006"/>
      <c r="F1056" s="1006"/>
      <c r="G1056" s="1006"/>
      <c r="H1056" s="1006"/>
      <c r="I1056" s="1006"/>
      <c r="J1056" s="1006"/>
      <c r="K1056" s="1006"/>
      <c r="L1056" s="1006"/>
      <c r="M1056" s="1006"/>
      <c r="N1056" s="1006"/>
      <c r="O1056" s="1006"/>
      <c r="P1056" s="1007"/>
      <c r="Q1056" s="328"/>
    </row>
    <row r="1057" spans="2:17" ht="13.5" thickBot="1">
      <c r="B1057" s="283"/>
      <c r="C1057" s="1008"/>
      <c r="D1057" s="1009"/>
      <c r="E1057" s="1009"/>
      <c r="F1057" s="1009"/>
      <c r="G1057" s="1009"/>
      <c r="H1057" s="1009"/>
      <c r="I1057" s="1009"/>
      <c r="J1057" s="1009"/>
      <c r="K1057" s="1009"/>
      <c r="L1057" s="1009"/>
      <c r="M1057" s="1009"/>
      <c r="N1057" s="1009"/>
      <c r="O1057" s="1009"/>
      <c r="P1057" s="1010"/>
      <c r="Q1057" s="328"/>
    </row>
    <row r="1058" spans="2:17" ht="17.25">
      <c r="B1058" s="283"/>
      <c r="C1058" s="1011" t="s">
        <v>62</v>
      </c>
      <c r="D1058" s="1012"/>
      <c r="E1058" s="1012"/>
      <c r="F1058" s="1012"/>
      <c r="G1058" s="1012"/>
      <c r="H1058" s="1012"/>
      <c r="I1058" s="1012"/>
      <c r="J1058" s="330" t="s">
        <v>56</v>
      </c>
      <c r="K1058" s="331" t="s">
        <v>64</v>
      </c>
      <c r="L1058" s="351" t="s">
        <v>65</v>
      </c>
      <c r="M1058" s="1027" t="s">
        <v>66</v>
      </c>
      <c r="N1058" s="1012"/>
      <c r="O1058" s="1028"/>
      <c r="P1058" s="332" t="s">
        <v>57</v>
      </c>
      <c r="Q1058" s="333"/>
    </row>
    <row r="1059" spans="2:17" ht="14.25">
      <c r="B1059" s="283"/>
      <c r="C1059" s="994" t="s">
        <v>254</v>
      </c>
      <c r="D1059" s="995"/>
      <c r="E1059" s="995"/>
      <c r="F1059" s="995"/>
      <c r="G1059" s="995"/>
      <c r="H1059" s="995"/>
      <c r="I1059" s="995"/>
      <c r="J1059" s="352">
        <v>1</v>
      </c>
      <c r="K1059" s="353">
        <v>92.3</v>
      </c>
      <c r="L1059" s="352"/>
      <c r="M1059" s="784">
        <v>1.5</v>
      </c>
      <c r="N1059" s="1030"/>
      <c r="O1059" s="785"/>
      <c r="P1059" s="60">
        <f>+ROUND(M1059*K1059*J1059,2)</f>
        <v>138.44999999999999</v>
      </c>
      <c r="Q1059" s="18"/>
    </row>
    <row r="1060" spans="2:17" ht="15" thickBot="1">
      <c r="B1060" s="283"/>
      <c r="C1060" s="1023"/>
      <c r="D1060" s="1024"/>
      <c r="E1060" s="1024"/>
      <c r="F1060" s="1024"/>
      <c r="G1060" s="1024"/>
      <c r="H1060" s="1024"/>
      <c r="I1060" s="1024"/>
      <c r="J1060" s="354"/>
      <c r="K1060" s="355"/>
      <c r="L1060" s="354"/>
      <c r="M1060" s="1026"/>
      <c r="N1060" s="1024"/>
      <c r="O1060" s="1025"/>
      <c r="P1060" s="60">
        <f>+ROUND(M1060*K1060*J1060,2)</f>
        <v>0</v>
      </c>
      <c r="Q1060" s="18"/>
    </row>
    <row r="1061" spans="2:17" ht="15.75" thickBot="1">
      <c r="B1061" s="283"/>
      <c r="C1061" s="982" t="s">
        <v>58</v>
      </c>
      <c r="D1061" s="983"/>
      <c r="E1061" s="983"/>
      <c r="F1061" s="983"/>
      <c r="G1061" s="983"/>
      <c r="H1061" s="983"/>
      <c r="I1061" s="983"/>
      <c r="J1061" s="983"/>
      <c r="K1061" s="983"/>
      <c r="L1061" s="983"/>
      <c r="M1061" s="983"/>
      <c r="N1061" s="983"/>
      <c r="O1061" s="984"/>
      <c r="P1061" s="341">
        <f>+SUM(P1059:P1060)</f>
        <v>138.44999999999999</v>
      </c>
      <c r="Q1061" s="342"/>
    </row>
    <row r="1062" spans="2:17">
      <c r="B1062" s="283"/>
      <c r="C1062" s="1002" t="s">
        <v>67</v>
      </c>
      <c r="D1062" s="1003"/>
      <c r="E1062" s="1003"/>
      <c r="F1062" s="1003"/>
      <c r="G1062" s="1003"/>
      <c r="H1062" s="1003"/>
      <c r="I1062" s="1003"/>
      <c r="J1062" s="1003"/>
      <c r="K1062" s="1003"/>
      <c r="L1062" s="1003"/>
      <c r="M1062" s="1003"/>
      <c r="N1062" s="1003"/>
      <c r="O1062" s="1003"/>
      <c r="P1062" s="1004"/>
      <c r="Q1062" s="328"/>
    </row>
    <row r="1063" spans="2:17">
      <c r="B1063" s="283"/>
      <c r="C1063" s="1005"/>
      <c r="D1063" s="1006"/>
      <c r="E1063" s="1006"/>
      <c r="F1063" s="1006"/>
      <c r="G1063" s="1006"/>
      <c r="H1063" s="1006"/>
      <c r="I1063" s="1006"/>
      <c r="J1063" s="1006"/>
      <c r="K1063" s="1006"/>
      <c r="L1063" s="1006"/>
      <c r="M1063" s="1006"/>
      <c r="N1063" s="1006"/>
      <c r="O1063" s="1006"/>
      <c r="P1063" s="1007"/>
      <c r="Q1063" s="328"/>
    </row>
    <row r="1064" spans="2:17" ht="13.5" thickBot="1">
      <c r="B1064" s="283"/>
      <c r="C1064" s="1008"/>
      <c r="D1064" s="1009"/>
      <c r="E1064" s="1009"/>
      <c r="F1064" s="1009"/>
      <c r="G1064" s="1009"/>
      <c r="H1064" s="1009"/>
      <c r="I1064" s="1009"/>
      <c r="J1064" s="1009"/>
      <c r="K1064" s="1009"/>
      <c r="L1064" s="1009"/>
      <c r="M1064" s="1009"/>
      <c r="N1064" s="1009"/>
      <c r="O1064" s="1009"/>
      <c r="P1064" s="1010"/>
      <c r="Q1064" s="328"/>
    </row>
    <row r="1065" spans="2:17" ht="30">
      <c r="B1065" s="283"/>
      <c r="C1065" s="1011" t="s">
        <v>68</v>
      </c>
      <c r="D1065" s="1012"/>
      <c r="E1065" s="1012"/>
      <c r="F1065" s="1012"/>
      <c r="G1065" s="1012"/>
      <c r="H1065" s="1012"/>
      <c r="I1065" s="1012"/>
      <c r="J1065" s="1027" t="s">
        <v>53</v>
      </c>
      <c r="K1065" s="1028"/>
      <c r="L1065" s="356" t="s">
        <v>69</v>
      </c>
      <c r="M1065" s="1013" t="s">
        <v>56</v>
      </c>
      <c r="N1065" s="1015"/>
      <c r="O1065" s="1014"/>
      <c r="P1065" s="358" t="s">
        <v>57</v>
      </c>
      <c r="Q1065" s="359"/>
    </row>
    <row r="1066" spans="2:17" ht="14.25">
      <c r="B1066" s="283"/>
      <c r="C1066" s="814" t="s">
        <v>316</v>
      </c>
      <c r="D1066" s="815"/>
      <c r="E1066" s="815"/>
      <c r="F1066" s="815"/>
      <c r="G1066" s="815"/>
      <c r="H1066" s="815"/>
      <c r="I1066" s="816"/>
      <c r="J1066" s="784" t="s">
        <v>94</v>
      </c>
      <c r="K1066" s="785"/>
      <c r="L1066" s="184">
        <f>+'DESGLOSE CUADRILLAS'!J26</f>
        <v>311661.11135999998</v>
      </c>
      <c r="M1066" s="1073">
        <v>7.0000000000000001E-3</v>
      </c>
      <c r="N1066" s="1074"/>
      <c r="O1066" s="1075"/>
      <c r="P1066" s="361">
        <f>+ROUND(M1066*L1066,2)</f>
        <v>2181.63</v>
      </c>
      <c r="Q1066" s="21"/>
    </row>
    <row r="1067" spans="2:17" ht="14.25">
      <c r="B1067" s="283"/>
      <c r="C1067" s="1017"/>
      <c r="D1067" s="1018"/>
      <c r="E1067" s="1018"/>
      <c r="F1067" s="1018"/>
      <c r="G1067" s="1018"/>
      <c r="H1067" s="1018"/>
      <c r="I1067" s="1019"/>
      <c r="J1067" s="784"/>
      <c r="K1067" s="785"/>
      <c r="L1067" s="360"/>
      <c r="M1067" s="1020"/>
      <c r="N1067" s="1021"/>
      <c r="O1067" s="1022"/>
      <c r="P1067" s="361"/>
      <c r="Q1067" s="21"/>
    </row>
    <row r="1068" spans="2:17" ht="14.25">
      <c r="B1068" s="283"/>
      <c r="C1068" s="1017"/>
      <c r="D1068" s="1018"/>
      <c r="E1068" s="1018"/>
      <c r="F1068" s="1018"/>
      <c r="G1068" s="1018"/>
      <c r="H1068" s="1018"/>
      <c r="I1068" s="1019"/>
      <c r="J1068" s="784"/>
      <c r="K1068" s="785"/>
      <c r="L1068" s="360"/>
      <c r="M1068" s="1020"/>
      <c r="N1068" s="1021"/>
      <c r="O1068" s="1022"/>
      <c r="P1068" s="361"/>
      <c r="Q1068" s="21"/>
    </row>
    <row r="1069" spans="2:17" ht="15" thickBot="1">
      <c r="B1069" s="283"/>
      <c r="C1069" s="1023"/>
      <c r="D1069" s="1024"/>
      <c r="E1069" s="1024"/>
      <c r="F1069" s="1024"/>
      <c r="G1069" s="1024"/>
      <c r="H1069" s="1024"/>
      <c r="I1069" s="1025"/>
      <c r="J1069" s="1026"/>
      <c r="K1069" s="1025"/>
      <c r="L1069" s="354"/>
      <c r="M1069" s="1026"/>
      <c r="N1069" s="1024"/>
      <c r="O1069" s="1025"/>
      <c r="P1069" s="70"/>
      <c r="Q1069" s="18"/>
    </row>
    <row r="1070" spans="2:17" ht="15.75" thickBot="1">
      <c r="B1070" s="283"/>
      <c r="C1070" s="982" t="s">
        <v>58</v>
      </c>
      <c r="D1070" s="983"/>
      <c r="E1070" s="983"/>
      <c r="F1070" s="983"/>
      <c r="G1070" s="983"/>
      <c r="H1070" s="983"/>
      <c r="I1070" s="983"/>
      <c r="J1070" s="983"/>
      <c r="K1070" s="983"/>
      <c r="L1070" s="983"/>
      <c r="M1070" s="983"/>
      <c r="N1070" s="983"/>
      <c r="O1070" s="984"/>
      <c r="P1070" s="350">
        <f>+SUM(P1066:P1069)</f>
        <v>2181.63</v>
      </c>
      <c r="Q1070" s="18"/>
    </row>
    <row r="1071" spans="2:17" ht="15" thickBot="1">
      <c r="B1071" s="283"/>
      <c r="C1071" s="321"/>
      <c r="D1071" s="291"/>
      <c r="E1071" s="291"/>
      <c r="F1071" s="291"/>
      <c r="G1071" s="291"/>
      <c r="H1071" s="291"/>
      <c r="I1071" s="291"/>
      <c r="J1071" s="291"/>
      <c r="K1071" s="291"/>
      <c r="L1071" s="291"/>
      <c r="M1071" s="291"/>
      <c r="N1071" s="291"/>
      <c r="O1071" s="291"/>
      <c r="P1071" s="322"/>
      <c r="Q1071" s="284"/>
    </row>
    <row r="1072" spans="2:17" ht="15.75" thickBot="1">
      <c r="B1072" s="283"/>
      <c r="C1072" s="985" t="s">
        <v>70</v>
      </c>
      <c r="D1072" s="986"/>
      <c r="E1072" s="986"/>
      <c r="F1072" s="986"/>
      <c r="G1072" s="986"/>
      <c r="H1072" s="986"/>
      <c r="I1072" s="986"/>
      <c r="J1072" s="986"/>
      <c r="K1072" s="986"/>
      <c r="L1072" s="986"/>
      <c r="M1072" s="986"/>
      <c r="N1072" s="986"/>
      <c r="O1072" s="987"/>
      <c r="P1072" s="362">
        <f>+ROUND(P1070+P1061+P1054+P1045,0)</f>
        <v>15985</v>
      </c>
      <c r="Q1072" s="363"/>
    </row>
    <row r="1073" spans="2:17">
      <c r="B1073" s="283"/>
      <c r="C1073" s="1002" t="s">
        <v>71</v>
      </c>
      <c r="D1073" s="1003"/>
      <c r="E1073" s="1003"/>
      <c r="F1073" s="1003"/>
      <c r="G1073" s="1003"/>
      <c r="H1073" s="1003"/>
      <c r="I1073" s="1003"/>
      <c r="J1073" s="1003"/>
      <c r="K1073" s="1003"/>
      <c r="L1073" s="1003"/>
      <c r="M1073" s="1003"/>
      <c r="N1073" s="1003"/>
      <c r="O1073" s="1003"/>
      <c r="P1073" s="1004"/>
      <c r="Q1073" s="328"/>
    </row>
    <row r="1074" spans="2:17">
      <c r="B1074" s="283"/>
      <c r="C1074" s="1005"/>
      <c r="D1074" s="1006"/>
      <c r="E1074" s="1006"/>
      <c r="F1074" s="1006"/>
      <c r="G1074" s="1006"/>
      <c r="H1074" s="1006"/>
      <c r="I1074" s="1006"/>
      <c r="J1074" s="1006"/>
      <c r="K1074" s="1006"/>
      <c r="L1074" s="1006"/>
      <c r="M1074" s="1006"/>
      <c r="N1074" s="1006"/>
      <c r="O1074" s="1006"/>
      <c r="P1074" s="1007"/>
      <c r="Q1074" s="328"/>
    </row>
    <row r="1075" spans="2:17" ht="13.5" thickBot="1">
      <c r="B1075" s="283"/>
      <c r="C1075" s="1008"/>
      <c r="D1075" s="1009"/>
      <c r="E1075" s="1009"/>
      <c r="F1075" s="1009"/>
      <c r="G1075" s="1009"/>
      <c r="H1075" s="1009"/>
      <c r="I1075" s="1009"/>
      <c r="J1075" s="1009"/>
      <c r="K1075" s="1009"/>
      <c r="L1075" s="1009"/>
      <c r="M1075" s="1009"/>
      <c r="N1075" s="1009"/>
      <c r="O1075" s="1009"/>
      <c r="P1075" s="1010"/>
      <c r="Q1075" s="328"/>
    </row>
    <row r="1076" spans="2:17" ht="15">
      <c r="B1076" s="283"/>
      <c r="C1076" s="1011" t="s">
        <v>72</v>
      </c>
      <c r="D1076" s="1012"/>
      <c r="E1076" s="1012"/>
      <c r="F1076" s="1012"/>
      <c r="G1076" s="1012"/>
      <c r="H1076" s="1012"/>
      <c r="I1076" s="1012"/>
      <c r="J1076" s="331"/>
      <c r="K1076" s="357"/>
      <c r="L1076" s="1013" t="s">
        <v>73</v>
      </c>
      <c r="M1076" s="1014"/>
      <c r="N1076" s="1013" t="s">
        <v>74</v>
      </c>
      <c r="O1076" s="1015"/>
      <c r="P1076" s="1016"/>
      <c r="Q1076" s="359"/>
    </row>
    <row r="1077" spans="2:17" ht="14.25">
      <c r="B1077" s="283"/>
      <c r="C1077" s="994" t="s">
        <v>75</v>
      </c>
      <c r="D1077" s="995"/>
      <c r="E1077" s="995"/>
      <c r="F1077" s="995"/>
      <c r="G1077" s="995"/>
      <c r="H1077" s="995"/>
      <c r="I1077" s="995"/>
      <c r="J1077" s="74"/>
      <c r="K1077" s="75"/>
      <c r="L1077" s="996">
        <v>0.28999999999999998</v>
      </c>
      <c r="M1077" s="997"/>
      <c r="N1077" s="797">
        <f>+L1077*P1072</f>
        <v>4635.6499999999996</v>
      </c>
      <c r="O1077" s="998"/>
      <c r="P1077" s="999"/>
      <c r="Q1077" s="23"/>
    </row>
    <row r="1078" spans="2:17" ht="14.25">
      <c r="B1078" s="283"/>
      <c r="C1078" s="336" t="s">
        <v>76</v>
      </c>
      <c r="D1078" s="337"/>
      <c r="E1078" s="337"/>
      <c r="F1078" s="337"/>
      <c r="G1078" s="337"/>
      <c r="H1078" s="337"/>
      <c r="I1078" s="337"/>
      <c r="J1078" s="74"/>
      <c r="K1078" s="75"/>
      <c r="L1078" s="996">
        <v>0.01</v>
      </c>
      <c r="M1078" s="997"/>
      <c r="N1078" s="797">
        <f>+L1078*P1072</f>
        <v>159.85</v>
      </c>
      <c r="O1078" s="998"/>
      <c r="P1078" s="999"/>
      <c r="Q1078" s="23"/>
    </row>
    <row r="1079" spans="2:17" ht="15" thickBot="1">
      <c r="B1079" s="283"/>
      <c r="C1079" s="314" t="s">
        <v>77</v>
      </c>
      <c r="D1079" s="315"/>
      <c r="E1079" s="315"/>
      <c r="F1079" s="315"/>
      <c r="G1079" s="315"/>
      <c r="H1079" s="315"/>
      <c r="I1079" s="315"/>
      <c r="J1079" s="77"/>
      <c r="K1079" s="78"/>
      <c r="L1079" s="1000">
        <v>0.05</v>
      </c>
      <c r="M1079" s="1001"/>
      <c r="N1079" s="797">
        <f>+L1079*P1072</f>
        <v>799.25</v>
      </c>
      <c r="O1079" s="998"/>
      <c r="P1079" s="999"/>
      <c r="Q1079" s="23"/>
    </row>
    <row r="1080" spans="2:17" ht="15.75" thickBot="1">
      <c r="B1080" s="283"/>
      <c r="C1080" s="982" t="s">
        <v>58</v>
      </c>
      <c r="D1080" s="983"/>
      <c r="E1080" s="983"/>
      <c r="F1080" s="983"/>
      <c r="G1080" s="983"/>
      <c r="H1080" s="983"/>
      <c r="I1080" s="983"/>
      <c r="J1080" s="983"/>
      <c r="K1080" s="983"/>
      <c r="L1080" s="983"/>
      <c r="M1080" s="983"/>
      <c r="N1080" s="983"/>
      <c r="O1080" s="984"/>
      <c r="P1080" s="364">
        <f>+ROUND(SUM(N1077:P1079),0)</f>
        <v>5595</v>
      </c>
      <c r="Q1080" s="365"/>
    </row>
    <row r="1081" spans="2:17" ht="15" thickBot="1">
      <c r="B1081" s="283"/>
      <c r="C1081" s="321"/>
      <c r="D1081" s="291"/>
      <c r="E1081" s="291"/>
      <c r="F1081" s="291"/>
      <c r="G1081" s="291"/>
      <c r="H1081" s="291"/>
      <c r="I1081" s="291"/>
      <c r="J1081" s="291"/>
      <c r="K1081" s="291"/>
      <c r="L1081" s="291"/>
      <c r="M1081" s="291"/>
      <c r="N1081" s="291"/>
      <c r="O1081" s="291"/>
      <c r="P1081" s="322"/>
      <c r="Q1081" s="284"/>
    </row>
    <row r="1082" spans="2:17" ht="15.75" thickBot="1">
      <c r="B1082" s="283"/>
      <c r="C1082" s="985" t="s">
        <v>78</v>
      </c>
      <c r="D1082" s="986"/>
      <c r="E1082" s="986"/>
      <c r="F1082" s="986"/>
      <c r="G1082" s="986"/>
      <c r="H1082" s="986"/>
      <c r="I1082" s="986"/>
      <c r="J1082" s="986"/>
      <c r="K1082" s="986"/>
      <c r="L1082" s="986"/>
      <c r="M1082" s="986"/>
      <c r="N1082" s="986"/>
      <c r="O1082" s="987"/>
      <c r="P1082" s="366">
        <f>+P1080+P1072</f>
        <v>21580</v>
      </c>
      <c r="Q1082" s="365"/>
    </row>
    <row r="1083" spans="2:17" ht="14.25">
      <c r="B1083" s="283"/>
      <c r="C1083" s="321"/>
      <c r="D1083" s="291"/>
      <c r="E1083" s="291"/>
      <c r="F1083" s="291"/>
      <c r="G1083" s="291"/>
      <c r="H1083" s="291"/>
      <c r="I1083" s="291"/>
      <c r="J1083" s="291"/>
      <c r="K1083" s="291"/>
      <c r="L1083" s="291"/>
      <c r="M1083" s="291"/>
      <c r="N1083" s="291"/>
      <c r="O1083" s="291"/>
      <c r="P1083" s="322"/>
      <c r="Q1083" s="284"/>
    </row>
    <row r="1084" spans="2:17" ht="14.25">
      <c r="B1084" s="283"/>
      <c r="C1084" s="321"/>
      <c r="D1084" s="291"/>
      <c r="E1084" s="291"/>
      <c r="F1084" s="291"/>
      <c r="G1084" s="291"/>
      <c r="H1084" s="367" t="s">
        <v>79</v>
      </c>
      <c r="I1084" s="367"/>
      <c r="J1084" s="367"/>
      <c r="K1084" s="367"/>
      <c r="L1084" s="291"/>
      <c r="M1084" s="291"/>
      <c r="N1084" s="291"/>
      <c r="O1084" s="291"/>
      <c r="P1084" s="322"/>
      <c r="Q1084" s="284"/>
    </row>
    <row r="1085" spans="2:17" ht="15">
      <c r="B1085" s="283"/>
      <c r="C1085" s="321"/>
      <c r="D1085" s="291"/>
      <c r="E1085" s="291"/>
      <c r="F1085" s="291"/>
      <c r="G1085" s="291"/>
      <c r="H1085" s="367" t="s">
        <v>80</v>
      </c>
      <c r="I1085" s="291"/>
      <c r="J1085" s="291"/>
      <c r="K1085" s="291"/>
      <c r="L1085" s="291"/>
      <c r="M1085" s="291"/>
      <c r="N1085" s="291"/>
      <c r="O1085" s="291"/>
      <c r="P1085" s="322"/>
      <c r="Q1085" s="368"/>
    </row>
    <row r="1086" spans="2:17" ht="15">
      <c r="B1086" s="283"/>
      <c r="C1086" s="321"/>
      <c r="D1086" s="291"/>
      <c r="E1086" s="291"/>
      <c r="F1086" s="291"/>
      <c r="G1086" s="291"/>
      <c r="H1086" s="367" t="s">
        <v>81</v>
      </c>
      <c r="I1086" s="291"/>
      <c r="J1086" s="291"/>
      <c r="K1086" s="291"/>
      <c r="L1086" s="291"/>
      <c r="M1086" s="291"/>
      <c r="N1086" s="291"/>
      <c r="O1086" s="291"/>
      <c r="P1086" s="322"/>
      <c r="Q1086" s="368"/>
    </row>
    <row r="1087" spans="2:17" ht="14.25">
      <c r="B1087" s="283"/>
      <c r="C1087" s="305"/>
      <c r="D1087" s="369"/>
      <c r="E1087" s="369"/>
      <c r="F1087" s="369"/>
      <c r="G1087" s="369"/>
      <c r="H1087" s="367" t="s">
        <v>82</v>
      </c>
      <c r="I1087" s="369"/>
      <c r="J1087" s="369"/>
      <c r="K1087" s="369"/>
      <c r="L1087" s="369"/>
      <c r="M1087" s="369"/>
      <c r="N1087" s="369"/>
      <c r="O1087" s="369"/>
      <c r="P1087" s="370"/>
      <c r="Q1087" s="371"/>
    </row>
    <row r="1088" spans="2:17" ht="14.25">
      <c r="B1088" s="283"/>
      <c r="C1088" s="321"/>
      <c r="D1088" s="291"/>
      <c r="E1088" s="291"/>
      <c r="F1088" s="291"/>
      <c r="G1088" s="291"/>
      <c r="H1088" s="291" t="s">
        <v>83</v>
      </c>
      <c r="I1088" s="291"/>
      <c r="J1088" s="291"/>
      <c r="K1088" s="291"/>
      <c r="L1088" s="291"/>
      <c r="M1088" s="291"/>
      <c r="N1088" s="291"/>
      <c r="O1088" s="291"/>
      <c r="P1088" s="322"/>
      <c r="Q1088" s="284"/>
    </row>
    <row r="1089" spans="2:17" ht="15">
      <c r="B1089" s="283"/>
      <c r="C1089" s="372" t="s">
        <v>84</v>
      </c>
      <c r="D1089" s="334"/>
      <c r="E1089" s="334"/>
      <c r="F1089" s="334"/>
      <c r="G1089" s="334"/>
      <c r="H1089" s="334"/>
      <c r="I1089" s="334"/>
      <c r="J1089" s="334"/>
      <c r="K1089" s="334"/>
      <c r="L1089" s="334"/>
      <c r="M1089" s="334"/>
      <c r="N1089" s="334"/>
      <c r="O1089" s="334"/>
      <c r="P1089" s="373"/>
      <c r="Q1089" s="284"/>
    </row>
    <row r="1090" spans="2:17" ht="14.25">
      <c r="B1090" s="283"/>
      <c r="C1090" s="988"/>
      <c r="D1090" s="989"/>
      <c r="E1090" s="989"/>
      <c r="F1090" s="989"/>
      <c r="G1090" s="989"/>
      <c r="H1090" s="989"/>
      <c r="I1090" s="989"/>
      <c r="J1090" s="989"/>
      <c r="K1090" s="989"/>
      <c r="L1090" s="989"/>
      <c r="M1090" s="989"/>
      <c r="N1090" s="989"/>
      <c r="O1090" s="989"/>
      <c r="P1090" s="990"/>
      <c r="Q1090" s="371"/>
    </row>
    <row r="1091" spans="2:17" ht="14.25">
      <c r="B1091" s="283"/>
      <c r="C1091" s="988"/>
      <c r="D1091" s="989"/>
      <c r="E1091" s="989"/>
      <c r="F1091" s="989"/>
      <c r="G1091" s="989"/>
      <c r="H1091" s="989"/>
      <c r="I1091" s="989"/>
      <c r="J1091" s="989"/>
      <c r="K1091" s="989"/>
      <c r="L1091" s="989"/>
      <c r="M1091" s="989"/>
      <c r="N1091" s="989"/>
      <c r="O1091" s="989"/>
      <c r="P1091" s="990"/>
      <c r="Q1091" s="371"/>
    </row>
    <row r="1092" spans="2:17" ht="14.25">
      <c r="B1092" s="283"/>
      <c r="C1092" s="305"/>
      <c r="D1092" s="369"/>
      <c r="E1092" s="369"/>
      <c r="F1092" s="369"/>
      <c r="G1092" s="369"/>
      <c r="H1092" s="369"/>
      <c r="I1092" s="369"/>
      <c r="J1092" s="369"/>
      <c r="K1092" s="369"/>
      <c r="L1092" s="369"/>
      <c r="M1092" s="369"/>
      <c r="N1092" s="369"/>
      <c r="O1092" s="369"/>
      <c r="P1092" s="370"/>
      <c r="Q1092" s="371"/>
    </row>
    <row r="1093" spans="2:17" ht="15">
      <c r="B1093" s="283"/>
      <c r="C1093" s="374" t="s">
        <v>85</v>
      </c>
      <c r="D1093" s="369"/>
      <c r="E1093" s="369"/>
      <c r="F1093" s="369"/>
      <c r="G1093" s="369"/>
      <c r="H1093" s="369"/>
      <c r="I1093" s="369"/>
      <c r="J1093" s="369"/>
      <c r="K1093" s="369"/>
      <c r="L1093" s="369"/>
      <c r="M1093" s="369"/>
      <c r="N1093" s="369"/>
      <c r="O1093" s="369"/>
      <c r="P1093" s="370"/>
      <c r="Q1093" s="371"/>
    </row>
    <row r="1094" spans="2:17">
      <c r="B1094" s="283"/>
      <c r="C1094" s="991" t="s">
        <v>86</v>
      </c>
      <c r="D1094" s="992"/>
      <c r="E1094" s="992"/>
      <c r="F1094" s="992"/>
      <c r="G1094" s="992"/>
      <c r="H1094" s="992"/>
      <c r="I1094" s="992"/>
      <c r="J1094" s="992"/>
      <c r="K1094" s="992"/>
      <c r="L1094" s="992"/>
      <c r="M1094" s="992"/>
      <c r="N1094" s="992"/>
      <c r="O1094" s="992"/>
      <c r="P1094" s="993"/>
      <c r="Q1094" s="375"/>
    </row>
    <row r="1095" spans="2:17">
      <c r="B1095" s="283"/>
      <c r="C1095" s="991"/>
      <c r="D1095" s="992"/>
      <c r="E1095" s="992"/>
      <c r="F1095" s="992"/>
      <c r="G1095" s="992"/>
      <c r="H1095" s="992"/>
      <c r="I1095" s="992"/>
      <c r="J1095" s="992"/>
      <c r="K1095" s="992"/>
      <c r="L1095" s="992"/>
      <c r="M1095" s="992"/>
      <c r="N1095" s="992"/>
      <c r="O1095" s="992"/>
      <c r="P1095" s="993"/>
      <c r="Q1095" s="375"/>
    </row>
    <row r="1096" spans="2:17">
      <c r="B1096" s="283"/>
      <c r="C1096" s="991" t="s">
        <v>87</v>
      </c>
      <c r="D1096" s="992"/>
      <c r="E1096" s="992"/>
      <c r="F1096" s="992"/>
      <c r="G1096" s="992"/>
      <c r="H1096" s="992"/>
      <c r="I1096" s="992"/>
      <c r="J1096" s="992"/>
      <c r="K1096" s="992"/>
      <c r="L1096" s="992"/>
      <c r="M1096" s="992"/>
      <c r="N1096" s="992"/>
      <c r="O1096" s="992"/>
      <c r="P1096" s="993"/>
      <c r="Q1096" s="375"/>
    </row>
    <row r="1097" spans="2:17">
      <c r="B1097" s="283"/>
      <c r="C1097" s="991"/>
      <c r="D1097" s="992"/>
      <c r="E1097" s="992"/>
      <c r="F1097" s="992"/>
      <c r="G1097" s="992"/>
      <c r="H1097" s="992"/>
      <c r="I1097" s="992"/>
      <c r="J1097" s="992"/>
      <c r="K1097" s="992"/>
      <c r="L1097" s="992"/>
      <c r="M1097" s="992"/>
      <c r="N1097" s="992"/>
      <c r="O1097" s="992"/>
      <c r="P1097" s="993"/>
      <c r="Q1097" s="375"/>
    </row>
    <row r="1098" spans="2:17" ht="14.25">
      <c r="B1098" s="283"/>
      <c r="C1098" s="305"/>
      <c r="D1098" s="369"/>
      <c r="E1098" s="369"/>
      <c r="F1098" s="369"/>
      <c r="G1098" s="369"/>
      <c r="H1098" s="369"/>
      <c r="I1098" s="369"/>
      <c r="J1098" s="369"/>
      <c r="K1098" s="369"/>
      <c r="L1098" s="369"/>
      <c r="M1098" s="369"/>
      <c r="N1098" s="369"/>
      <c r="O1098" s="369"/>
      <c r="P1098" s="370"/>
      <c r="Q1098" s="371"/>
    </row>
    <row r="1099" spans="2:17" ht="14.25">
      <c r="B1099" s="283"/>
      <c r="C1099" s="321"/>
      <c r="D1099" s="291"/>
      <c r="E1099" s="291"/>
      <c r="F1099" s="291"/>
      <c r="G1099" s="291"/>
      <c r="H1099" s="367" t="s">
        <v>79</v>
      </c>
      <c r="I1099" s="291"/>
      <c r="J1099" s="291"/>
      <c r="K1099" s="291"/>
      <c r="L1099" s="291"/>
      <c r="M1099" s="291"/>
      <c r="N1099" s="291"/>
      <c r="O1099" s="291"/>
      <c r="P1099" s="322"/>
      <c r="Q1099" s="284"/>
    </row>
    <row r="1100" spans="2:17" ht="14.25">
      <c r="B1100" s="283"/>
      <c r="C1100" s="321"/>
      <c r="D1100" s="291"/>
      <c r="E1100" s="291"/>
      <c r="F1100" s="291"/>
      <c r="G1100" s="291"/>
      <c r="H1100" s="291" t="s">
        <v>80</v>
      </c>
      <c r="I1100" s="337"/>
      <c r="J1100" s="337"/>
      <c r="K1100" s="337"/>
      <c r="L1100" s="291"/>
      <c r="M1100" s="291"/>
      <c r="N1100" s="291"/>
      <c r="O1100" s="291"/>
      <c r="P1100" s="322"/>
      <c r="Q1100" s="284"/>
    </row>
    <row r="1101" spans="2:17" ht="14.25">
      <c r="B1101" s="283"/>
      <c r="C1101" s="321"/>
      <c r="D1101" s="291"/>
      <c r="E1101" s="291"/>
      <c r="F1101" s="291"/>
      <c r="G1101" s="291"/>
      <c r="H1101" s="291" t="s">
        <v>88</v>
      </c>
      <c r="I1101" s="376"/>
      <c r="J1101" s="376"/>
      <c r="K1101" s="376"/>
      <c r="L1101" s="291"/>
      <c r="M1101" s="291"/>
      <c r="N1101" s="291"/>
      <c r="O1101" s="291"/>
      <c r="P1101" s="322"/>
      <c r="Q1101" s="284"/>
    </row>
    <row r="1102" spans="2:17" ht="14.25">
      <c r="B1102" s="283"/>
      <c r="C1102" s="377"/>
      <c r="D1102" s="369"/>
      <c r="E1102" s="369"/>
      <c r="F1102" s="369"/>
      <c r="G1102" s="369"/>
      <c r="H1102" s="291" t="s">
        <v>89</v>
      </c>
      <c r="I1102" s="291"/>
      <c r="J1102" s="291"/>
      <c r="K1102" s="291"/>
      <c r="L1102" s="369"/>
      <c r="M1102" s="369"/>
      <c r="N1102" s="369"/>
      <c r="O1102" s="369"/>
      <c r="P1102" s="370"/>
      <c r="Q1102" s="371"/>
    </row>
    <row r="1103" spans="2:17" ht="16.5" thickBot="1">
      <c r="B1103" s="283"/>
      <c r="C1103" s="978"/>
      <c r="D1103" s="979"/>
      <c r="E1103" s="979"/>
      <c r="F1103" s="355"/>
      <c r="G1103" s="355"/>
      <c r="H1103" s="355"/>
      <c r="I1103" s="355"/>
      <c r="J1103" s="355"/>
      <c r="K1103" s="980"/>
      <c r="L1103" s="980"/>
      <c r="M1103" s="980"/>
      <c r="N1103" s="980"/>
      <c r="O1103" s="980"/>
      <c r="P1103" s="981"/>
      <c r="Q1103" s="378"/>
    </row>
    <row r="1104" spans="2:17" ht="13.5" thickBot="1">
      <c r="B1104" s="379"/>
      <c r="C1104" s="380"/>
      <c r="D1104" s="380"/>
      <c r="E1104" s="380"/>
      <c r="F1104" s="380"/>
      <c r="G1104" s="380"/>
      <c r="H1104" s="380"/>
      <c r="I1104" s="380"/>
      <c r="J1104" s="380"/>
      <c r="K1104" s="380"/>
      <c r="L1104" s="380"/>
      <c r="M1104" s="380"/>
      <c r="N1104" s="380"/>
      <c r="O1104" s="380"/>
      <c r="P1104" s="380"/>
      <c r="Q1104" s="381"/>
    </row>
    <row r="1105" spans="2:17" ht="13.5" thickTop="1"/>
    <row r="1106" spans="2:17" ht="13.5" thickBot="1"/>
    <row r="1107" spans="2:17" ht="13.5" thickTop="1">
      <c r="B1107" s="280"/>
      <c r="C1107" s="281"/>
      <c r="D1107" s="281"/>
      <c r="E1107" s="281"/>
      <c r="F1107" s="281"/>
      <c r="G1107" s="281"/>
      <c r="H1107" s="281"/>
      <c r="I1107" s="281"/>
      <c r="J1107" s="281"/>
      <c r="K1107" s="281"/>
      <c r="L1107" s="281"/>
      <c r="M1107" s="281"/>
      <c r="N1107" s="281"/>
      <c r="O1107" s="281"/>
      <c r="P1107" s="281"/>
      <c r="Q1107" s="282"/>
    </row>
    <row r="1108" spans="2:17" ht="13.5">
      <c r="B1108" s="283"/>
      <c r="C1108" s="1066" t="s">
        <v>38</v>
      </c>
      <c r="D1108" s="1067"/>
      <c r="E1108" s="1067"/>
      <c r="F1108" s="1067"/>
      <c r="Q1108" s="284"/>
    </row>
    <row r="1109" spans="2:17">
      <c r="B1109" s="283"/>
      <c r="C1109" s="285"/>
      <c r="D1109" s="286" t="s">
        <v>39</v>
      </c>
      <c r="E1109" s="285"/>
      <c r="F1109" s="287"/>
      <c r="Q1109" s="284"/>
    </row>
    <row r="1110" spans="2:17">
      <c r="B1110" s="283"/>
      <c r="C1110" s="288"/>
      <c r="D1110" s="289"/>
      <c r="E1110" s="288"/>
      <c r="F1110" s="289"/>
      <c r="Q1110" s="284"/>
    </row>
    <row r="1111" spans="2:17" ht="15.75">
      <c r="B1111" s="283"/>
      <c r="C1111" s="1068" t="s">
        <v>40</v>
      </c>
      <c r="D1111" s="1068"/>
      <c r="E1111" s="1068"/>
      <c r="F1111" s="1068"/>
      <c r="G1111" s="1068"/>
      <c r="H1111" s="1068"/>
      <c r="I1111" s="1068"/>
      <c r="J1111" s="1068"/>
      <c r="K1111" s="1068"/>
      <c r="L1111" s="1068"/>
      <c r="M1111" s="1068"/>
      <c r="N1111" s="1068"/>
      <c r="O1111" s="1068"/>
      <c r="P1111" s="1068"/>
      <c r="Q1111" s="290"/>
    </row>
    <row r="1112" spans="2:17" ht="15" thickBot="1">
      <c r="B1112" s="283"/>
      <c r="C1112" s="291"/>
      <c r="D1112" s="291"/>
      <c r="E1112" s="291"/>
      <c r="F1112" s="291"/>
      <c r="G1112" s="291"/>
      <c r="H1112" s="291"/>
      <c r="I1112" s="291"/>
      <c r="J1112" s="291"/>
      <c r="K1112" s="291"/>
      <c r="L1112" s="291"/>
      <c r="M1112" s="291"/>
      <c r="N1112" s="291"/>
      <c r="O1112" s="291"/>
      <c r="P1112" s="291"/>
      <c r="Q1112" s="284"/>
    </row>
    <row r="1113" spans="2:17" ht="15">
      <c r="B1113" s="283"/>
      <c r="C1113" s="872"/>
      <c r="D1113" s="1069"/>
      <c r="E1113" s="1070"/>
      <c r="F1113" s="1070"/>
      <c r="G1113" s="1070"/>
      <c r="H1113" s="1070"/>
      <c r="I1113" s="1070"/>
      <c r="J1113" s="1070"/>
      <c r="K1113" s="1071"/>
      <c r="L1113" s="877"/>
      <c r="M1113" s="878"/>
      <c r="N1113" s="878"/>
      <c r="O1113" s="878"/>
      <c r="P1113" s="879"/>
      <c r="Q1113" s="8"/>
    </row>
    <row r="1114" spans="2:17" ht="15">
      <c r="B1114" s="283"/>
      <c r="C1114" s="873"/>
      <c r="D1114" s="856" t="s">
        <v>468</v>
      </c>
      <c r="E1114" s="857"/>
      <c r="F1114" s="857"/>
      <c r="G1114" s="857"/>
      <c r="H1114" s="857"/>
      <c r="I1114" s="857"/>
      <c r="J1114" s="857"/>
      <c r="K1114" s="858"/>
      <c r="L1114" s="880"/>
      <c r="M1114" s="881"/>
      <c r="N1114" s="881"/>
      <c r="O1114" s="881"/>
      <c r="P1114" s="882"/>
      <c r="Q1114" s="8"/>
    </row>
    <row r="1115" spans="2:17" ht="15">
      <c r="B1115" s="283"/>
      <c r="C1115" s="873"/>
      <c r="D1115" s="1063"/>
      <c r="E1115" s="1064"/>
      <c r="F1115" s="1064"/>
      <c r="G1115" s="1064"/>
      <c r="H1115" s="1064"/>
      <c r="I1115" s="1064"/>
      <c r="J1115" s="1064"/>
      <c r="K1115" s="1065"/>
      <c r="L1115" s="883" t="s">
        <v>41</v>
      </c>
      <c r="M1115" s="252"/>
      <c r="N1115" s="885"/>
      <c r="O1115" s="886"/>
      <c r="P1115" s="887"/>
      <c r="Q1115" s="8"/>
    </row>
    <row r="1116" spans="2:17" ht="14.25">
      <c r="B1116" s="283"/>
      <c r="C1116" s="873"/>
      <c r="D1116" s="866" t="s">
        <v>467</v>
      </c>
      <c r="E1116" s="867"/>
      <c r="F1116" s="867"/>
      <c r="G1116" s="867"/>
      <c r="H1116" s="867"/>
      <c r="I1116" s="867"/>
      <c r="J1116" s="867"/>
      <c r="K1116" s="868"/>
      <c r="L1116" s="1072"/>
      <c r="M1116" s="294"/>
      <c r="N1116" s="1060"/>
      <c r="O1116" s="1061"/>
      <c r="P1116" s="1062"/>
      <c r="Q1116" s="295"/>
    </row>
    <row r="1117" spans="2:17" ht="13.9" customHeight="1">
      <c r="B1117" s="283"/>
      <c r="C1117" s="873"/>
      <c r="D1117" s="866"/>
      <c r="E1117" s="867"/>
      <c r="F1117" s="867"/>
      <c r="G1117" s="867"/>
      <c r="H1117" s="867"/>
      <c r="I1117" s="867"/>
      <c r="J1117" s="867"/>
      <c r="K1117" s="868"/>
      <c r="L1117" s="883" t="s">
        <v>42</v>
      </c>
      <c r="M1117" s="253"/>
      <c r="N1117" s="883">
        <v>1</v>
      </c>
      <c r="O1117" s="883" t="s">
        <v>43</v>
      </c>
      <c r="P1117" s="854">
        <v>1</v>
      </c>
      <c r="Q1117" s="8"/>
    </row>
    <row r="1118" spans="2:17" ht="13.9" customHeight="1">
      <c r="B1118" s="283"/>
      <c r="C1118" s="873"/>
      <c r="D1118" s="866"/>
      <c r="E1118" s="867"/>
      <c r="F1118" s="867"/>
      <c r="G1118" s="867"/>
      <c r="H1118" s="867"/>
      <c r="I1118" s="867"/>
      <c r="J1118" s="867"/>
      <c r="K1118" s="868"/>
      <c r="L1118" s="891"/>
      <c r="M1118" s="254"/>
      <c r="N1118" s="891"/>
      <c r="O1118" s="891"/>
      <c r="P1118" s="855"/>
      <c r="Q1118" s="8"/>
    </row>
    <row r="1119" spans="2:17" ht="15">
      <c r="B1119" s="283"/>
      <c r="C1119" s="873"/>
      <c r="D1119" s="1063" t="s">
        <v>44</v>
      </c>
      <c r="E1119" s="1064"/>
      <c r="F1119" s="1064"/>
      <c r="G1119" s="1064"/>
      <c r="H1119" s="1064"/>
      <c r="I1119" s="1064"/>
      <c r="J1119" s="1064"/>
      <c r="K1119" s="1065"/>
      <c r="L1119" s="891"/>
      <c r="M1119" s="254"/>
      <c r="N1119" s="891"/>
      <c r="O1119" s="891"/>
      <c r="P1119" s="855"/>
      <c r="Q1119" s="8"/>
    </row>
    <row r="1120" spans="2:17" ht="15.75" thickBot="1">
      <c r="B1120" s="283"/>
      <c r="C1120" s="296"/>
      <c r="D1120" s="297"/>
      <c r="E1120" s="297"/>
      <c r="F1120" s="297"/>
      <c r="G1120" s="297"/>
      <c r="H1120" s="297"/>
      <c r="I1120" s="297"/>
      <c r="J1120" s="297"/>
      <c r="K1120" s="297"/>
      <c r="L1120" s="297"/>
      <c r="M1120" s="297"/>
      <c r="N1120" s="298"/>
      <c r="O1120" s="298"/>
      <c r="P1120" s="299"/>
      <c r="Q1120" s="300"/>
    </row>
    <row r="1121" spans="2:17" ht="15">
      <c r="B1121" s="283"/>
      <c r="C1121" s="301"/>
      <c r="D1121" s="292"/>
      <c r="E1121" s="292"/>
      <c r="F1121" s="292"/>
      <c r="G1121" s="292"/>
      <c r="H1121" s="292"/>
      <c r="I1121" s="292"/>
      <c r="J1121" s="292"/>
      <c r="K1121" s="292"/>
      <c r="L1121" s="302" t="s">
        <v>45</v>
      </c>
      <c r="M1121" s="302"/>
      <c r="N1121" s="303" t="s">
        <v>46</v>
      </c>
      <c r="O1121" s="303" t="s">
        <v>47</v>
      </c>
      <c r="P1121" s="304" t="s">
        <v>48</v>
      </c>
      <c r="Q1121" s="295"/>
    </row>
    <row r="1122" spans="2:17" ht="15">
      <c r="B1122" s="283"/>
      <c r="C1122" s="305"/>
      <c r="D1122" s="293"/>
      <c r="E1122" s="293"/>
      <c r="F1122" s="293"/>
      <c r="G1122" s="293"/>
      <c r="H1122" s="293"/>
      <c r="I1122" s="293"/>
      <c r="J1122" s="293"/>
      <c r="K1122" s="293"/>
      <c r="L1122" s="306"/>
      <c r="M1122" s="306"/>
      <c r="N1122" s="307">
        <v>1</v>
      </c>
      <c r="O1122" s="307">
        <v>9</v>
      </c>
      <c r="P1122" s="308">
        <v>2026</v>
      </c>
      <c r="Q1122" s="309"/>
    </row>
    <row r="1123" spans="2:17" ht="15">
      <c r="B1123" s="283"/>
      <c r="C1123" s="310"/>
      <c r="D1123" s="311"/>
      <c r="E1123" s="311"/>
      <c r="F1123" s="311"/>
      <c r="G1123" s="311"/>
      <c r="H1123" s="311"/>
      <c r="I1123" s="311"/>
      <c r="J1123" s="311"/>
      <c r="K1123" s="311"/>
      <c r="L1123" s="311"/>
      <c r="M1123" s="311"/>
      <c r="N1123" s="311"/>
      <c r="O1123" s="311"/>
      <c r="P1123" s="312"/>
      <c r="Q1123" s="313"/>
    </row>
    <row r="1124" spans="2:17" ht="15" thickBot="1">
      <c r="B1124" s="283"/>
      <c r="C1124" s="314"/>
      <c r="D1124" s="315"/>
      <c r="E1124" s="315"/>
      <c r="F1124" s="315"/>
      <c r="G1124" s="315"/>
      <c r="H1124" s="315"/>
      <c r="I1124" s="315"/>
      <c r="J1124" s="315"/>
      <c r="K1124" s="315"/>
      <c r="L1124" s="315"/>
      <c r="M1124" s="315"/>
      <c r="N1124" s="315"/>
      <c r="O1124" s="315"/>
      <c r="P1124" s="316"/>
      <c r="Q1124" s="284"/>
    </row>
    <row r="1125" spans="2:17" ht="15" thickBot="1">
      <c r="B1125" s="283"/>
      <c r="C1125" s="317"/>
      <c r="D1125" s="318"/>
      <c r="E1125" s="318"/>
      <c r="F1125" s="318"/>
      <c r="G1125" s="318"/>
      <c r="H1125" s="318"/>
      <c r="I1125" s="291"/>
      <c r="J1125" s="291"/>
      <c r="K1125" s="318"/>
      <c r="L1125" s="318"/>
      <c r="M1125" s="318"/>
      <c r="N1125" s="318"/>
      <c r="O1125" s="318"/>
      <c r="P1125" s="319"/>
      <c r="Q1125" s="284"/>
    </row>
    <row r="1126" spans="2:17" ht="15">
      <c r="B1126" s="283"/>
      <c r="C1126" s="1045" t="s">
        <v>51</v>
      </c>
      <c r="D1126" s="1046"/>
      <c r="E1126" s="1046"/>
      <c r="F1126" s="1046"/>
      <c r="G1126" s="1046"/>
      <c r="H1126" s="1046"/>
      <c r="I1126" s="1046"/>
      <c r="J1126" s="1046"/>
      <c r="K1126" s="1046"/>
      <c r="L1126" s="1046"/>
      <c r="M1126" s="1046"/>
      <c r="N1126" s="1046"/>
      <c r="O1126" s="1046"/>
      <c r="P1126" s="1047"/>
      <c r="Q1126" s="320"/>
    </row>
    <row r="1127" spans="2:17" ht="15" thickBot="1">
      <c r="B1127" s="283"/>
      <c r="C1127" s="321"/>
      <c r="D1127" s="291"/>
      <c r="E1127" s="291"/>
      <c r="F1127" s="291"/>
      <c r="G1127" s="291"/>
      <c r="H1127" s="291"/>
      <c r="I1127" s="291"/>
      <c r="J1127" s="291"/>
      <c r="K1127" s="291"/>
      <c r="L1127" s="291"/>
      <c r="M1127" s="291"/>
      <c r="N1127" s="291"/>
      <c r="O1127" s="291"/>
      <c r="P1127" s="322"/>
      <c r="Q1127" s="284"/>
    </row>
    <row r="1128" spans="2:17" ht="15">
      <c r="B1128" s="283"/>
      <c r="C1128" s="323" t="s">
        <v>52</v>
      </c>
      <c r="D1128" s="1048" t="s">
        <v>6</v>
      </c>
      <c r="E1128" s="1049"/>
      <c r="F1128" s="1049"/>
      <c r="G1128" s="1049"/>
      <c r="H1128" s="1049"/>
      <c r="I1128" s="1049"/>
      <c r="J1128" s="1049"/>
      <c r="K1128" s="1049"/>
      <c r="L1128" s="1050"/>
      <c r="M1128" s="1051" t="s">
        <v>53</v>
      </c>
      <c r="N1128" s="1052"/>
      <c r="O1128" s="1053"/>
      <c r="P1128" s="323" t="s">
        <v>8</v>
      </c>
      <c r="Q1128" s="324"/>
    </row>
    <row r="1129" spans="2:17" ht="15.75" thickBot="1">
      <c r="B1129" s="283"/>
      <c r="C1129" s="382">
        <v>6.13</v>
      </c>
      <c r="D1129" s="1054" t="s">
        <v>161</v>
      </c>
      <c r="E1129" s="1055"/>
      <c r="F1129" s="1055"/>
      <c r="G1129" s="1055"/>
      <c r="H1129" s="1055"/>
      <c r="I1129" s="1055"/>
      <c r="J1129" s="1055"/>
      <c r="K1129" s="1055"/>
      <c r="L1129" s="1056"/>
      <c r="M1129" s="1057" t="s">
        <v>101</v>
      </c>
      <c r="N1129" s="1058"/>
      <c r="O1129" s="1059"/>
      <c r="P1129" s="326">
        <f>+P1174</f>
        <v>148214</v>
      </c>
      <c r="Q1129" s="327"/>
    </row>
    <row r="1130" spans="2:17">
      <c r="B1130" s="283"/>
      <c r="C1130" s="1002" t="s">
        <v>54</v>
      </c>
      <c r="D1130" s="1003"/>
      <c r="E1130" s="1003"/>
      <c r="F1130" s="1003"/>
      <c r="G1130" s="1003"/>
      <c r="H1130" s="1003"/>
      <c r="I1130" s="1003"/>
      <c r="J1130" s="1003"/>
      <c r="K1130" s="1003"/>
      <c r="L1130" s="1003"/>
      <c r="M1130" s="1003"/>
      <c r="N1130" s="1003"/>
      <c r="O1130" s="1003"/>
      <c r="P1130" s="1004"/>
      <c r="Q1130" s="328"/>
    </row>
    <row r="1131" spans="2:17">
      <c r="B1131" s="283"/>
      <c r="C1131" s="1005"/>
      <c r="D1131" s="1006"/>
      <c r="E1131" s="1006"/>
      <c r="F1131" s="1006"/>
      <c r="G1131" s="1006"/>
      <c r="H1131" s="1006"/>
      <c r="I1131" s="1006"/>
      <c r="J1131" s="1006"/>
      <c r="K1131" s="1006"/>
      <c r="L1131" s="1006"/>
      <c r="M1131" s="1006"/>
      <c r="N1131" s="1006"/>
      <c r="O1131" s="1006"/>
      <c r="P1131" s="1007"/>
      <c r="Q1131" s="328"/>
    </row>
    <row r="1132" spans="2:17" ht="13.5" thickBot="1">
      <c r="B1132" s="283"/>
      <c r="C1132" s="1008"/>
      <c r="D1132" s="1009"/>
      <c r="E1132" s="1009"/>
      <c r="F1132" s="1009"/>
      <c r="G1132" s="1009"/>
      <c r="H1132" s="1009"/>
      <c r="I1132" s="1009"/>
      <c r="J1132" s="1009"/>
      <c r="K1132" s="1009"/>
      <c r="L1132" s="1009"/>
      <c r="M1132" s="1009"/>
      <c r="N1132" s="1009"/>
      <c r="O1132" s="1009"/>
      <c r="P1132" s="1010"/>
      <c r="Q1132" s="328"/>
    </row>
    <row r="1133" spans="2:17" ht="15">
      <c r="B1133" s="283"/>
      <c r="C1133" s="1011" t="s">
        <v>6</v>
      </c>
      <c r="D1133" s="1040"/>
      <c r="E1133" s="1040"/>
      <c r="F1133" s="1040"/>
      <c r="G1133" s="1041"/>
      <c r="H1133" s="1027" t="s">
        <v>53</v>
      </c>
      <c r="I1133" s="1012"/>
      <c r="J1133" s="1012"/>
      <c r="K1133" s="1028"/>
      <c r="L1133" s="330" t="s">
        <v>55</v>
      </c>
      <c r="M1133" s="1027" t="s">
        <v>56</v>
      </c>
      <c r="N1133" s="1012"/>
      <c r="O1133" s="1028"/>
      <c r="P1133" s="332" t="s">
        <v>57</v>
      </c>
      <c r="Q1133" s="333"/>
    </row>
    <row r="1134" spans="2:17" ht="14.25">
      <c r="B1134" s="283"/>
      <c r="C1134" s="994" t="s">
        <v>92</v>
      </c>
      <c r="D1134" s="995"/>
      <c r="E1134" s="995"/>
      <c r="F1134" s="995"/>
      <c r="G1134" s="1033"/>
      <c r="H1134" s="1032" t="s">
        <v>171</v>
      </c>
      <c r="I1134" s="995"/>
      <c r="J1134" s="995"/>
      <c r="K1134" s="1033"/>
      <c r="L1134" s="335">
        <f>+P1162</f>
        <v>31166.11</v>
      </c>
      <c r="M1134" s="1042">
        <f>+$U$28</f>
        <v>0.1</v>
      </c>
      <c r="N1134" s="1043"/>
      <c r="O1134" s="1044"/>
      <c r="P1134" s="60">
        <f>+ROUND(M1134*L1134,2)</f>
        <v>3116.61</v>
      </c>
      <c r="Q1134" s="18"/>
    </row>
    <row r="1135" spans="2:17" ht="14.25">
      <c r="B1135" s="283"/>
      <c r="C1135" s="1031"/>
      <c r="D1135" s="1031"/>
      <c r="E1135" s="1031"/>
      <c r="F1135" s="1031"/>
      <c r="G1135" s="1031"/>
      <c r="H1135" s="1032"/>
      <c r="I1135" s="995"/>
      <c r="J1135" s="995"/>
      <c r="K1135" s="1033"/>
      <c r="L1135" s="335"/>
      <c r="M1135" s="1034"/>
      <c r="N1135" s="1035"/>
      <c r="O1135" s="1036"/>
      <c r="P1135" s="60">
        <f>+ROUND(M1135*L1135,2)</f>
        <v>0</v>
      </c>
      <c r="Q1135" s="18"/>
    </row>
    <row r="1136" spans="2:17" ht="15" thickBot="1">
      <c r="B1136" s="283"/>
      <c r="C1136" s="1023"/>
      <c r="D1136" s="1024"/>
      <c r="E1136" s="1024"/>
      <c r="F1136" s="1024"/>
      <c r="G1136" s="1025"/>
      <c r="H1136" s="1026"/>
      <c r="I1136" s="1024"/>
      <c r="J1136" s="1024"/>
      <c r="K1136" s="1025"/>
      <c r="L1136" s="340"/>
      <c r="M1136" s="1076"/>
      <c r="N1136" s="1077"/>
      <c r="O1136" s="1078"/>
      <c r="P1136" s="60">
        <f>+ROUND(M1136*L1136,2)</f>
        <v>0</v>
      </c>
      <c r="Q1136" s="18"/>
    </row>
    <row r="1137" spans="2:17" ht="15.75" thickBot="1">
      <c r="B1137" s="283"/>
      <c r="C1137" s="982" t="s">
        <v>58</v>
      </c>
      <c r="D1137" s="983"/>
      <c r="E1137" s="983"/>
      <c r="F1137" s="983"/>
      <c r="G1137" s="983"/>
      <c r="H1137" s="983"/>
      <c r="I1137" s="983"/>
      <c r="J1137" s="983"/>
      <c r="K1137" s="983"/>
      <c r="L1137" s="983"/>
      <c r="M1137" s="983"/>
      <c r="N1137" s="983"/>
      <c r="O1137" s="984"/>
      <c r="P1137" s="341">
        <f>+SUM(P1134:P1136)</f>
        <v>3116.61</v>
      </c>
      <c r="Q1137" s="342"/>
    </row>
    <row r="1138" spans="2:17">
      <c r="B1138" s="283"/>
      <c r="C1138" s="1002" t="s">
        <v>59</v>
      </c>
      <c r="D1138" s="1003"/>
      <c r="E1138" s="1003"/>
      <c r="F1138" s="1003"/>
      <c r="G1138" s="1003"/>
      <c r="H1138" s="1003"/>
      <c r="I1138" s="1003"/>
      <c r="J1138" s="1003"/>
      <c r="K1138" s="1003"/>
      <c r="L1138" s="1003"/>
      <c r="M1138" s="1003"/>
      <c r="N1138" s="1003"/>
      <c r="O1138" s="1003"/>
      <c r="P1138" s="1004"/>
      <c r="Q1138" s="328"/>
    </row>
    <row r="1139" spans="2:17">
      <c r="B1139" s="283"/>
      <c r="C1139" s="1005"/>
      <c r="D1139" s="1006"/>
      <c r="E1139" s="1006"/>
      <c r="F1139" s="1006"/>
      <c r="G1139" s="1006"/>
      <c r="H1139" s="1006"/>
      <c r="I1139" s="1006"/>
      <c r="J1139" s="1006"/>
      <c r="K1139" s="1006"/>
      <c r="L1139" s="1006"/>
      <c r="M1139" s="1006"/>
      <c r="N1139" s="1006"/>
      <c r="O1139" s="1006"/>
      <c r="P1139" s="1007"/>
      <c r="Q1139" s="328"/>
    </row>
    <row r="1140" spans="2:17" ht="13.5" thickBot="1">
      <c r="B1140" s="283"/>
      <c r="C1140" s="1008"/>
      <c r="D1140" s="1009"/>
      <c r="E1140" s="1009"/>
      <c r="F1140" s="1009"/>
      <c r="G1140" s="1009"/>
      <c r="H1140" s="1009"/>
      <c r="I1140" s="1009"/>
      <c r="J1140" s="1009"/>
      <c r="K1140" s="1009"/>
      <c r="L1140" s="1009"/>
      <c r="M1140" s="1009"/>
      <c r="N1140" s="1009"/>
      <c r="O1140" s="1009"/>
      <c r="P1140" s="1010"/>
      <c r="Q1140" s="328"/>
    </row>
    <row r="1141" spans="2:17" ht="15">
      <c r="B1141" s="283"/>
      <c r="C1141" s="1011" t="s">
        <v>6</v>
      </c>
      <c r="D1141" s="1012"/>
      <c r="E1141" s="1012"/>
      <c r="F1141" s="1012"/>
      <c r="G1141" s="1012"/>
      <c r="H1141" s="1012"/>
      <c r="I1141" s="1012"/>
      <c r="J1141" s="1028"/>
      <c r="K1141" s="329" t="s">
        <v>53</v>
      </c>
      <c r="L1141" s="330" t="s">
        <v>8</v>
      </c>
      <c r="M1141" s="329" t="s">
        <v>178</v>
      </c>
      <c r="N1141" s="1027" t="s">
        <v>60</v>
      </c>
      <c r="O1141" s="1028"/>
      <c r="P1141" s="332" t="s">
        <v>57</v>
      </c>
      <c r="Q1141" s="333"/>
    </row>
    <row r="1142" spans="2:17" ht="14.25">
      <c r="B1142" s="283"/>
      <c r="C1142" s="1017" t="s">
        <v>264</v>
      </c>
      <c r="D1142" s="1018"/>
      <c r="E1142" s="1018"/>
      <c r="F1142" s="1018"/>
      <c r="G1142" s="1018"/>
      <c r="H1142" s="1018"/>
      <c r="I1142" s="1018"/>
      <c r="J1142" s="1019"/>
      <c r="K1142" s="343" t="s">
        <v>269</v>
      </c>
      <c r="L1142" s="344">
        <v>0.02</v>
      </c>
      <c r="M1142" s="345">
        <v>0.05</v>
      </c>
      <c r="N1142" s="784">
        <v>15000</v>
      </c>
      <c r="O1142" s="785"/>
      <c r="P1142" s="60">
        <f>+ROUND((L1142*(1+M1142)*N1142),2)</f>
        <v>315</v>
      </c>
      <c r="Q1142" s="18"/>
    </row>
    <row r="1143" spans="2:17" ht="14.25">
      <c r="B1143" s="283"/>
      <c r="C1143" s="1017" t="s">
        <v>273</v>
      </c>
      <c r="D1143" s="1018"/>
      <c r="E1143" s="1018"/>
      <c r="F1143" s="1018"/>
      <c r="G1143" s="1018"/>
      <c r="H1143" s="1018"/>
      <c r="I1143" s="1018"/>
      <c r="J1143" s="1019"/>
      <c r="K1143" s="343" t="s">
        <v>101</v>
      </c>
      <c r="L1143" s="344">
        <v>1</v>
      </c>
      <c r="M1143" s="345">
        <v>0.05</v>
      </c>
      <c r="N1143" s="784">
        <v>70200</v>
      </c>
      <c r="O1143" s="785"/>
      <c r="P1143" s="60">
        <f t="shared" ref="P1143:P1145" si="12">+ROUND((L1143*(1+M1143)*N1143),2)</f>
        <v>73710</v>
      </c>
      <c r="Q1143" s="18"/>
    </row>
    <row r="1144" spans="2:17" ht="14.25">
      <c r="B1144" s="283"/>
      <c r="C1144" s="1017"/>
      <c r="D1144" s="1018"/>
      <c r="E1144" s="1018"/>
      <c r="F1144" s="1018"/>
      <c r="G1144" s="1018"/>
      <c r="H1144" s="1018"/>
      <c r="I1144" s="1018"/>
      <c r="J1144" s="1019"/>
      <c r="K1144" s="343"/>
      <c r="L1144" s="344"/>
      <c r="M1144" s="345"/>
      <c r="N1144" s="784"/>
      <c r="O1144" s="785"/>
      <c r="P1144" s="60">
        <f t="shared" si="12"/>
        <v>0</v>
      </c>
      <c r="Q1144" s="18"/>
    </row>
    <row r="1145" spans="2:17" ht="15" thickBot="1">
      <c r="B1145" s="283"/>
      <c r="C1145" s="1017"/>
      <c r="D1145" s="1018"/>
      <c r="E1145" s="1018"/>
      <c r="F1145" s="1018"/>
      <c r="G1145" s="1018"/>
      <c r="H1145" s="1018"/>
      <c r="I1145" s="1018"/>
      <c r="J1145" s="1019"/>
      <c r="K1145" s="343"/>
      <c r="L1145" s="344"/>
      <c r="M1145" s="345"/>
      <c r="N1145" s="784"/>
      <c r="O1145" s="785"/>
      <c r="P1145" s="60">
        <f t="shared" si="12"/>
        <v>0</v>
      </c>
      <c r="Q1145" s="18"/>
    </row>
    <row r="1146" spans="2:17" ht="15.75" thickBot="1">
      <c r="B1146" s="283"/>
      <c r="C1146" s="982" t="s">
        <v>58</v>
      </c>
      <c r="D1146" s="983"/>
      <c r="E1146" s="983"/>
      <c r="F1146" s="983"/>
      <c r="G1146" s="983"/>
      <c r="H1146" s="983"/>
      <c r="I1146" s="983"/>
      <c r="J1146" s="983"/>
      <c r="K1146" s="983"/>
      <c r="L1146" s="983"/>
      <c r="M1146" s="1029"/>
      <c r="N1146" s="983"/>
      <c r="O1146" s="984"/>
      <c r="P1146" s="350">
        <f>+SUM(P1142:P1145)</f>
        <v>74025</v>
      </c>
      <c r="Q1146" s="18"/>
    </row>
    <row r="1147" spans="2:17">
      <c r="B1147" s="283"/>
      <c r="C1147" s="1002" t="s">
        <v>61</v>
      </c>
      <c r="D1147" s="1003"/>
      <c r="E1147" s="1003"/>
      <c r="F1147" s="1003"/>
      <c r="G1147" s="1003"/>
      <c r="H1147" s="1003"/>
      <c r="I1147" s="1003"/>
      <c r="J1147" s="1003"/>
      <c r="K1147" s="1003"/>
      <c r="L1147" s="1003"/>
      <c r="M1147" s="1003"/>
      <c r="N1147" s="1003"/>
      <c r="O1147" s="1003"/>
      <c r="P1147" s="1004"/>
      <c r="Q1147" s="328"/>
    </row>
    <row r="1148" spans="2:17">
      <c r="B1148" s="283"/>
      <c r="C1148" s="1005"/>
      <c r="D1148" s="1006"/>
      <c r="E1148" s="1006"/>
      <c r="F1148" s="1006"/>
      <c r="G1148" s="1006"/>
      <c r="H1148" s="1006"/>
      <c r="I1148" s="1006"/>
      <c r="J1148" s="1006"/>
      <c r="K1148" s="1006"/>
      <c r="L1148" s="1006"/>
      <c r="M1148" s="1006"/>
      <c r="N1148" s="1006"/>
      <c r="O1148" s="1006"/>
      <c r="P1148" s="1007"/>
      <c r="Q1148" s="328"/>
    </row>
    <row r="1149" spans="2:17" ht="13.5" thickBot="1">
      <c r="B1149" s="283"/>
      <c r="C1149" s="1008"/>
      <c r="D1149" s="1009"/>
      <c r="E1149" s="1009"/>
      <c r="F1149" s="1009"/>
      <c r="G1149" s="1009"/>
      <c r="H1149" s="1009"/>
      <c r="I1149" s="1009"/>
      <c r="J1149" s="1009"/>
      <c r="K1149" s="1009"/>
      <c r="L1149" s="1009"/>
      <c r="M1149" s="1009"/>
      <c r="N1149" s="1009"/>
      <c r="O1149" s="1009"/>
      <c r="P1149" s="1010"/>
      <c r="Q1149" s="328"/>
    </row>
    <row r="1150" spans="2:17" ht="17.25">
      <c r="B1150" s="283"/>
      <c r="C1150" s="1011" t="s">
        <v>62</v>
      </c>
      <c r="D1150" s="1012"/>
      <c r="E1150" s="1012"/>
      <c r="F1150" s="1012"/>
      <c r="G1150" s="1012"/>
      <c r="H1150" s="1012"/>
      <c r="I1150" s="1012"/>
      <c r="J1150" s="330" t="s">
        <v>56</v>
      </c>
      <c r="K1150" s="331" t="s">
        <v>64</v>
      </c>
      <c r="L1150" s="351" t="s">
        <v>65</v>
      </c>
      <c r="M1150" s="1027" t="s">
        <v>66</v>
      </c>
      <c r="N1150" s="1012"/>
      <c r="O1150" s="1028"/>
      <c r="P1150" s="332" t="s">
        <v>57</v>
      </c>
      <c r="Q1150" s="333"/>
    </row>
    <row r="1151" spans="2:17" ht="14.25">
      <c r="B1151" s="283"/>
      <c r="C1151" s="994" t="s">
        <v>107</v>
      </c>
      <c r="D1151" s="995"/>
      <c r="E1151" s="995"/>
      <c r="F1151" s="995"/>
      <c r="G1151" s="995"/>
      <c r="H1151" s="995"/>
      <c r="I1151" s="995"/>
      <c r="J1151" s="352">
        <v>0.02</v>
      </c>
      <c r="K1151" s="353">
        <v>1</v>
      </c>
      <c r="L1151" s="352"/>
      <c r="M1151" s="784">
        <v>74025</v>
      </c>
      <c r="N1151" s="1030"/>
      <c r="O1151" s="785"/>
      <c r="P1151" s="60">
        <f>+ROUND(M1151*K1151*J1151,2)</f>
        <v>1480.5</v>
      </c>
      <c r="Q1151" s="18"/>
    </row>
    <row r="1152" spans="2:17" ht="15" thickBot="1">
      <c r="B1152" s="283"/>
      <c r="C1152" s="1023"/>
      <c r="D1152" s="1024"/>
      <c r="E1152" s="1024"/>
      <c r="F1152" s="1024"/>
      <c r="G1152" s="1024"/>
      <c r="H1152" s="1024"/>
      <c r="I1152" s="1024"/>
      <c r="J1152" s="354"/>
      <c r="K1152" s="355"/>
      <c r="L1152" s="354"/>
      <c r="M1152" s="1026"/>
      <c r="N1152" s="1024"/>
      <c r="O1152" s="1025"/>
      <c r="P1152" s="60">
        <f>+ROUND(M1152*K1152*J1152,2)</f>
        <v>0</v>
      </c>
      <c r="Q1152" s="18"/>
    </row>
    <row r="1153" spans="2:17" ht="15.75" thickBot="1">
      <c r="B1153" s="283"/>
      <c r="C1153" s="982" t="s">
        <v>58</v>
      </c>
      <c r="D1153" s="983"/>
      <c r="E1153" s="983"/>
      <c r="F1153" s="983"/>
      <c r="G1153" s="983"/>
      <c r="H1153" s="983"/>
      <c r="I1153" s="983"/>
      <c r="J1153" s="983"/>
      <c r="K1153" s="983"/>
      <c r="L1153" s="983"/>
      <c r="M1153" s="983"/>
      <c r="N1153" s="983"/>
      <c r="O1153" s="984"/>
      <c r="P1153" s="341">
        <f>+SUM(P1151:P1152)</f>
        <v>1480.5</v>
      </c>
      <c r="Q1153" s="342"/>
    </row>
    <row r="1154" spans="2:17">
      <c r="B1154" s="283"/>
      <c r="C1154" s="1002" t="s">
        <v>67</v>
      </c>
      <c r="D1154" s="1003"/>
      <c r="E1154" s="1003"/>
      <c r="F1154" s="1003"/>
      <c r="G1154" s="1003"/>
      <c r="H1154" s="1003"/>
      <c r="I1154" s="1003"/>
      <c r="J1154" s="1003"/>
      <c r="K1154" s="1003"/>
      <c r="L1154" s="1003"/>
      <c r="M1154" s="1003"/>
      <c r="N1154" s="1003"/>
      <c r="O1154" s="1003"/>
      <c r="P1154" s="1004"/>
      <c r="Q1154" s="328"/>
    </row>
    <row r="1155" spans="2:17">
      <c r="B1155" s="283"/>
      <c r="C1155" s="1005"/>
      <c r="D1155" s="1006"/>
      <c r="E1155" s="1006"/>
      <c r="F1155" s="1006"/>
      <c r="G1155" s="1006"/>
      <c r="H1155" s="1006"/>
      <c r="I1155" s="1006"/>
      <c r="J1155" s="1006"/>
      <c r="K1155" s="1006"/>
      <c r="L1155" s="1006"/>
      <c r="M1155" s="1006"/>
      <c r="N1155" s="1006"/>
      <c r="O1155" s="1006"/>
      <c r="P1155" s="1007"/>
      <c r="Q1155" s="328"/>
    </row>
    <row r="1156" spans="2:17" ht="13.5" thickBot="1">
      <c r="B1156" s="283"/>
      <c r="C1156" s="1008"/>
      <c r="D1156" s="1009"/>
      <c r="E1156" s="1009"/>
      <c r="F1156" s="1009"/>
      <c r="G1156" s="1009"/>
      <c r="H1156" s="1009"/>
      <c r="I1156" s="1009"/>
      <c r="J1156" s="1009"/>
      <c r="K1156" s="1009"/>
      <c r="L1156" s="1009"/>
      <c r="M1156" s="1009"/>
      <c r="N1156" s="1009"/>
      <c r="O1156" s="1009"/>
      <c r="P1156" s="1010"/>
      <c r="Q1156" s="328"/>
    </row>
    <row r="1157" spans="2:17" ht="30">
      <c r="B1157" s="283"/>
      <c r="C1157" s="1011" t="s">
        <v>68</v>
      </c>
      <c r="D1157" s="1012"/>
      <c r="E1157" s="1012"/>
      <c r="F1157" s="1012"/>
      <c r="G1157" s="1012"/>
      <c r="H1157" s="1012"/>
      <c r="I1157" s="1012"/>
      <c r="J1157" s="1027" t="s">
        <v>53</v>
      </c>
      <c r="K1157" s="1028"/>
      <c r="L1157" s="356" t="s">
        <v>69</v>
      </c>
      <c r="M1157" s="1013" t="s">
        <v>56</v>
      </c>
      <c r="N1157" s="1015"/>
      <c r="O1157" s="1014"/>
      <c r="P1157" s="358" t="s">
        <v>57</v>
      </c>
      <c r="Q1157" s="359"/>
    </row>
    <row r="1158" spans="2:17" ht="14.25">
      <c r="B1158" s="283"/>
      <c r="C1158" s="814" t="s">
        <v>316</v>
      </c>
      <c r="D1158" s="815"/>
      <c r="E1158" s="815"/>
      <c r="F1158" s="815"/>
      <c r="G1158" s="815"/>
      <c r="H1158" s="815"/>
      <c r="I1158" s="816"/>
      <c r="J1158" s="784" t="s">
        <v>94</v>
      </c>
      <c r="K1158" s="785"/>
      <c r="L1158" s="184">
        <f>+'DESGLOSE CUADRILLAS'!J26</f>
        <v>311661.11135999998</v>
      </c>
      <c r="M1158" s="1073">
        <v>0.1</v>
      </c>
      <c r="N1158" s="1074"/>
      <c r="O1158" s="1075"/>
      <c r="P1158" s="361">
        <f>+ROUND(M1158*L1158,2)</f>
        <v>31166.11</v>
      </c>
      <c r="Q1158" s="21"/>
    </row>
    <row r="1159" spans="2:17" ht="14.25">
      <c r="B1159" s="283"/>
      <c r="C1159" s="1017"/>
      <c r="D1159" s="1018"/>
      <c r="E1159" s="1018"/>
      <c r="F1159" s="1018"/>
      <c r="G1159" s="1018"/>
      <c r="H1159" s="1018"/>
      <c r="I1159" s="1019"/>
      <c r="J1159" s="784"/>
      <c r="K1159" s="785"/>
      <c r="L1159" s="360"/>
      <c r="M1159" s="1020"/>
      <c r="N1159" s="1021"/>
      <c r="O1159" s="1022"/>
      <c r="P1159" s="361"/>
      <c r="Q1159" s="21"/>
    </row>
    <row r="1160" spans="2:17" ht="14.25">
      <c r="B1160" s="283"/>
      <c r="C1160" s="1017"/>
      <c r="D1160" s="1018"/>
      <c r="E1160" s="1018"/>
      <c r="F1160" s="1018"/>
      <c r="G1160" s="1018"/>
      <c r="H1160" s="1018"/>
      <c r="I1160" s="1019"/>
      <c r="J1160" s="784"/>
      <c r="K1160" s="785"/>
      <c r="L1160" s="360"/>
      <c r="M1160" s="1020"/>
      <c r="N1160" s="1021"/>
      <c r="O1160" s="1022"/>
      <c r="P1160" s="361"/>
      <c r="Q1160" s="21"/>
    </row>
    <row r="1161" spans="2:17" ht="15" thickBot="1">
      <c r="B1161" s="283"/>
      <c r="C1161" s="1023"/>
      <c r="D1161" s="1024"/>
      <c r="E1161" s="1024"/>
      <c r="F1161" s="1024"/>
      <c r="G1161" s="1024"/>
      <c r="H1161" s="1024"/>
      <c r="I1161" s="1025"/>
      <c r="J1161" s="1026"/>
      <c r="K1161" s="1025"/>
      <c r="L1161" s="354"/>
      <c r="M1161" s="1026"/>
      <c r="N1161" s="1024"/>
      <c r="O1161" s="1025"/>
      <c r="P1161" s="70"/>
      <c r="Q1161" s="18"/>
    </row>
    <row r="1162" spans="2:17" ht="15.75" thickBot="1">
      <c r="B1162" s="283"/>
      <c r="C1162" s="982" t="s">
        <v>58</v>
      </c>
      <c r="D1162" s="983"/>
      <c r="E1162" s="983"/>
      <c r="F1162" s="983"/>
      <c r="G1162" s="983"/>
      <c r="H1162" s="983"/>
      <c r="I1162" s="983"/>
      <c r="J1162" s="983"/>
      <c r="K1162" s="983"/>
      <c r="L1162" s="983"/>
      <c r="M1162" s="983"/>
      <c r="N1162" s="983"/>
      <c r="O1162" s="984"/>
      <c r="P1162" s="350">
        <f>+SUM(P1158:P1161)</f>
        <v>31166.11</v>
      </c>
      <c r="Q1162" s="18"/>
    </row>
    <row r="1163" spans="2:17" ht="15" thickBot="1">
      <c r="B1163" s="283"/>
      <c r="C1163" s="321"/>
      <c r="D1163" s="291"/>
      <c r="E1163" s="291"/>
      <c r="F1163" s="291"/>
      <c r="G1163" s="291"/>
      <c r="H1163" s="291"/>
      <c r="I1163" s="291"/>
      <c r="J1163" s="291"/>
      <c r="K1163" s="291"/>
      <c r="L1163" s="291"/>
      <c r="M1163" s="291"/>
      <c r="N1163" s="291"/>
      <c r="O1163" s="291"/>
      <c r="P1163" s="322"/>
      <c r="Q1163" s="284"/>
    </row>
    <row r="1164" spans="2:17" ht="15.75" thickBot="1">
      <c r="B1164" s="283"/>
      <c r="C1164" s="985" t="s">
        <v>70</v>
      </c>
      <c r="D1164" s="986"/>
      <c r="E1164" s="986"/>
      <c r="F1164" s="986"/>
      <c r="G1164" s="986"/>
      <c r="H1164" s="986"/>
      <c r="I1164" s="986"/>
      <c r="J1164" s="986"/>
      <c r="K1164" s="986"/>
      <c r="L1164" s="986"/>
      <c r="M1164" s="986"/>
      <c r="N1164" s="986"/>
      <c r="O1164" s="987"/>
      <c r="P1164" s="362">
        <f>+ROUND(P1162+P1153+P1146+P1137,0)</f>
        <v>109788</v>
      </c>
      <c r="Q1164" s="363"/>
    </row>
    <row r="1165" spans="2:17">
      <c r="B1165" s="283"/>
      <c r="C1165" s="1002" t="s">
        <v>71</v>
      </c>
      <c r="D1165" s="1003"/>
      <c r="E1165" s="1003"/>
      <c r="F1165" s="1003"/>
      <c r="G1165" s="1003"/>
      <c r="H1165" s="1003"/>
      <c r="I1165" s="1003"/>
      <c r="J1165" s="1003"/>
      <c r="K1165" s="1003"/>
      <c r="L1165" s="1003"/>
      <c r="M1165" s="1003"/>
      <c r="N1165" s="1003"/>
      <c r="O1165" s="1003"/>
      <c r="P1165" s="1004"/>
      <c r="Q1165" s="328"/>
    </row>
    <row r="1166" spans="2:17">
      <c r="B1166" s="283"/>
      <c r="C1166" s="1005"/>
      <c r="D1166" s="1006"/>
      <c r="E1166" s="1006"/>
      <c r="F1166" s="1006"/>
      <c r="G1166" s="1006"/>
      <c r="H1166" s="1006"/>
      <c r="I1166" s="1006"/>
      <c r="J1166" s="1006"/>
      <c r="K1166" s="1006"/>
      <c r="L1166" s="1006"/>
      <c r="M1166" s="1006"/>
      <c r="N1166" s="1006"/>
      <c r="O1166" s="1006"/>
      <c r="P1166" s="1007"/>
      <c r="Q1166" s="328"/>
    </row>
    <row r="1167" spans="2:17" ht="13.5" thickBot="1">
      <c r="B1167" s="283"/>
      <c r="C1167" s="1008"/>
      <c r="D1167" s="1009"/>
      <c r="E1167" s="1009"/>
      <c r="F1167" s="1009"/>
      <c r="G1167" s="1009"/>
      <c r="H1167" s="1009"/>
      <c r="I1167" s="1009"/>
      <c r="J1167" s="1009"/>
      <c r="K1167" s="1009"/>
      <c r="L1167" s="1009"/>
      <c r="M1167" s="1009"/>
      <c r="N1167" s="1009"/>
      <c r="O1167" s="1009"/>
      <c r="P1167" s="1010"/>
      <c r="Q1167" s="328"/>
    </row>
    <row r="1168" spans="2:17" ht="15">
      <c r="B1168" s="283"/>
      <c r="C1168" s="1011" t="s">
        <v>72</v>
      </c>
      <c r="D1168" s="1012"/>
      <c r="E1168" s="1012"/>
      <c r="F1168" s="1012"/>
      <c r="G1168" s="1012"/>
      <c r="H1168" s="1012"/>
      <c r="I1168" s="1012"/>
      <c r="J1168" s="331"/>
      <c r="K1168" s="357"/>
      <c r="L1168" s="1013" t="s">
        <v>73</v>
      </c>
      <c r="M1168" s="1014"/>
      <c r="N1168" s="1013" t="s">
        <v>74</v>
      </c>
      <c r="O1168" s="1015"/>
      <c r="P1168" s="1016"/>
      <c r="Q1168" s="359"/>
    </row>
    <row r="1169" spans="2:17" ht="14.25">
      <c r="B1169" s="283"/>
      <c r="C1169" s="994" t="s">
        <v>75</v>
      </c>
      <c r="D1169" s="995"/>
      <c r="E1169" s="995"/>
      <c r="F1169" s="995"/>
      <c r="G1169" s="995"/>
      <c r="H1169" s="995"/>
      <c r="I1169" s="995"/>
      <c r="J1169" s="74"/>
      <c r="K1169" s="75"/>
      <c r="L1169" s="996">
        <v>0.28999999999999998</v>
      </c>
      <c r="M1169" s="997"/>
      <c r="N1169" s="797">
        <f>+L1169*P1164</f>
        <v>31838.519999999997</v>
      </c>
      <c r="O1169" s="998"/>
      <c r="P1169" s="999"/>
      <c r="Q1169" s="23"/>
    </row>
    <row r="1170" spans="2:17" ht="14.25">
      <c r="B1170" s="283"/>
      <c r="C1170" s="336" t="s">
        <v>76</v>
      </c>
      <c r="D1170" s="337"/>
      <c r="E1170" s="337"/>
      <c r="F1170" s="337"/>
      <c r="G1170" s="337"/>
      <c r="H1170" s="337"/>
      <c r="I1170" s="337"/>
      <c r="J1170" s="74"/>
      <c r="K1170" s="75"/>
      <c r="L1170" s="996">
        <v>0.01</v>
      </c>
      <c r="M1170" s="997"/>
      <c r="N1170" s="797">
        <f>+L1170*P1164</f>
        <v>1097.8800000000001</v>
      </c>
      <c r="O1170" s="998"/>
      <c r="P1170" s="999"/>
      <c r="Q1170" s="23"/>
    </row>
    <row r="1171" spans="2:17" ht="15" thickBot="1">
      <c r="B1171" s="283"/>
      <c r="C1171" s="314" t="s">
        <v>77</v>
      </c>
      <c r="D1171" s="315"/>
      <c r="E1171" s="315"/>
      <c r="F1171" s="315"/>
      <c r="G1171" s="315"/>
      <c r="H1171" s="315"/>
      <c r="I1171" s="315"/>
      <c r="J1171" s="77"/>
      <c r="K1171" s="78"/>
      <c r="L1171" s="1000">
        <v>0.05</v>
      </c>
      <c r="M1171" s="1001"/>
      <c r="N1171" s="797">
        <f>+L1171*P1164</f>
        <v>5489.4000000000005</v>
      </c>
      <c r="O1171" s="998"/>
      <c r="P1171" s="999"/>
      <c r="Q1171" s="23"/>
    </row>
    <row r="1172" spans="2:17" ht="15.75" thickBot="1">
      <c r="B1172" s="283"/>
      <c r="C1172" s="982" t="s">
        <v>58</v>
      </c>
      <c r="D1172" s="983"/>
      <c r="E1172" s="983"/>
      <c r="F1172" s="983"/>
      <c r="G1172" s="983"/>
      <c r="H1172" s="983"/>
      <c r="I1172" s="983"/>
      <c r="J1172" s="983"/>
      <c r="K1172" s="983"/>
      <c r="L1172" s="983"/>
      <c r="M1172" s="983"/>
      <c r="N1172" s="983"/>
      <c r="O1172" s="984"/>
      <c r="P1172" s="364">
        <f>+ROUND(SUM(N1169:P1171),0)</f>
        <v>38426</v>
      </c>
      <c r="Q1172" s="365"/>
    </row>
    <row r="1173" spans="2:17" ht="15" thickBot="1">
      <c r="B1173" s="283"/>
      <c r="C1173" s="321"/>
      <c r="D1173" s="291"/>
      <c r="E1173" s="291"/>
      <c r="F1173" s="291"/>
      <c r="G1173" s="291"/>
      <c r="H1173" s="291"/>
      <c r="I1173" s="291"/>
      <c r="J1173" s="291"/>
      <c r="K1173" s="291"/>
      <c r="L1173" s="291"/>
      <c r="M1173" s="291"/>
      <c r="N1173" s="291"/>
      <c r="O1173" s="291"/>
      <c r="P1173" s="322"/>
      <c r="Q1173" s="284"/>
    </row>
    <row r="1174" spans="2:17" ht="15.75" thickBot="1">
      <c r="B1174" s="283"/>
      <c r="C1174" s="985" t="s">
        <v>78</v>
      </c>
      <c r="D1174" s="986"/>
      <c r="E1174" s="986"/>
      <c r="F1174" s="986"/>
      <c r="G1174" s="986"/>
      <c r="H1174" s="986"/>
      <c r="I1174" s="986"/>
      <c r="J1174" s="986"/>
      <c r="K1174" s="986"/>
      <c r="L1174" s="986"/>
      <c r="M1174" s="986"/>
      <c r="N1174" s="986"/>
      <c r="O1174" s="987"/>
      <c r="P1174" s="366">
        <f>+P1172+P1164</f>
        <v>148214</v>
      </c>
      <c r="Q1174" s="365"/>
    </row>
    <row r="1175" spans="2:17" ht="14.25">
      <c r="B1175" s="283"/>
      <c r="C1175" s="321"/>
      <c r="D1175" s="291"/>
      <c r="E1175" s="291"/>
      <c r="F1175" s="291"/>
      <c r="G1175" s="291"/>
      <c r="H1175" s="291"/>
      <c r="I1175" s="291"/>
      <c r="J1175" s="291"/>
      <c r="K1175" s="291"/>
      <c r="L1175" s="291"/>
      <c r="M1175" s="291"/>
      <c r="N1175" s="291"/>
      <c r="O1175" s="291"/>
      <c r="P1175" s="322"/>
      <c r="Q1175" s="284"/>
    </row>
    <row r="1176" spans="2:17" ht="14.25">
      <c r="B1176" s="283"/>
      <c r="C1176" s="321"/>
      <c r="D1176" s="291"/>
      <c r="E1176" s="291"/>
      <c r="F1176" s="291"/>
      <c r="G1176" s="291"/>
      <c r="H1176" s="367" t="s">
        <v>79</v>
      </c>
      <c r="I1176" s="367"/>
      <c r="J1176" s="367"/>
      <c r="K1176" s="367"/>
      <c r="L1176" s="291"/>
      <c r="M1176" s="291"/>
      <c r="N1176" s="291"/>
      <c r="O1176" s="291"/>
      <c r="P1176" s="322"/>
      <c r="Q1176" s="284"/>
    </row>
    <row r="1177" spans="2:17" ht="15">
      <c r="B1177" s="283"/>
      <c r="C1177" s="321"/>
      <c r="D1177" s="291"/>
      <c r="E1177" s="291"/>
      <c r="F1177" s="291"/>
      <c r="G1177" s="291"/>
      <c r="H1177" s="367" t="s">
        <v>80</v>
      </c>
      <c r="I1177" s="291"/>
      <c r="J1177" s="291"/>
      <c r="K1177" s="291"/>
      <c r="L1177" s="291"/>
      <c r="M1177" s="291"/>
      <c r="N1177" s="291"/>
      <c r="O1177" s="291"/>
      <c r="P1177" s="322"/>
      <c r="Q1177" s="368"/>
    </row>
    <row r="1178" spans="2:17" ht="15">
      <c r="B1178" s="283"/>
      <c r="C1178" s="321"/>
      <c r="D1178" s="291"/>
      <c r="E1178" s="291"/>
      <c r="F1178" s="291"/>
      <c r="G1178" s="291"/>
      <c r="H1178" s="367" t="s">
        <v>81</v>
      </c>
      <c r="I1178" s="291"/>
      <c r="J1178" s="291"/>
      <c r="K1178" s="291"/>
      <c r="L1178" s="291"/>
      <c r="M1178" s="291"/>
      <c r="N1178" s="291"/>
      <c r="O1178" s="291"/>
      <c r="P1178" s="322"/>
      <c r="Q1178" s="368"/>
    </row>
    <row r="1179" spans="2:17" ht="14.25">
      <c r="B1179" s="283"/>
      <c r="C1179" s="305"/>
      <c r="D1179" s="369"/>
      <c r="E1179" s="369"/>
      <c r="F1179" s="369"/>
      <c r="G1179" s="369"/>
      <c r="H1179" s="367" t="s">
        <v>82</v>
      </c>
      <c r="I1179" s="369"/>
      <c r="J1179" s="369"/>
      <c r="K1179" s="369"/>
      <c r="L1179" s="369"/>
      <c r="M1179" s="369"/>
      <c r="N1179" s="369"/>
      <c r="O1179" s="369"/>
      <c r="P1179" s="370"/>
      <c r="Q1179" s="371"/>
    </row>
    <row r="1180" spans="2:17" ht="14.25">
      <c r="B1180" s="283"/>
      <c r="C1180" s="321"/>
      <c r="D1180" s="291"/>
      <c r="E1180" s="291"/>
      <c r="F1180" s="291"/>
      <c r="G1180" s="291"/>
      <c r="H1180" s="291" t="s">
        <v>83</v>
      </c>
      <c r="I1180" s="291"/>
      <c r="J1180" s="291"/>
      <c r="K1180" s="291"/>
      <c r="L1180" s="291"/>
      <c r="M1180" s="291"/>
      <c r="N1180" s="291"/>
      <c r="O1180" s="291"/>
      <c r="P1180" s="322"/>
      <c r="Q1180" s="284"/>
    </row>
    <row r="1181" spans="2:17" ht="15">
      <c r="B1181" s="283"/>
      <c r="C1181" s="372" t="s">
        <v>84</v>
      </c>
      <c r="D1181" s="334"/>
      <c r="E1181" s="334"/>
      <c r="F1181" s="334"/>
      <c r="G1181" s="334"/>
      <c r="H1181" s="334"/>
      <c r="I1181" s="334"/>
      <c r="J1181" s="334"/>
      <c r="K1181" s="334"/>
      <c r="L1181" s="334"/>
      <c r="M1181" s="334"/>
      <c r="N1181" s="334"/>
      <c r="O1181" s="334"/>
      <c r="P1181" s="373"/>
      <c r="Q1181" s="284"/>
    </row>
    <row r="1182" spans="2:17" ht="14.25">
      <c r="B1182" s="283"/>
      <c r="C1182" s="988"/>
      <c r="D1182" s="989"/>
      <c r="E1182" s="989"/>
      <c r="F1182" s="989"/>
      <c r="G1182" s="989"/>
      <c r="H1182" s="989"/>
      <c r="I1182" s="989"/>
      <c r="J1182" s="989"/>
      <c r="K1182" s="989"/>
      <c r="L1182" s="989"/>
      <c r="M1182" s="989"/>
      <c r="N1182" s="989"/>
      <c r="O1182" s="989"/>
      <c r="P1182" s="990"/>
      <c r="Q1182" s="371"/>
    </row>
    <row r="1183" spans="2:17" ht="14.25">
      <c r="B1183" s="283"/>
      <c r="C1183" s="988"/>
      <c r="D1183" s="989"/>
      <c r="E1183" s="989"/>
      <c r="F1183" s="989"/>
      <c r="G1183" s="989"/>
      <c r="H1183" s="989"/>
      <c r="I1183" s="989"/>
      <c r="J1183" s="989"/>
      <c r="K1183" s="989"/>
      <c r="L1183" s="989"/>
      <c r="M1183" s="989"/>
      <c r="N1183" s="989"/>
      <c r="O1183" s="989"/>
      <c r="P1183" s="990"/>
      <c r="Q1183" s="371"/>
    </row>
    <row r="1184" spans="2:17" ht="14.25">
      <c r="B1184" s="283"/>
      <c r="C1184" s="305"/>
      <c r="D1184" s="369"/>
      <c r="E1184" s="369"/>
      <c r="F1184" s="369"/>
      <c r="G1184" s="369"/>
      <c r="H1184" s="369"/>
      <c r="I1184" s="369"/>
      <c r="J1184" s="369"/>
      <c r="K1184" s="369"/>
      <c r="L1184" s="369"/>
      <c r="M1184" s="369"/>
      <c r="N1184" s="369"/>
      <c r="O1184" s="369"/>
      <c r="P1184" s="370"/>
      <c r="Q1184" s="371"/>
    </row>
    <row r="1185" spans="2:17" ht="15">
      <c r="B1185" s="283"/>
      <c r="C1185" s="374" t="s">
        <v>85</v>
      </c>
      <c r="D1185" s="369"/>
      <c r="E1185" s="369"/>
      <c r="F1185" s="369"/>
      <c r="G1185" s="369"/>
      <c r="H1185" s="369"/>
      <c r="I1185" s="369"/>
      <c r="J1185" s="369"/>
      <c r="K1185" s="369"/>
      <c r="L1185" s="369"/>
      <c r="M1185" s="369"/>
      <c r="N1185" s="369"/>
      <c r="O1185" s="369"/>
      <c r="P1185" s="370"/>
      <c r="Q1185" s="371"/>
    </row>
    <row r="1186" spans="2:17">
      <c r="B1186" s="283"/>
      <c r="C1186" s="991" t="s">
        <v>86</v>
      </c>
      <c r="D1186" s="992"/>
      <c r="E1186" s="992"/>
      <c r="F1186" s="992"/>
      <c r="G1186" s="992"/>
      <c r="H1186" s="992"/>
      <c r="I1186" s="992"/>
      <c r="J1186" s="992"/>
      <c r="K1186" s="992"/>
      <c r="L1186" s="992"/>
      <c r="M1186" s="992"/>
      <c r="N1186" s="992"/>
      <c r="O1186" s="992"/>
      <c r="P1186" s="993"/>
      <c r="Q1186" s="375"/>
    </row>
    <row r="1187" spans="2:17">
      <c r="B1187" s="283"/>
      <c r="C1187" s="991"/>
      <c r="D1187" s="992"/>
      <c r="E1187" s="992"/>
      <c r="F1187" s="992"/>
      <c r="G1187" s="992"/>
      <c r="H1187" s="992"/>
      <c r="I1187" s="992"/>
      <c r="J1187" s="992"/>
      <c r="K1187" s="992"/>
      <c r="L1187" s="992"/>
      <c r="M1187" s="992"/>
      <c r="N1187" s="992"/>
      <c r="O1187" s="992"/>
      <c r="P1187" s="993"/>
      <c r="Q1187" s="375"/>
    </row>
    <row r="1188" spans="2:17">
      <c r="B1188" s="283"/>
      <c r="C1188" s="991" t="s">
        <v>87</v>
      </c>
      <c r="D1188" s="992"/>
      <c r="E1188" s="992"/>
      <c r="F1188" s="992"/>
      <c r="G1188" s="992"/>
      <c r="H1188" s="992"/>
      <c r="I1188" s="992"/>
      <c r="J1188" s="992"/>
      <c r="K1188" s="992"/>
      <c r="L1188" s="992"/>
      <c r="M1188" s="992"/>
      <c r="N1188" s="992"/>
      <c r="O1188" s="992"/>
      <c r="P1188" s="993"/>
      <c r="Q1188" s="375"/>
    </row>
    <row r="1189" spans="2:17">
      <c r="B1189" s="283"/>
      <c r="C1189" s="991"/>
      <c r="D1189" s="992"/>
      <c r="E1189" s="992"/>
      <c r="F1189" s="992"/>
      <c r="G1189" s="992"/>
      <c r="H1189" s="992"/>
      <c r="I1189" s="992"/>
      <c r="J1189" s="992"/>
      <c r="K1189" s="992"/>
      <c r="L1189" s="992"/>
      <c r="M1189" s="992"/>
      <c r="N1189" s="992"/>
      <c r="O1189" s="992"/>
      <c r="P1189" s="993"/>
      <c r="Q1189" s="375"/>
    </row>
    <row r="1190" spans="2:17" ht="14.25">
      <c r="B1190" s="283"/>
      <c r="C1190" s="305"/>
      <c r="D1190" s="369"/>
      <c r="E1190" s="369"/>
      <c r="F1190" s="369"/>
      <c r="G1190" s="369"/>
      <c r="H1190" s="369"/>
      <c r="I1190" s="369"/>
      <c r="J1190" s="369"/>
      <c r="K1190" s="369"/>
      <c r="L1190" s="369"/>
      <c r="M1190" s="369"/>
      <c r="N1190" s="369"/>
      <c r="O1190" s="369"/>
      <c r="P1190" s="370"/>
      <c r="Q1190" s="371"/>
    </row>
    <row r="1191" spans="2:17" ht="14.25">
      <c r="B1191" s="283"/>
      <c r="C1191" s="321"/>
      <c r="D1191" s="291"/>
      <c r="E1191" s="291"/>
      <c r="F1191" s="291"/>
      <c r="G1191" s="291"/>
      <c r="H1191" s="367" t="s">
        <v>79</v>
      </c>
      <c r="I1191" s="291"/>
      <c r="J1191" s="291"/>
      <c r="K1191" s="291"/>
      <c r="L1191" s="291"/>
      <c r="M1191" s="291"/>
      <c r="N1191" s="291"/>
      <c r="O1191" s="291"/>
      <c r="P1191" s="322"/>
      <c r="Q1191" s="284"/>
    </row>
    <row r="1192" spans="2:17" ht="14.25">
      <c r="B1192" s="283"/>
      <c r="C1192" s="321"/>
      <c r="D1192" s="291"/>
      <c r="E1192" s="291"/>
      <c r="F1192" s="291"/>
      <c r="G1192" s="291"/>
      <c r="H1192" s="291" t="s">
        <v>80</v>
      </c>
      <c r="I1192" s="337"/>
      <c r="J1192" s="337"/>
      <c r="K1192" s="337"/>
      <c r="L1192" s="291"/>
      <c r="M1192" s="291"/>
      <c r="N1192" s="291"/>
      <c r="O1192" s="291"/>
      <c r="P1192" s="322"/>
      <c r="Q1192" s="284"/>
    </row>
    <row r="1193" spans="2:17" ht="14.25">
      <c r="B1193" s="283"/>
      <c r="C1193" s="321"/>
      <c r="D1193" s="291"/>
      <c r="E1193" s="291"/>
      <c r="F1193" s="291"/>
      <c r="G1193" s="291"/>
      <c r="H1193" s="291" t="s">
        <v>88</v>
      </c>
      <c r="I1193" s="376"/>
      <c r="J1193" s="376"/>
      <c r="K1193" s="376"/>
      <c r="L1193" s="291"/>
      <c r="M1193" s="291"/>
      <c r="N1193" s="291"/>
      <c r="O1193" s="291"/>
      <c r="P1193" s="322"/>
      <c r="Q1193" s="284"/>
    </row>
    <row r="1194" spans="2:17" ht="14.25">
      <c r="B1194" s="283"/>
      <c r="C1194" s="377"/>
      <c r="D1194" s="369"/>
      <c r="E1194" s="369"/>
      <c r="F1194" s="369"/>
      <c r="G1194" s="369"/>
      <c r="H1194" s="291" t="s">
        <v>89</v>
      </c>
      <c r="I1194" s="291"/>
      <c r="J1194" s="291"/>
      <c r="K1194" s="291"/>
      <c r="L1194" s="369"/>
      <c r="M1194" s="369"/>
      <c r="N1194" s="369"/>
      <c r="O1194" s="369"/>
      <c r="P1194" s="370"/>
      <c r="Q1194" s="371"/>
    </row>
    <row r="1195" spans="2:17" ht="16.5" thickBot="1">
      <c r="B1195" s="283"/>
      <c r="C1195" s="978"/>
      <c r="D1195" s="979"/>
      <c r="E1195" s="979"/>
      <c r="F1195" s="355"/>
      <c r="G1195" s="355"/>
      <c r="H1195" s="355"/>
      <c r="I1195" s="355"/>
      <c r="J1195" s="355"/>
      <c r="K1195" s="980"/>
      <c r="L1195" s="980"/>
      <c r="M1195" s="980"/>
      <c r="N1195" s="980"/>
      <c r="O1195" s="980"/>
      <c r="P1195" s="981"/>
      <c r="Q1195" s="378"/>
    </row>
    <row r="1196" spans="2:17" ht="13.5" thickBot="1">
      <c r="B1196" s="379"/>
      <c r="C1196" s="380"/>
      <c r="D1196" s="380"/>
      <c r="E1196" s="380"/>
      <c r="F1196" s="380"/>
      <c r="G1196" s="380"/>
      <c r="H1196" s="380"/>
      <c r="I1196" s="380"/>
      <c r="J1196" s="380"/>
      <c r="K1196" s="380"/>
      <c r="L1196" s="380"/>
      <c r="M1196" s="380"/>
      <c r="N1196" s="380"/>
      <c r="O1196" s="380"/>
      <c r="P1196" s="380"/>
      <c r="Q1196" s="381"/>
    </row>
    <row r="1197" spans="2:17" ht="13.5" thickTop="1"/>
    <row r="1198" spans="2:17" ht="13.5" thickBot="1"/>
    <row r="1199" spans="2:17" ht="13.5" thickTop="1">
      <c r="B1199" s="280"/>
      <c r="C1199" s="281"/>
      <c r="D1199" s="281"/>
      <c r="E1199" s="281"/>
      <c r="F1199" s="281"/>
      <c r="G1199" s="281"/>
      <c r="H1199" s="281"/>
      <c r="I1199" s="281"/>
      <c r="J1199" s="281"/>
      <c r="K1199" s="281"/>
      <c r="L1199" s="281"/>
      <c r="M1199" s="281"/>
      <c r="N1199" s="281"/>
      <c r="O1199" s="281"/>
      <c r="P1199" s="281"/>
      <c r="Q1199" s="282"/>
    </row>
    <row r="1200" spans="2:17" ht="13.5">
      <c r="B1200" s="283"/>
      <c r="C1200" s="1066" t="s">
        <v>38</v>
      </c>
      <c r="D1200" s="1067"/>
      <c r="E1200" s="1067"/>
      <c r="F1200" s="1067"/>
      <c r="Q1200" s="284"/>
    </row>
    <row r="1201" spans="2:17">
      <c r="B1201" s="283"/>
      <c r="C1201" s="285"/>
      <c r="D1201" s="286" t="s">
        <v>39</v>
      </c>
      <c r="E1201" s="285"/>
      <c r="F1201" s="287"/>
      <c r="Q1201" s="284"/>
    </row>
    <row r="1202" spans="2:17">
      <c r="B1202" s="283"/>
      <c r="C1202" s="288"/>
      <c r="D1202" s="289"/>
      <c r="E1202" s="288"/>
      <c r="F1202" s="289"/>
      <c r="Q1202" s="284"/>
    </row>
    <row r="1203" spans="2:17" ht="15.75">
      <c r="B1203" s="283"/>
      <c r="C1203" s="1068" t="s">
        <v>40</v>
      </c>
      <c r="D1203" s="1068"/>
      <c r="E1203" s="1068"/>
      <c r="F1203" s="1068"/>
      <c r="G1203" s="1068"/>
      <c r="H1203" s="1068"/>
      <c r="I1203" s="1068"/>
      <c r="J1203" s="1068"/>
      <c r="K1203" s="1068"/>
      <c r="L1203" s="1068"/>
      <c r="M1203" s="1068"/>
      <c r="N1203" s="1068"/>
      <c r="O1203" s="1068"/>
      <c r="P1203" s="1068"/>
      <c r="Q1203" s="290"/>
    </row>
    <row r="1204" spans="2:17" ht="15" thickBot="1">
      <c r="B1204" s="283"/>
      <c r="C1204" s="291"/>
      <c r="D1204" s="291"/>
      <c r="E1204" s="291"/>
      <c r="F1204" s="291"/>
      <c r="G1204" s="291"/>
      <c r="H1204" s="291"/>
      <c r="I1204" s="291"/>
      <c r="J1204" s="291"/>
      <c r="K1204" s="291"/>
      <c r="L1204" s="291"/>
      <c r="M1204" s="291"/>
      <c r="N1204" s="291"/>
      <c r="O1204" s="291"/>
      <c r="P1204" s="291"/>
      <c r="Q1204" s="284"/>
    </row>
    <row r="1205" spans="2:17" ht="15">
      <c r="B1205" s="283"/>
      <c r="C1205" s="872"/>
      <c r="D1205" s="1069"/>
      <c r="E1205" s="1070"/>
      <c r="F1205" s="1070"/>
      <c r="G1205" s="1070"/>
      <c r="H1205" s="1070"/>
      <c r="I1205" s="1070"/>
      <c r="J1205" s="1070"/>
      <c r="K1205" s="1071"/>
      <c r="L1205" s="877"/>
      <c r="M1205" s="878"/>
      <c r="N1205" s="878"/>
      <c r="O1205" s="878"/>
      <c r="P1205" s="879"/>
      <c r="Q1205" s="8"/>
    </row>
    <row r="1206" spans="2:17" ht="15">
      <c r="B1206" s="283"/>
      <c r="C1206" s="873"/>
      <c r="D1206" s="856" t="s">
        <v>468</v>
      </c>
      <c r="E1206" s="857"/>
      <c r="F1206" s="857"/>
      <c r="G1206" s="857"/>
      <c r="H1206" s="857"/>
      <c r="I1206" s="857"/>
      <c r="J1206" s="857"/>
      <c r="K1206" s="858"/>
      <c r="L1206" s="880"/>
      <c r="M1206" s="881"/>
      <c r="N1206" s="881"/>
      <c r="O1206" s="881"/>
      <c r="P1206" s="882"/>
      <c r="Q1206" s="8"/>
    </row>
    <row r="1207" spans="2:17" ht="15">
      <c r="B1207" s="283"/>
      <c r="C1207" s="873"/>
      <c r="D1207" s="1063"/>
      <c r="E1207" s="1064"/>
      <c r="F1207" s="1064"/>
      <c r="G1207" s="1064"/>
      <c r="H1207" s="1064"/>
      <c r="I1207" s="1064"/>
      <c r="J1207" s="1064"/>
      <c r="K1207" s="1065"/>
      <c r="L1207" s="883" t="s">
        <v>41</v>
      </c>
      <c r="M1207" s="252"/>
      <c r="N1207" s="885"/>
      <c r="O1207" s="886"/>
      <c r="P1207" s="887"/>
      <c r="Q1207" s="8"/>
    </row>
    <row r="1208" spans="2:17" ht="14.25">
      <c r="B1208" s="283"/>
      <c r="C1208" s="873"/>
      <c r="D1208" s="866" t="s">
        <v>467</v>
      </c>
      <c r="E1208" s="867"/>
      <c r="F1208" s="867"/>
      <c r="G1208" s="867"/>
      <c r="H1208" s="867"/>
      <c r="I1208" s="867"/>
      <c r="J1208" s="867"/>
      <c r="K1208" s="868"/>
      <c r="L1208" s="1072"/>
      <c r="M1208" s="294"/>
      <c r="N1208" s="1060"/>
      <c r="O1208" s="1061"/>
      <c r="P1208" s="1062"/>
      <c r="Q1208" s="295"/>
    </row>
    <row r="1209" spans="2:17" ht="13.9" customHeight="1">
      <c r="B1209" s="283"/>
      <c r="C1209" s="873"/>
      <c r="D1209" s="866"/>
      <c r="E1209" s="867"/>
      <c r="F1209" s="867"/>
      <c r="G1209" s="867"/>
      <c r="H1209" s="867"/>
      <c r="I1209" s="867"/>
      <c r="J1209" s="867"/>
      <c r="K1209" s="868"/>
      <c r="L1209" s="883" t="s">
        <v>42</v>
      </c>
      <c r="M1209" s="253"/>
      <c r="N1209" s="883">
        <v>1</v>
      </c>
      <c r="O1209" s="883" t="s">
        <v>43</v>
      </c>
      <c r="P1209" s="854">
        <v>1</v>
      </c>
      <c r="Q1209" s="8"/>
    </row>
    <row r="1210" spans="2:17" ht="13.9" customHeight="1">
      <c r="B1210" s="283"/>
      <c r="C1210" s="873"/>
      <c r="D1210" s="866"/>
      <c r="E1210" s="867"/>
      <c r="F1210" s="867"/>
      <c r="G1210" s="867"/>
      <c r="H1210" s="867"/>
      <c r="I1210" s="867"/>
      <c r="J1210" s="867"/>
      <c r="K1210" s="868"/>
      <c r="L1210" s="891"/>
      <c r="M1210" s="254"/>
      <c r="N1210" s="891"/>
      <c r="O1210" s="891"/>
      <c r="P1210" s="855"/>
      <c r="Q1210" s="8"/>
    </row>
    <row r="1211" spans="2:17" ht="15">
      <c r="B1211" s="283"/>
      <c r="C1211" s="873"/>
      <c r="D1211" s="1063" t="s">
        <v>44</v>
      </c>
      <c r="E1211" s="1064"/>
      <c r="F1211" s="1064"/>
      <c r="G1211" s="1064"/>
      <c r="H1211" s="1064"/>
      <c r="I1211" s="1064"/>
      <c r="J1211" s="1064"/>
      <c r="K1211" s="1065"/>
      <c r="L1211" s="891"/>
      <c r="M1211" s="254"/>
      <c r="N1211" s="891"/>
      <c r="O1211" s="891"/>
      <c r="P1211" s="855"/>
      <c r="Q1211" s="8"/>
    </row>
    <row r="1212" spans="2:17" ht="15.75" thickBot="1">
      <c r="B1212" s="283"/>
      <c r="C1212" s="296"/>
      <c r="D1212" s="297"/>
      <c r="E1212" s="297"/>
      <c r="F1212" s="297"/>
      <c r="G1212" s="297"/>
      <c r="H1212" s="297"/>
      <c r="I1212" s="297"/>
      <c r="J1212" s="297"/>
      <c r="K1212" s="297"/>
      <c r="L1212" s="297"/>
      <c r="M1212" s="297"/>
      <c r="N1212" s="298"/>
      <c r="O1212" s="298"/>
      <c r="P1212" s="299"/>
      <c r="Q1212" s="300"/>
    </row>
    <row r="1213" spans="2:17" ht="15">
      <c r="B1213" s="283"/>
      <c r="C1213" s="301"/>
      <c r="D1213" s="292"/>
      <c r="E1213" s="292"/>
      <c r="F1213" s="292"/>
      <c r="G1213" s="292"/>
      <c r="H1213" s="292"/>
      <c r="I1213" s="292"/>
      <c r="J1213" s="292"/>
      <c r="K1213" s="292"/>
      <c r="L1213" s="302" t="s">
        <v>45</v>
      </c>
      <c r="M1213" s="302"/>
      <c r="N1213" s="303" t="s">
        <v>46</v>
      </c>
      <c r="O1213" s="303" t="s">
        <v>47</v>
      </c>
      <c r="P1213" s="304" t="s">
        <v>48</v>
      </c>
      <c r="Q1213" s="295"/>
    </row>
    <row r="1214" spans="2:17" ht="15">
      <c r="B1214" s="283"/>
      <c r="C1214" s="305"/>
      <c r="D1214" s="293"/>
      <c r="E1214" s="293"/>
      <c r="F1214" s="293"/>
      <c r="G1214" s="293"/>
      <c r="H1214" s="293"/>
      <c r="I1214" s="293"/>
      <c r="J1214" s="293"/>
      <c r="K1214" s="293"/>
      <c r="L1214" s="306"/>
      <c r="M1214" s="306"/>
      <c r="N1214" s="307">
        <v>1</v>
      </c>
      <c r="O1214" s="307">
        <v>9</v>
      </c>
      <c r="P1214" s="308">
        <v>2026</v>
      </c>
      <c r="Q1214" s="309"/>
    </row>
    <row r="1215" spans="2:17" ht="15">
      <c r="B1215" s="283"/>
      <c r="C1215" s="310"/>
      <c r="D1215" s="311"/>
      <c r="E1215" s="311"/>
      <c r="F1215" s="311"/>
      <c r="G1215" s="311"/>
      <c r="H1215" s="311"/>
      <c r="I1215" s="311"/>
      <c r="J1215" s="311"/>
      <c r="K1215" s="311"/>
      <c r="L1215" s="311"/>
      <c r="M1215" s="311"/>
      <c r="N1215" s="311"/>
      <c r="O1215" s="311"/>
      <c r="P1215" s="312"/>
      <c r="Q1215" s="313"/>
    </row>
    <row r="1216" spans="2:17" ht="15" thickBot="1">
      <c r="B1216" s="283"/>
      <c r="C1216" s="314"/>
      <c r="D1216" s="315"/>
      <c r="E1216" s="315"/>
      <c r="F1216" s="315"/>
      <c r="G1216" s="315"/>
      <c r="H1216" s="315"/>
      <c r="I1216" s="315"/>
      <c r="J1216" s="315"/>
      <c r="K1216" s="315"/>
      <c r="L1216" s="315"/>
      <c r="M1216" s="315"/>
      <c r="N1216" s="315"/>
      <c r="O1216" s="315"/>
      <c r="P1216" s="316"/>
      <c r="Q1216" s="284"/>
    </row>
    <row r="1217" spans="2:17" ht="15" thickBot="1">
      <c r="B1217" s="283"/>
      <c r="C1217" s="317"/>
      <c r="D1217" s="318"/>
      <c r="E1217" s="318"/>
      <c r="F1217" s="318"/>
      <c r="G1217" s="318"/>
      <c r="H1217" s="318"/>
      <c r="I1217" s="291"/>
      <c r="J1217" s="291"/>
      <c r="K1217" s="318"/>
      <c r="L1217" s="318"/>
      <c r="M1217" s="318"/>
      <c r="N1217" s="318"/>
      <c r="O1217" s="318"/>
      <c r="P1217" s="319"/>
      <c r="Q1217" s="284"/>
    </row>
    <row r="1218" spans="2:17" ht="15">
      <c r="B1218" s="283"/>
      <c r="C1218" s="1045" t="s">
        <v>51</v>
      </c>
      <c r="D1218" s="1046"/>
      <c r="E1218" s="1046"/>
      <c r="F1218" s="1046"/>
      <c r="G1218" s="1046"/>
      <c r="H1218" s="1046"/>
      <c r="I1218" s="1046"/>
      <c r="J1218" s="1046"/>
      <c r="K1218" s="1046"/>
      <c r="L1218" s="1046"/>
      <c r="M1218" s="1046"/>
      <c r="N1218" s="1046"/>
      <c r="O1218" s="1046"/>
      <c r="P1218" s="1047"/>
      <c r="Q1218" s="320"/>
    </row>
    <row r="1219" spans="2:17" ht="15" thickBot="1">
      <c r="B1219" s="283"/>
      <c r="C1219" s="321"/>
      <c r="D1219" s="291"/>
      <c r="E1219" s="291"/>
      <c r="F1219" s="291"/>
      <c r="G1219" s="291"/>
      <c r="H1219" s="291"/>
      <c r="I1219" s="291"/>
      <c r="J1219" s="291"/>
      <c r="K1219" s="291"/>
      <c r="L1219" s="291"/>
      <c r="M1219" s="291"/>
      <c r="N1219" s="291"/>
      <c r="O1219" s="291"/>
      <c r="P1219" s="322"/>
      <c r="Q1219" s="284"/>
    </row>
    <row r="1220" spans="2:17" ht="15">
      <c r="B1220" s="283"/>
      <c r="C1220" s="323" t="s">
        <v>52</v>
      </c>
      <c r="D1220" s="1048" t="s">
        <v>6</v>
      </c>
      <c r="E1220" s="1049"/>
      <c r="F1220" s="1049"/>
      <c r="G1220" s="1049"/>
      <c r="H1220" s="1049"/>
      <c r="I1220" s="1049"/>
      <c r="J1220" s="1049"/>
      <c r="K1220" s="1049"/>
      <c r="L1220" s="1050"/>
      <c r="M1220" s="1051" t="s">
        <v>53</v>
      </c>
      <c r="N1220" s="1052"/>
      <c r="O1220" s="1053"/>
      <c r="P1220" s="323" t="s">
        <v>8</v>
      </c>
      <c r="Q1220" s="324"/>
    </row>
    <row r="1221" spans="2:17" ht="15.75" thickBot="1">
      <c r="B1221" s="283"/>
      <c r="C1221" s="382">
        <v>6.14</v>
      </c>
      <c r="D1221" s="1054" t="s">
        <v>162</v>
      </c>
      <c r="E1221" s="1055"/>
      <c r="F1221" s="1055"/>
      <c r="G1221" s="1055"/>
      <c r="H1221" s="1055"/>
      <c r="I1221" s="1055"/>
      <c r="J1221" s="1055"/>
      <c r="K1221" s="1055"/>
      <c r="L1221" s="1056"/>
      <c r="M1221" s="1057" t="s">
        <v>101</v>
      </c>
      <c r="N1221" s="1058"/>
      <c r="O1221" s="1059"/>
      <c r="P1221" s="326">
        <f>+P1266</f>
        <v>90636</v>
      </c>
      <c r="Q1221" s="327"/>
    </row>
    <row r="1222" spans="2:17">
      <c r="B1222" s="283"/>
      <c r="C1222" s="1002" t="s">
        <v>54</v>
      </c>
      <c r="D1222" s="1003"/>
      <c r="E1222" s="1003"/>
      <c r="F1222" s="1003"/>
      <c r="G1222" s="1003"/>
      <c r="H1222" s="1003"/>
      <c r="I1222" s="1003"/>
      <c r="J1222" s="1003"/>
      <c r="K1222" s="1003"/>
      <c r="L1222" s="1003"/>
      <c r="M1222" s="1003"/>
      <c r="N1222" s="1003"/>
      <c r="O1222" s="1003"/>
      <c r="P1222" s="1004"/>
      <c r="Q1222" s="328"/>
    </row>
    <row r="1223" spans="2:17">
      <c r="B1223" s="283"/>
      <c r="C1223" s="1005"/>
      <c r="D1223" s="1006"/>
      <c r="E1223" s="1006"/>
      <c r="F1223" s="1006"/>
      <c r="G1223" s="1006"/>
      <c r="H1223" s="1006"/>
      <c r="I1223" s="1006"/>
      <c r="J1223" s="1006"/>
      <c r="K1223" s="1006"/>
      <c r="L1223" s="1006"/>
      <c r="M1223" s="1006"/>
      <c r="N1223" s="1006"/>
      <c r="O1223" s="1006"/>
      <c r="P1223" s="1007"/>
      <c r="Q1223" s="328"/>
    </row>
    <row r="1224" spans="2:17" ht="13.5" thickBot="1">
      <c r="B1224" s="283"/>
      <c r="C1224" s="1008"/>
      <c r="D1224" s="1009"/>
      <c r="E1224" s="1009"/>
      <c r="F1224" s="1009"/>
      <c r="G1224" s="1009"/>
      <c r="H1224" s="1009"/>
      <c r="I1224" s="1009"/>
      <c r="J1224" s="1009"/>
      <c r="K1224" s="1009"/>
      <c r="L1224" s="1009"/>
      <c r="M1224" s="1009"/>
      <c r="N1224" s="1009"/>
      <c r="O1224" s="1009"/>
      <c r="P1224" s="1010"/>
      <c r="Q1224" s="328"/>
    </row>
    <row r="1225" spans="2:17" ht="15">
      <c r="B1225" s="283"/>
      <c r="C1225" s="1011" t="s">
        <v>6</v>
      </c>
      <c r="D1225" s="1040"/>
      <c r="E1225" s="1040"/>
      <c r="F1225" s="1040"/>
      <c r="G1225" s="1041"/>
      <c r="H1225" s="1027" t="s">
        <v>53</v>
      </c>
      <c r="I1225" s="1012"/>
      <c r="J1225" s="1012"/>
      <c r="K1225" s="1028"/>
      <c r="L1225" s="330" t="s">
        <v>55</v>
      </c>
      <c r="M1225" s="1027" t="s">
        <v>56</v>
      </c>
      <c r="N1225" s="1012"/>
      <c r="O1225" s="1028"/>
      <c r="P1225" s="332" t="s">
        <v>57</v>
      </c>
      <c r="Q1225" s="333"/>
    </row>
    <row r="1226" spans="2:17" ht="14.25">
      <c r="B1226" s="283"/>
      <c r="C1226" s="994" t="s">
        <v>92</v>
      </c>
      <c r="D1226" s="995"/>
      <c r="E1226" s="995"/>
      <c r="F1226" s="995"/>
      <c r="G1226" s="1033"/>
      <c r="H1226" s="1032" t="s">
        <v>171</v>
      </c>
      <c r="I1226" s="995"/>
      <c r="J1226" s="995"/>
      <c r="K1226" s="1033"/>
      <c r="L1226" s="335">
        <f>+P1254</f>
        <v>7791.53</v>
      </c>
      <c r="M1226" s="1042">
        <f>+$U$28</f>
        <v>0.1</v>
      </c>
      <c r="N1226" s="1043"/>
      <c r="O1226" s="1044"/>
      <c r="P1226" s="60">
        <f>+ROUND(M1226*L1226,2)</f>
        <v>779.15</v>
      </c>
      <c r="Q1226" s="18"/>
    </row>
    <row r="1227" spans="2:17" ht="14.25">
      <c r="B1227" s="283"/>
      <c r="C1227" s="1031" t="s">
        <v>267</v>
      </c>
      <c r="D1227" s="1031"/>
      <c r="E1227" s="1031"/>
      <c r="F1227" s="1031"/>
      <c r="G1227" s="1031"/>
      <c r="H1227" s="1032" t="s">
        <v>94</v>
      </c>
      <c r="I1227" s="995"/>
      <c r="J1227" s="995"/>
      <c r="K1227" s="1033"/>
      <c r="L1227" s="335">
        <v>25600</v>
      </c>
      <c r="M1227" s="1034">
        <v>0.01</v>
      </c>
      <c r="N1227" s="1035"/>
      <c r="O1227" s="1036"/>
      <c r="P1227" s="60">
        <f>+ROUND(M1227*L1227,2)</f>
        <v>256</v>
      </c>
      <c r="Q1227" s="18"/>
    </row>
    <row r="1228" spans="2:17" ht="15" thickBot="1">
      <c r="B1228" s="283"/>
      <c r="C1228" s="1023" t="s">
        <v>268</v>
      </c>
      <c r="D1228" s="1024"/>
      <c r="E1228" s="1024"/>
      <c r="F1228" s="1024"/>
      <c r="G1228" s="1025"/>
      <c r="H1228" s="1026" t="s">
        <v>172</v>
      </c>
      <c r="I1228" s="1024"/>
      <c r="J1228" s="1024"/>
      <c r="K1228" s="1025"/>
      <c r="L1228" s="340">
        <v>7750</v>
      </c>
      <c r="M1228" s="1037">
        <v>2.5000000000000001E-2</v>
      </c>
      <c r="N1228" s="1038"/>
      <c r="O1228" s="1039"/>
      <c r="P1228" s="60">
        <f>+ROUND(M1228*L1228,2)</f>
        <v>193.75</v>
      </c>
      <c r="Q1228" s="18"/>
    </row>
    <row r="1229" spans="2:17" ht="15.75" thickBot="1">
      <c r="B1229" s="283"/>
      <c r="C1229" s="982" t="s">
        <v>58</v>
      </c>
      <c r="D1229" s="983"/>
      <c r="E1229" s="983"/>
      <c r="F1229" s="983"/>
      <c r="G1229" s="983"/>
      <c r="H1229" s="983"/>
      <c r="I1229" s="983"/>
      <c r="J1229" s="983"/>
      <c r="K1229" s="983"/>
      <c r="L1229" s="983"/>
      <c r="M1229" s="983"/>
      <c r="N1229" s="983"/>
      <c r="O1229" s="984"/>
      <c r="P1229" s="341">
        <f>+SUM(P1226:P1228)</f>
        <v>1228.9000000000001</v>
      </c>
      <c r="Q1229" s="342"/>
    </row>
    <row r="1230" spans="2:17">
      <c r="B1230" s="283"/>
      <c r="C1230" s="1002" t="s">
        <v>59</v>
      </c>
      <c r="D1230" s="1003"/>
      <c r="E1230" s="1003"/>
      <c r="F1230" s="1003"/>
      <c r="G1230" s="1003"/>
      <c r="H1230" s="1003"/>
      <c r="I1230" s="1003"/>
      <c r="J1230" s="1003"/>
      <c r="K1230" s="1003"/>
      <c r="L1230" s="1003"/>
      <c r="M1230" s="1003"/>
      <c r="N1230" s="1003"/>
      <c r="O1230" s="1003"/>
      <c r="P1230" s="1004"/>
      <c r="Q1230" s="328"/>
    </row>
    <row r="1231" spans="2:17">
      <c r="B1231" s="283"/>
      <c r="C1231" s="1005"/>
      <c r="D1231" s="1006"/>
      <c r="E1231" s="1006"/>
      <c r="F1231" s="1006"/>
      <c r="G1231" s="1006"/>
      <c r="H1231" s="1006"/>
      <c r="I1231" s="1006"/>
      <c r="J1231" s="1006"/>
      <c r="K1231" s="1006"/>
      <c r="L1231" s="1006"/>
      <c r="M1231" s="1006"/>
      <c r="N1231" s="1006"/>
      <c r="O1231" s="1006"/>
      <c r="P1231" s="1007"/>
      <c r="Q1231" s="328"/>
    </row>
    <row r="1232" spans="2:17" ht="13.5" thickBot="1">
      <c r="B1232" s="283"/>
      <c r="C1232" s="1008"/>
      <c r="D1232" s="1009"/>
      <c r="E1232" s="1009"/>
      <c r="F1232" s="1009"/>
      <c r="G1232" s="1009"/>
      <c r="H1232" s="1009"/>
      <c r="I1232" s="1009"/>
      <c r="J1232" s="1009"/>
      <c r="K1232" s="1009"/>
      <c r="L1232" s="1009"/>
      <c r="M1232" s="1009"/>
      <c r="N1232" s="1009"/>
      <c r="O1232" s="1009"/>
      <c r="P1232" s="1010"/>
      <c r="Q1232" s="328"/>
    </row>
    <row r="1233" spans="2:20" ht="15">
      <c r="B1233" s="283"/>
      <c r="C1233" s="1011" t="s">
        <v>6</v>
      </c>
      <c r="D1233" s="1012"/>
      <c r="E1233" s="1012"/>
      <c r="F1233" s="1012"/>
      <c r="G1233" s="1012"/>
      <c r="H1233" s="1012"/>
      <c r="I1233" s="1012"/>
      <c r="J1233" s="1028"/>
      <c r="K1233" s="329" t="s">
        <v>53</v>
      </c>
      <c r="L1233" s="330" t="s">
        <v>8</v>
      </c>
      <c r="M1233" s="329" t="s">
        <v>178</v>
      </c>
      <c r="N1233" s="1027" t="s">
        <v>60</v>
      </c>
      <c r="O1233" s="1028"/>
      <c r="P1233" s="332" t="s">
        <v>57</v>
      </c>
      <c r="Q1233" s="333"/>
    </row>
    <row r="1234" spans="2:20" ht="14.25">
      <c r="B1234" s="283"/>
      <c r="C1234" s="1017" t="s">
        <v>264</v>
      </c>
      <c r="D1234" s="1018"/>
      <c r="E1234" s="1018"/>
      <c r="F1234" s="1018"/>
      <c r="G1234" s="1018"/>
      <c r="H1234" s="1018"/>
      <c r="I1234" s="1018"/>
      <c r="J1234" s="1019"/>
      <c r="K1234" s="343" t="s">
        <v>269</v>
      </c>
      <c r="L1234" s="344">
        <v>0.2</v>
      </c>
      <c r="M1234" s="345">
        <v>0.05</v>
      </c>
      <c r="N1234" s="784">
        <v>10000</v>
      </c>
      <c r="O1234" s="785"/>
      <c r="P1234" s="60">
        <f>+ROUND((L1234*(1+M1234)*N1234),2)</f>
        <v>2100</v>
      </c>
      <c r="Q1234" s="18"/>
    </row>
    <row r="1235" spans="2:20" ht="14.25">
      <c r="B1235" s="283"/>
      <c r="C1235" s="1017" t="s">
        <v>274</v>
      </c>
      <c r="D1235" s="1018"/>
      <c r="E1235" s="1018"/>
      <c r="F1235" s="1018"/>
      <c r="G1235" s="1018"/>
      <c r="H1235" s="1018"/>
      <c r="I1235" s="1018"/>
      <c r="J1235" s="1019"/>
      <c r="K1235" s="343" t="s">
        <v>101</v>
      </c>
      <c r="L1235" s="344">
        <v>1</v>
      </c>
      <c r="M1235" s="345">
        <v>0.05</v>
      </c>
      <c r="N1235" s="784">
        <v>52000</v>
      </c>
      <c r="O1235" s="785"/>
      <c r="P1235" s="60">
        <f t="shared" ref="P1235:P1237" si="13">+ROUND((L1235*(1+M1235)*N1235),2)</f>
        <v>54600</v>
      </c>
      <c r="Q1235" s="18"/>
    </row>
    <row r="1236" spans="2:20" ht="14.25">
      <c r="B1236" s="283"/>
      <c r="C1236" s="1017"/>
      <c r="D1236" s="1018"/>
      <c r="E1236" s="1018"/>
      <c r="F1236" s="1018"/>
      <c r="G1236" s="1018"/>
      <c r="H1236" s="1018"/>
      <c r="I1236" s="1018"/>
      <c r="J1236" s="1019"/>
      <c r="K1236" s="343"/>
      <c r="L1236" s="344"/>
      <c r="M1236" s="345"/>
      <c r="N1236" s="784"/>
      <c r="O1236" s="785"/>
      <c r="P1236" s="60">
        <f t="shared" si="13"/>
        <v>0</v>
      </c>
      <c r="Q1236" s="18"/>
    </row>
    <row r="1237" spans="2:20" ht="15" thickBot="1">
      <c r="B1237" s="283"/>
      <c r="C1237" s="1017"/>
      <c r="D1237" s="1018"/>
      <c r="E1237" s="1018"/>
      <c r="F1237" s="1018"/>
      <c r="G1237" s="1018"/>
      <c r="H1237" s="1018"/>
      <c r="I1237" s="1018"/>
      <c r="J1237" s="1019"/>
      <c r="K1237" s="343"/>
      <c r="L1237" s="344"/>
      <c r="M1237" s="345"/>
      <c r="N1237" s="784"/>
      <c r="O1237" s="785"/>
      <c r="P1237" s="60">
        <f t="shared" si="13"/>
        <v>0</v>
      </c>
      <c r="Q1237" s="18"/>
    </row>
    <row r="1238" spans="2:20" ht="15.75" thickBot="1">
      <c r="B1238" s="283"/>
      <c r="C1238" s="982" t="s">
        <v>58</v>
      </c>
      <c r="D1238" s="983"/>
      <c r="E1238" s="983"/>
      <c r="F1238" s="983"/>
      <c r="G1238" s="983"/>
      <c r="H1238" s="983"/>
      <c r="I1238" s="983"/>
      <c r="J1238" s="983"/>
      <c r="K1238" s="983"/>
      <c r="L1238" s="983"/>
      <c r="M1238" s="1029"/>
      <c r="N1238" s="983"/>
      <c r="O1238" s="984"/>
      <c r="P1238" s="350">
        <f>+SUM(P1234:P1237)</f>
        <v>56700</v>
      </c>
      <c r="Q1238" s="18"/>
    </row>
    <row r="1239" spans="2:20">
      <c r="B1239" s="283"/>
      <c r="C1239" s="1002" t="s">
        <v>61</v>
      </c>
      <c r="D1239" s="1003"/>
      <c r="E1239" s="1003"/>
      <c r="F1239" s="1003"/>
      <c r="G1239" s="1003"/>
      <c r="H1239" s="1003"/>
      <c r="I1239" s="1003"/>
      <c r="J1239" s="1003"/>
      <c r="K1239" s="1003"/>
      <c r="L1239" s="1003"/>
      <c r="M1239" s="1003"/>
      <c r="N1239" s="1003"/>
      <c r="O1239" s="1003"/>
      <c r="P1239" s="1004"/>
      <c r="Q1239" s="328"/>
      <c r="T1239" s="279">
        <f>80000*30*3</f>
        <v>7200000</v>
      </c>
    </row>
    <row r="1240" spans="2:20">
      <c r="B1240" s="283"/>
      <c r="C1240" s="1005"/>
      <c r="D1240" s="1006"/>
      <c r="E1240" s="1006"/>
      <c r="F1240" s="1006"/>
      <c r="G1240" s="1006"/>
      <c r="H1240" s="1006"/>
      <c r="I1240" s="1006"/>
      <c r="J1240" s="1006"/>
      <c r="K1240" s="1006"/>
      <c r="L1240" s="1006"/>
      <c r="M1240" s="1006"/>
      <c r="N1240" s="1006"/>
      <c r="O1240" s="1006"/>
      <c r="P1240" s="1007"/>
      <c r="Q1240" s="328"/>
      <c r="T1240" s="279">
        <v>6000000</v>
      </c>
    </row>
    <row r="1241" spans="2:20" ht="13.5" thickBot="1">
      <c r="B1241" s="283"/>
      <c r="C1241" s="1008"/>
      <c r="D1241" s="1009"/>
      <c r="E1241" s="1009"/>
      <c r="F1241" s="1009"/>
      <c r="G1241" s="1009"/>
      <c r="H1241" s="1009"/>
      <c r="I1241" s="1009"/>
      <c r="J1241" s="1009"/>
      <c r="K1241" s="1009"/>
      <c r="L1241" s="1009"/>
      <c r="M1241" s="1009"/>
      <c r="N1241" s="1009"/>
      <c r="O1241" s="1009"/>
      <c r="P1241" s="1010"/>
      <c r="Q1241" s="328"/>
      <c r="T1241" s="279">
        <f>+T1239-T1240</f>
        <v>1200000</v>
      </c>
    </row>
    <row r="1242" spans="2:20" ht="17.25">
      <c r="B1242" s="283"/>
      <c r="C1242" s="1011" t="s">
        <v>62</v>
      </c>
      <c r="D1242" s="1012"/>
      <c r="E1242" s="1012"/>
      <c r="F1242" s="1012"/>
      <c r="G1242" s="1012"/>
      <c r="H1242" s="1012"/>
      <c r="I1242" s="1012"/>
      <c r="J1242" s="330" t="s">
        <v>56</v>
      </c>
      <c r="K1242" s="331" t="s">
        <v>64</v>
      </c>
      <c r="L1242" s="351" t="s">
        <v>65</v>
      </c>
      <c r="M1242" s="1027" t="s">
        <v>66</v>
      </c>
      <c r="N1242" s="1012"/>
      <c r="O1242" s="1028"/>
      <c r="P1242" s="332" t="s">
        <v>57</v>
      </c>
      <c r="Q1242" s="333"/>
      <c r="T1242" s="279">
        <f>+T1240*0.1</f>
        <v>600000</v>
      </c>
    </row>
    <row r="1243" spans="2:20" ht="14.25">
      <c r="B1243" s="283"/>
      <c r="C1243" s="994" t="s">
        <v>107</v>
      </c>
      <c r="D1243" s="995"/>
      <c r="E1243" s="995"/>
      <c r="F1243" s="995"/>
      <c r="G1243" s="995"/>
      <c r="H1243" s="995"/>
      <c r="I1243" s="995"/>
      <c r="J1243" s="352">
        <v>2.5000000000000001E-2</v>
      </c>
      <c r="K1243" s="353">
        <v>1</v>
      </c>
      <c r="L1243" s="352"/>
      <c r="M1243" s="784">
        <v>56700</v>
      </c>
      <c r="N1243" s="1030"/>
      <c r="O1243" s="785"/>
      <c r="P1243" s="60">
        <f>+ROUND(M1243*K1243*J1243,2)</f>
        <v>1417.5</v>
      </c>
      <c r="Q1243" s="18"/>
      <c r="T1243" s="279">
        <f>+T1242*3</f>
        <v>1800000</v>
      </c>
    </row>
    <row r="1244" spans="2:20" ht="15" thickBot="1">
      <c r="B1244" s="283"/>
      <c r="C1244" s="1023"/>
      <c r="D1244" s="1024"/>
      <c r="E1244" s="1024"/>
      <c r="F1244" s="1024"/>
      <c r="G1244" s="1024"/>
      <c r="H1244" s="1024"/>
      <c r="I1244" s="1024"/>
      <c r="J1244" s="354"/>
      <c r="K1244" s="355"/>
      <c r="L1244" s="354"/>
      <c r="M1244" s="1026"/>
      <c r="N1244" s="1024"/>
      <c r="O1244" s="1025"/>
      <c r="P1244" s="60">
        <f>+ROUND(M1244*K1244*J1244,2)</f>
        <v>0</v>
      </c>
      <c r="Q1244" s="18"/>
    </row>
    <row r="1245" spans="2:20" ht="15.75" thickBot="1">
      <c r="B1245" s="283"/>
      <c r="C1245" s="982" t="s">
        <v>58</v>
      </c>
      <c r="D1245" s="983"/>
      <c r="E1245" s="983"/>
      <c r="F1245" s="983"/>
      <c r="G1245" s="983"/>
      <c r="H1245" s="983"/>
      <c r="I1245" s="983"/>
      <c r="J1245" s="983"/>
      <c r="K1245" s="983"/>
      <c r="L1245" s="983"/>
      <c r="M1245" s="983"/>
      <c r="N1245" s="983"/>
      <c r="O1245" s="984"/>
      <c r="P1245" s="341">
        <f>+SUM(P1243:P1244)</f>
        <v>1417.5</v>
      </c>
      <c r="Q1245" s="342"/>
    </row>
    <row r="1246" spans="2:20">
      <c r="B1246" s="283"/>
      <c r="C1246" s="1002" t="s">
        <v>67</v>
      </c>
      <c r="D1246" s="1003"/>
      <c r="E1246" s="1003"/>
      <c r="F1246" s="1003"/>
      <c r="G1246" s="1003"/>
      <c r="H1246" s="1003"/>
      <c r="I1246" s="1003"/>
      <c r="J1246" s="1003"/>
      <c r="K1246" s="1003"/>
      <c r="L1246" s="1003"/>
      <c r="M1246" s="1003"/>
      <c r="N1246" s="1003"/>
      <c r="O1246" s="1003"/>
      <c r="P1246" s="1004"/>
      <c r="Q1246" s="328"/>
      <c r="T1246" s="279">
        <f>+T1243+T1240</f>
        <v>7800000</v>
      </c>
    </row>
    <row r="1247" spans="2:20">
      <c r="B1247" s="283"/>
      <c r="C1247" s="1005"/>
      <c r="D1247" s="1006"/>
      <c r="E1247" s="1006"/>
      <c r="F1247" s="1006"/>
      <c r="G1247" s="1006"/>
      <c r="H1247" s="1006"/>
      <c r="I1247" s="1006"/>
      <c r="J1247" s="1006"/>
      <c r="K1247" s="1006"/>
      <c r="L1247" s="1006"/>
      <c r="M1247" s="1006"/>
      <c r="N1247" s="1006"/>
      <c r="O1247" s="1006"/>
      <c r="P1247" s="1007"/>
      <c r="Q1247" s="328"/>
      <c r="T1247" s="279">
        <f>+T1246/90</f>
        <v>86666.666666666672</v>
      </c>
    </row>
    <row r="1248" spans="2:20" ht="13.5" thickBot="1">
      <c r="B1248" s="283"/>
      <c r="C1248" s="1008"/>
      <c r="D1248" s="1009"/>
      <c r="E1248" s="1009"/>
      <c r="F1248" s="1009"/>
      <c r="G1248" s="1009"/>
      <c r="H1248" s="1009"/>
      <c r="I1248" s="1009"/>
      <c r="J1248" s="1009"/>
      <c r="K1248" s="1009"/>
      <c r="L1248" s="1009"/>
      <c r="M1248" s="1009"/>
      <c r="N1248" s="1009"/>
      <c r="O1248" s="1009"/>
      <c r="P1248" s="1010"/>
      <c r="Q1248" s="328"/>
    </row>
    <row r="1249" spans="2:17" ht="30">
      <c r="B1249" s="283"/>
      <c r="C1249" s="1011" t="s">
        <v>68</v>
      </c>
      <c r="D1249" s="1012"/>
      <c r="E1249" s="1012"/>
      <c r="F1249" s="1012"/>
      <c r="G1249" s="1012"/>
      <c r="H1249" s="1012"/>
      <c r="I1249" s="1012"/>
      <c r="J1249" s="1027" t="s">
        <v>53</v>
      </c>
      <c r="K1249" s="1028"/>
      <c r="L1249" s="356" t="s">
        <v>69</v>
      </c>
      <c r="M1249" s="1013" t="s">
        <v>56</v>
      </c>
      <c r="N1249" s="1015"/>
      <c r="O1249" s="1014"/>
      <c r="P1249" s="358" t="s">
        <v>57</v>
      </c>
      <c r="Q1249" s="359"/>
    </row>
    <row r="1250" spans="2:17" ht="14.25">
      <c r="B1250" s="283"/>
      <c r="C1250" s="814" t="s">
        <v>316</v>
      </c>
      <c r="D1250" s="815"/>
      <c r="E1250" s="815"/>
      <c r="F1250" s="815"/>
      <c r="G1250" s="815"/>
      <c r="H1250" s="815"/>
      <c r="I1250" s="816"/>
      <c r="J1250" s="784" t="s">
        <v>94</v>
      </c>
      <c r="K1250" s="785"/>
      <c r="L1250" s="184">
        <f>+'DESGLOSE CUADRILLAS'!J26</f>
        <v>311661.11135999998</v>
      </c>
      <c r="M1250" s="1073">
        <v>2.5000000000000001E-2</v>
      </c>
      <c r="N1250" s="1074"/>
      <c r="O1250" s="1075"/>
      <c r="P1250" s="361">
        <f>+ROUND(M1250*L1250,2)</f>
        <v>7791.53</v>
      </c>
      <c r="Q1250" s="21"/>
    </row>
    <row r="1251" spans="2:17" ht="14.25">
      <c r="B1251" s="283"/>
      <c r="C1251" s="1017"/>
      <c r="D1251" s="1018"/>
      <c r="E1251" s="1018"/>
      <c r="F1251" s="1018"/>
      <c r="G1251" s="1018"/>
      <c r="H1251" s="1018"/>
      <c r="I1251" s="1019"/>
      <c r="J1251" s="784"/>
      <c r="K1251" s="785"/>
      <c r="L1251" s="360"/>
      <c r="M1251" s="1020"/>
      <c r="N1251" s="1021"/>
      <c r="O1251" s="1022"/>
      <c r="P1251" s="361"/>
      <c r="Q1251" s="21"/>
    </row>
    <row r="1252" spans="2:17" ht="14.25">
      <c r="B1252" s="283"/>
      <c r="C1252" s="1017"/>
      <c r="D1252" s="1018"/>
      <c r="E1252" s="1018"/>
      <c r="F1252" s="1018"/>
      <c r="G1252" s="1018"/>
      <c r="H1252" s="1018"/>
      <c r="I1252" s="1019"/>
      <c r="J1252" s="784"/>
      <c r="K1252" s="785"/>
      <c r="L1252" s="360"/>
      <c r="M1252" s="1020"/>
      <c r="N1252" s="1021"/>
      <c r="O1252" s="1022"/>
      <c r="P1252" s="361"/>
      <c r="Q1252" s="21"/>
    </row>
    <row r="1253" spans="2:17" ht="15" thickBot="1">
      <c r="B1253" s="283"/>
      <c r="C1253" s="1023"/>
      <c r="D1253" s="1024"/>
      <c r="E1253" s="1024"/>
      <c r="F1253" s="1024"/>
      <c r="G1253" s="1024"/>
      <c r="H1253" s="1024"/>
      <c r="I1253" s="1025"/>
      <c r="J1253" s="1026"/>
      <c r="K1253" s="1025"/>
      <c r="L1253" s="354"/>
      <c r="M1253" s="1026"/>
      <c r="N1253" s="1024"/>
      <c r="O1253" s="1025"/>
      <c r="P1253" s="70"/>
      <c r="Q1253" s="18"/>
    </row>
    <row r="1254" spans="2:17" ht="15.75" thickBot="1">
      <c r="B1254" s="283"/>
      <c r="C1254" s="982" t="s">
        <v>58</v>
      </c>
      <c r="D1254" s="983"/>
      <c r="E1254" s="983"/>
      <c r="F1254" s="983"/>
      <c r="G1254" s="983"/>
      <c r="H1254" s="983"/>
      <c r="I1254" s="983"/>
      <c r="J1254" s="983"/>
      <c r="K1254" s="983"/>
      <c r="L1254" s="983"/>
      <c r="M1254" s="983"/>
      <c r="N1254" s="983"/>
      <c r="O1254" s="984"/>
      <c r="P1254" s="350">
        <f>+SUM(P1250:P1253)</f>
        <v>7791.53</v>
      </c>
      <c r="Q1254" s="18"/>
    </row>
    <row r="1255" spans="2:17" ht="15" thickBot="1">
      <c r="B1255" s="283"/>
      <c r="C1255" s="321"/>
      <c r="D1255" s="291"/>
      <c r="E1255" s="291"/>
      <c r="F1255" s="291"/>
      <c r="G1255" s="291"/>
      <c r="H1255" s="291"/>
      <c r="I1255" s="291"/>
      <c r="J1255" s="291"/>
      <c r="K1255" s="291"/>
      <c r="L1255" s="291"/>
      <c r="M1255" s="291"/>
      <c r="N1255" s="291"/>
      <c r="O1255" s="291"/>
      <c r="P1255" s="322"/>
      <c r="Q1255" s="284"/>
    </row>
    <row r="1256" spans="2:17" ht="15.75" thickBot="1">
      <c r="B1256" s="283"/>
      <c r="C1256" s="985" t="s">
        <v>70</v>
      </c>
      <c r="D1256" s="986"/>
      <c r="E1256" s="986"/>
      <c r="F1256" s="986"/>
      <c r="G1256" s="986"/>
      <c r="H1256" s="986"/>
      <c r="I1256" s="986"/>
      <c r="J1256" s="986"/>
      <c r="K1256" s="986"/>
      <c r="L1256" s="986"/>
      <c r="M1256" s="986"/>
      <c r="N1256" s="986"/>
      <c r="O1256" s="987"/>
      <c r="P1256" s="362">
        <f>+ROUND(P1254+P1245+P1238+P1229,0)</f>
        <v>67138</v>
      </c>
      <c r="Q1256" s="363"/>
    </row>
    <row r="1257" spans="2:17">
      <c r="B1257" s="283"/>
      <c r="C1257" s="1002" t="s">
        <v>71</v>
      </c>
      <c r="D1257" s="1003"/>
      <c r="E1257" s="1003"/>
      <c r="F1257" s="1003"/>
      <c r="G1257" s="1003"/>
      <c r="H1257" s="1003"/>
      <c r="I1257" s="1003"/>
      <c r="J1257" s="1003"/>
      <c r="K1257" s="1003"/>
      <c r="L1257" s="1003"/>
      <c r="M1257" s="1003"/>
      <c r="N1257" s="1003"/>
      <c r="O1257" s="1003"/>
      <c r="P1257" s="1004"/>
      <c r="Q1257" s="328"/>
    </row>
    <row r="1258" spans="2:17">
      <c r="B1258" s="283"/>
      <c r="C1258" s="1005"/>
      <c r="D1258" s="1006"/>
      <c r="E1258" s="1006"/>
      <c r="F1258" s="1006"/>
      <c r="G1258" s="1006"/>
      <c r="H1258" s="1006"/>
      <c r="I1258" s="1006"/>
      <c r="J1258" s="1006"/>
      <c r="K1258" s="1006"/>
      <c r="L1258" s="1006"/>
      <c r="M1258" s="1006"/>
      <c r="N1258" s="1006"/>
      <c r="O1258" s="1006"/>
      <c r="P1258" s="1007"/>
      <c r="Q1258" s="328"/>
    </row>
    <row r="1259" spans="2:17" ht="13.5" thickBot="1">
      <c r="B1259" s="283"/>
      <c r="C1259" s="1008"/>
      <c r="D1259" s="1009"/>
      <c r="E1259" s="1009"/>
      <c r="F1259" s="1009"/>
      <c r="G1259" s="1009"/>
      <c r="H1259" s="1009"/>
      <c r="I1259" s="1009"/>
      <c r="J1259" s="1009"/>
      <c r="K1259" s="1009"/>
      <c r="L1259" s="1009"/>
      <c r="M1259" s="1009"/>
      <c r="N1259" s="1009"/>
      <c r="O1259" s="1009"/>
      <c r="P1259" s="1010"/>
      <c r="Q1259" s="328"/>
    </row>
    <row r="1260" spans="2:17" ht="15">
      <c r="B1260" s="283"/>
      <c r="C1260" s="1011" t="s">
        <v>72</v>
      </c>
      <c r="D1260" s="1012"/>
      <c r="E1260" s="1012"/>
      <c r="F1260" s="1012"/>
      <c r="G1260" s="1012"/>
      <c r="H1260" s="1012"/>
      <c r="I1260" s="1012"/>
      <c r="J1260" s="331"/>
      <c r="K1260" s="357"/>
      <c r="L1260" s="1013" t="s">
        <v>73</v>
      </c>
      <c r="M1260" s="1014"/>
      <c r="N1260" s="1013" t="s">
        <v>74</v>
      </c>
      <c r="O1260" s="1015"/>
      <c r="P1260" s="1016"/>
      <c r="Q1260" s="359"/>
    </row>
    <row r="1261" spans="2:17" ht="14.25">
      <c r="B1261" s="283"/>
      <c r="C1261" s="994" t="s">
        <v>75</v>
      </c>
      <c r="D1261" s="995"/>
      <c r="E1261" s="995"/>
      <c r="F1261" s="995"/>
      <c r="G1261" s="995"/>
      <c r="H1261" s="995"/>
      <c r="I1261" s="995"/>
      <c r="J1261" s="74"/>
      <c r="K1261" s="75"/>
      <c r="L1261" s="996">
        <v>0.28999999999999998</v>
      </c>
      <c r="M1261" s="997"/>
      <c r="N1261" s="797">
        <f>+L1261*P1256</f>
        <v>19470.02</v>
      </c>
      <c r="O1261" s="998"/>
      <c r="P1261" s="999"/>
      <c r="Q1261" s="23"/>
    </row>
    <row r="1262" spans="2:17" ht="14.25">
      <c r="B1262" s="283"/>
      <c r="C1262" s="336" t="s">
        <v>76</v>
      </c>
      <c r="D1262" s="337"/>
      <c r="E1262" s="337"/>
      <c r="F1262" s="337"/>
      <c r="G1262" s="337"/>
      <c r="H1262" s="337"/>
      <c r="I1262" s="337"/>
      <c r="J1262" s="74"/>
      <c r="K1262" s="75"/>
      <c r="L1262" s="996">
        <v>0.01</v>
      </c>
      <c r="M1262" s="997"/>
      <c r="N1262" s="797">
        <f>+L1262*P1256</f>
        <v>671.38</v>
      </c>
      <c r="O1262" s="998"/>
      <c r="P1262" s="999"/>
      <c r="Q1262" s="23"/>
    </row>
    <row r="1263" spans="2:17" ht="15" thickBot="1">
      <c r="B1263" s="283"/>
      <c r="C1263" s="314" t="s">
        <v>77</v>
      </c>
      <c r="D1263" s="315"/>
      <c r="E1263" s="315"/>
      <c r="F1263" s="315"/>
      <c r="G1263" s="315"/>
      <c r="H1263" s="315"/>
      <c r="I1263" s="315"/>
      <c r="J1263" s="77"/>
      <c r="K1263" s="78"/>
      <c r="L1263" s="1000">
        <v>0.05</v>
      </c>
      <c r="M1263" s="1001"/>
      <c r="N1263" s="797">
        <f>+L1263*P1256</f>
        <v>3356.9</v>
      </c>
      <c r="O1263" s="998"/>
      <c r="P1263" s="999"/>
      <c r="Q1263" s="23"/>
    </row>
    <row r="1264" spans="2:17" ht="15.75" thickBot="1">
      <c r="B1264" s="283"/>
      <c r="C1264" s="982" t="s">
        <v>58</v>
      </c>
      <c r="D1264" s="983"/>
      <c r="E1264" s="983"/>
      <c r="F1264" s="983"/>
      <c r="G1264" s="983"/>
      <c r="H1264" s="983"/>
      <c r="I1264" s="983"/>
      <c r="J1264" s="983"/>
      <c r="K1264" s="983"/>
      <c r="L1264" s="983"/>
      <c r="M1264" s="983"/>
      <c r="N1264" s="983"/>
      <c r="O1264" s="984"/>
      <c r="P1264" s="364">
        <f>+ROUND(SUM(N1261:P1263),0)</f>
        <v>23498</v>
      </c>
      <c r="Q1264" s="365"/>
    </row>
    <row r="1265" spans="2:17" ht="15" thickBot="1">
      <c r="B1265" s="283"/>
      <c r="C1265" s="321"/>
      <c r="D1265" s="291"/>
      <c r="E1265" s="291"/>
      <c r="F1265" s="291"/>
      <c r="G1265" s="291"/>
      <c r="H1265" s="291"/>
      <c r="I1265" s="291"/>
      <c r="J1265" s="291"/>
      <c r="K1265" s="291"/>
      <c r="L1265" s="291"/>
      <c r="M1265" s="291"/>
      <c r="N1265" s="291"/>
      <c r="O1265" s="291"/>
      <c r="P1265" s="322"/>
      <c r="Q1265" s="284"/>
    </row>
    <row r="1266" spans="2:17" ht="15.75" thickBot="1">
      <c r="B1266" s="283"/>
      <c r="C1266" s="985" t="s">
        <v>78</v>
      </c>
      <c r="D1266" s="986"/>
      <c r="E1266" s="986"/>
      <c r="F1266" s="986"/>
      <c r="G1266" s="986"/>
      <c r="H1266" s="986"/>
      <c r="I1266" s="986"/>
      <c r="J1266" s="986"/>
      <c r="K1266" s="986"/>
      <c r="L1266" s="986"/>
      <c r="M1266" s="986"/>
      <c r="N1266" s="986"/>
      <c r="O1266" s="987"/>
      <c r="P1266" s="366">
        <f>+P1264+P1256</f>
        <v>90636</v>
      </c>
      <c r="Q1266" s="365"/>
    </row>
    <row r="1267" spans="2:17" ht="14.25">
      <c r="B1267" s="283"/>
      <c r="C1267" s="321"/>
      <c r="D1267" s="291"/>
      <c r="E1267" s="291"/>
      <c r="F1267" s="291"/>
      <c r="G1267" s="291"/>
      <c r="H1267" s="291"/>
      <c r="I1267" s="291"/>
      <c r="J1267" s="291"/>
      <c r="K1267" s="291"/>
      <c r="L1267" s="291"/>
      <c r="M1267" s="291"/>
      <c r="N1267" s="291"/>
      <c r="O1267" s="291"/>
      <c r="P1267" s="322"/>
      <c r="Q1267" s="284"/>
    </row>
    <row r="1268" spans="2:17" ht="14.25">
      <c r="B1268" s="283"/>
      <c r="C1268" s="321"/>
      <c r="D1268" s="291"/>
      <c r="E1268" s="291"/>
      <c r="F1268" s="291"/>
      <c r="G1268" s="291"/>
      <c r="H1268" s="367" t="s">
        <v>79</v>
      </c>
      <c r="I1268" s="367"/>
      <c r="J1268" s="367"/>
      <c r="K1268" s="367"/>
      <c r="L1268" s="291"/>
      <c r="M1268" s="291"/>
      <c r="N1268" s="291"/>
      <c r="O1268" s="291"/>
      <c r="P1268" s="322"/>
      <c r="Q1268" s="284"/>
    </row>
    <row r="1269" spans="2:17" ht="15">
      <c r="B1269" s="283"/>
      <c r="C1269" s="321"/>
      <c r="D1269" s="291"/>
      <c r="E1269" s="291"/>
      <c r="F1269" s="291"/>
      <c r="G1269" s="291"/>
      <c r="H1269" s="367" t="s">
        <v>80</v>
      </c>
      <c r="I1269" s="291"/>
      <c r="J1269" s="291"/>
      <c r="K1269" s="291"/>
      <c r="L1269" s="291"/>
      <c r="M1269" s="291"/>
      <c r="N1269" s="291"/>
      <c r="O1269" s="291"/>
      <c r="P1269" s="322"/>
      <c r="Q1269" s="368"/>
    </row>
    <row r="1270" spans="2:17" ht="15">
      <c r="B1270" s="283"/>
      <c r="C1270" s="321"/>
      <c r="D1270" s="291"/>
      <c r="E1270" s="291"/>
      <c r="F1270" s="291"/>
      <c r="G1270" s="291"/>
      <c r="H1270" s="367" t="s">
        <v>81</v>
      </c>
      <c r="I1270" s="291"/>
      <c r="J1270" s="291"/>
      <c r="K1270" s="291"/>
      <c r="L1270" s="291"/>
      <c r="M1270" s="291"/>
      <c r="N1270" s="291"/>
      <c r="O1270" s="291"/>
      <c r="P1270" s="322"/>
      <c r="Q1270" s="368"/>
    </row>
    <row r="1271" spans="2:17" ht="14.25">
      <c r="B1271" s="283"/>
      <c r="C1271" s="305"/>
      <c r="D1271" s="369"/>
      <c r="E1271" s="369"/>
      <c r="F1271" s="369"/>
      <c r="G1271" s="369"/>
      <c r="H1271" s="367" t="s">
        <v>82</v>
      </c>
      <c r="I1271" s="369"/>
      <c r="J1271" s="369"/>
      <c r="K1271" s="369"/>
      <c r="L1271" s="369"/>
      <c r="M1271" s="369"/>
      <c r="N1271" s="369"/>
      <c r="O1271" s="369"/>
      <c r="P1271" s="370"/>
      <c r="Q1271" s="371"/>
    </row>
    <row r="1272" spans="2:17" ht="14.25">
      <c r="B1272" s="283"/>
      <c r="C1272" s="321"/>
      <c r="D1272" s="291"/>
      <c r="E1272" s="291"/>
      <c r="F1272" s="291"/>
      <c r="G1272" s="291"/>
      <c r="H1272" s="291" t="s">
        <v>83</v>
      </c>
      <c r="I1272" s="291"/>
      <c r="J1272" s="291"/>
      <c r="K1272" s="291"/>
      <c r="L1272" s="291"/>
      <c r="M1272" s="291"/>
      <c r="N1272" s="291"/>
      <c r="O1272" s="291"/>
      <c r="P1272" s="322"/>
      <c r="Q1272" s="284"/>
    </row>
    <row r="1273" spans="2:17" ht="15">
      <c r="B1273" s="283"/>
      <c r="C1273" s="372" t="s">
        <v>84</v>
      </c>
      <c r="D1273" s="334"/>
      <c r="E1273" s="334"/>
      <c r="F1273" s="334"/>
      <c r="G1273" s="334"/>
      <c r="H1273" s="334"/>
      <c r="I1273" s="334"/>
      <c r="J1273" s="334"/>
      <c r="K1273" s="334"/>
      <c r="L1273" s="334"/>
      <c r="M1273" s="334"/>
      <c r="N1273" s="334"/>
      <c r="O1273" s="334"/>
      <c r="P1273" s="373"/>
      <c r="Q1273" s="284"/>
    </row>
    <row r="1274" spans="2:17" ht="14.25">
      <c r="B1274" s="283"/>
      <c r="C1274" s="988"/>
      <c r="D1274" s="989"/>
      <c r="E1274" s="989"/>
      <c r="F1274" s="989"/>
      <c r="G1274" s="989"/>
      <c r="H1274" s="989"/>
      <c r="I1274" s="989"/>
      <c r="J1274" s="989"/>
      <c r="K1274" s="989"/>
      <c r="L1274" s="989"/>
      <c r="M1274" s="989"/>
      <c r="N1274" s="989"/>
      <c r="O1274" s="989"/>
      <c r="P1274" s="990"/>
      <c r="Q1274" s="371"/>
    </row>
    <row r="1275" spans="2:17" ht="14.25">
      <c r="B1275" s="283"/>
      <c r="C1275" s="988"/>
      <c r="D1275" s="989"/>
      <c r="E1275" s="989"/>
      <c r="F1275" s="989"/>
      <c r="G1275" s="989"/>
      <c r="H1275" s="989"/>
      <c r="I1275" s="989"/>
      <c r="J1275" s="989"/>
      <c r="K1275" s="989"/>
      <c r="L1275" s="989"/>
      <c r="M1275" s="989"/>
      <c r="N1275" s="989"/>
      <c r="O1275" s="989"/>
      <c r="P1275" s="990"/>
      <c r="Q1275" s="371"/>
    </row>
    <row r="1276" spans="2:17" ht="14.25">
      <c r="B1276" s="283"/>
      <c r="C1276" s="305"/>
      <c r="D1276" s="369"/>
      <c r="E1276" s="369"/>
      <c r="F1276" s="369"/>
      <c r="G1276" s="369"/>
      <c r="H1276" s="369"/>
      <c r="I1276" s="369"/>
      <c r="J1276" s="369"/>
      <c r="K1276" s="369"/>
      <c r="L1276" s="369"/>
      <c r="M1276" s="369"/>
      <c r="N1276" s="369"/>
      <c r="O1276" s="369"/>
      <c r="P1276" s="370"/>
      <c r="Q1276" s="371"/>
    </row>
    <row r="1277" spans="2:17" ht="15">
      <c r="B1277" s="283"/>
      <c r="C1277" s="374" t="s">
        <v>85</v>
      </c>
      <c r="D1277" s="369"/>
      <c r="E1277" s="369"/>
      <c r="F1277" s="369"/>
      <c r="G1277" s="369"/>
      <c r="H1277" s="369"/>
      <c r="I1277" s="369"/>
      <c r="J1277" s="369"/>
      <c r="K1277" s="369"/>
      <c r="L1277" s="369"/>
      <c r="M1277" s="369"/>
      <c r="N1277" s="369"/>
      <c r="O1277" s="369"/>
      <c r="P1277" s="370"/>
      <c r="Q1277" s="371"/>
    </row>
    <row r="1278" spans="2:17">
      <c r="B1278" s="283"/>
      <c r="C1278" s="991" t="s">
        <v>86</v>
      </c>
      <c r="D1278" s="992"/>
      <c r="E1278" s="992"/>
      <c r="F1278" s="992"/>
      <c r="G1278" s="992"/>
      <c r="H1278" s="992"/>
      <c r="I1278" s="992"/>
      <c r="J1278" s="992"/>
      <c r="K1278" s="992"/>
      <c r="L1278" s="992"/>
      <c r="M1278" s="992"/>
      <c r="N1278" s="992"/>
      <c r="O1278" s="992"/>
      <c r="P1278" s="993"/>
      <c r="Q1278" s="375"/>
    </row>
    <row r="1279" spans="2:17">
      <c r="B1279" s="283"/>
      <c r="C1279" s="991"/>
      <c r="D1279" s="992"/>
      <c r="E1279" s="992"/>
      <c r="F1279" s="992"/>
      <c r="G1279" s="992"/>
      <c r="H1279" s="992"/>
      <c r="I1279" s="992"/>
      <c r="J1279" s="992"/>
      <c r="K1279" s="992"/>
      <c r="L1279" s="992"/>
      <c r="M1279" s="992"/>
      <c r="N1279" s="992"/>
      <c r="O1279" s="992"/>
      <c r="P1279" s="993"/>
      <c r="Q1279" s="375"/>
    </row>
    <row r="1280" spans="2:17">
      <c r="B1280" s="283"/>
      <c r="C1280" s="991" t="s">
        <v>87</v>
      </c>
      <c r="D1280" s="992"/>
      <c r="E1280" s="992"/>
      <c r="F1280" s="992"/>
      <c r="G1280" s="992"/>
      <c r="H1280" s="992"/>
      <c r="I1280" s="992"/>
      <c r="J1280" s="992"/>
      <c r="K1280" s="992"/>
      <c r="L1280" s="992"/>
      <c r="M1280" s="992"/>
      <c r="N1280" s="992"/>
      <c r="O1280" s="992"/>
      <c r="P1280" s="993"/>
      <c r="Q1280" s="375"/>
    </row>
    <row r="1281" spans="2:17">
      <c r="B1281" s="283"/>
      <c r="C1281" s="991"/>
      <c r="D1281" s="992"/>
      <c r="E1281" s="992"/>
      <c r="F1281" s="992"/>
      <c r="G1281" s="992"/>
      <c r="H1281" s="992"/>
      <c r="I1281" s="992"/>
      <c r="J1281" s="992"/>
      <c r="K1281" s="992"/>
      <c r="L1281" s="992"/>
      <c r="M1281" s="992"/>
      <c r="N1281" s="992"/>
      <c r="O1281" s="992"/>
      <c r="P1281" s="993"/>
      <c r="Q1281" s="375"/>
    </row>
    <row r="1282" spans="2:17" ht="14.25">
      <c r="B1282" s="283"/>
      <c r="C1282" s="305"/>
      <c r="D1282" s="369"/>
      <c r="E1282" s="369"/>
      <c r="F1282" s="369"/>
      <c r="G1282" s="369"/>
      <c r="H1282" s="369"/>
      <c r="I1282" s="369"/>
      <c r="J1282" s="369"/>
      <c r="K1282" s="369"/>
      <c r="L1282" s="369"/>
      <c r="M1282" s="369"/>
      <c r="N1282" s="369"/>
      <c r="O1282" s="369"/>
      <c r="P1282" s="370"/>
      <c r="Q1282" s="371"/>
    </row>
    <row r="1283" spans="2:17" ht="14.25">
      <c r="B1283" s="283"/>
      <c r="C1283" s="321"/>
      <c r="D1283" s="291"/>
      <c r="E1283" s="291"/>
      <c r="F1283" s="291"/>
      <c r="G1283" s="291"/>
      <c r="H1283" s="367" t="s">
        <v>79</v>
      </c>
      <c r="I1283" s="291"/>
      <c r="J1283" s="291"/>
      <c r="K1283" s="291"/>
      <c r="L1283" s="291"/>
      <c r="M1283" s="291"/>
      <c r="N1283" s="291"/>
      <c r="O1283" s="291"/>
      <c r="P1283" s="322"/>
      <c r="Q1283" s="284"/>
    </row>
    <row r="1284" spans="2:17" ht="14.25">
      <c r="B1284" s="283"/>
      <c r="C1284" s="321"/>
      <c r="D1284" s="291"/>
      <c r="E1284" s="291"/>
      <c r="F1284" s="291"/>
      <c r="G1284" s="291"/>
      <c r="H1284" s="291" t="s">
        <v>80</v>
      </c>
      <c r="I1284" s="337"/>
      <c r="J1284" s="337"/>
      <c r="K1284" s="337"/>
      <c r="L1284" s="291"/>
      <c r="M1284" s="291"/>
      <c r="N1284" s="291"/>
      <c r="O1284" s="291"/>
      <c r="P1284" s="322"/>
      <c r="Q1284" s="284"/>
    </row>
    <row r="1285" spans="2:17" ht="14.25">
      <c r="B1285" s="283"/>
      <c r="C1285" s="321"/>
      <c r="D1285" s="291"/>
      <c r="E1285" s="291"/>
      <c r="F1285" s="291"/>
      <c r="G1285" s="291"/>
      <c r="H1285" s="291" t="s">
        <v>88</v>
      </c>
      <c r="I1285" s="376"/>
      <c r="J1285" s="376"/>
      <c r="K1285" s="376"/>
      <c r="L1285" s="291"/>
      <c r="M1285" s="291"/>
      <c r="N1285" s="291"/>
      <c r="O1285" s="291"/>
      <c r="P1285" s="322"/>
      <c r="Q1285" s="284"/>
    </row>
    <row r="1286" spans="2:17" ht="14.25">
      <c r="B1286" s="283"/>
      <c r="C1286" s="377"/>
      <c r="D1286" s="369"/>
      <c r="E1286" s="369"/>
      <c r="F1286" s="369"/>
      <c r="G1286" s="369"/>
      <c r="H1286" s="291" t="s">
        <v>89</v>
      </c>
      <c r="I1286" s="291"/>
      <c r="J1286" s="291"/>
      <c r="K1286" s="291"/>
      <c r="L1286" s="369"/>
      <c r="M1286" s="369"/>
      <c r="N1286" s="369"/>
      <c r="O1286" s="369"/>
      <c r="P1286" s="370"/>
      <c r="Q1286" s="371"/>
    </row>
    <row r="1287" spans="2:17" ht="16.5" thickBot="1">
      <c r="B1287" s="283"/>
      <c r="C1287" s="978"/>
      <c r="D1287" s="979"/>
      <c r="E1287" s="979"/>
      <c r="F1287" s="355"/>
      <c r="G1287" s="355"/>
      <c r="H1287" s="355"/>
      <c r="I1287" s="355"/>
      <c r="J1287" s="355"/>
      <c r="K1287" s="980"/>
      <c r="L1287" s="980"/>
      <c r="M1287" s="980"/>
      <c r="N1287" s="980"/>
      <c r="O1287" s="980"/>
      <c r="P1287" s="981"/>
      <c r="Q1287" s="378"/>
    </row>
    <row r="1288" spans="2:17" ht="13.5" thickBot="1">
      <c r="B1288" s="379"/>
      <c r="C1288" s="380"/>
      <c r="D1288" s="380"/>
      <c r="E1288" s="380"/>
      <c r="F1288" s="380"/>
      <c r="G1288" s="380"/>
      <c r="H1288" s="380"/>
      <c r="I1288" s="380"/>
      <c r="J1288" s="380"/>
      <c r="K1288" s="380"/>
      <c r="L1288" s="380"/>
      <c r="M1288" s="380"/>
      <c r="N1288" s="380"/>
      <c r="O1288" s="380"/>
      <c r="P1288" s="380"/>
      <c r="Q1288" s="381"/>
    </row>
    <row r="1289" spans="2:17" ht="13.5" thickTop="1"/>
    <row r="1290" spans="2:17" ht="13.5" thickBot="1"/>
    <row r="1291" spans="2:17" ht="13.5" thickTop="1">
      <c r="B1291" s="280"/>
      <c r="C1291" s="281"/>
      <c r="D1291" s="281"/>
      <c r="E1291" s="281"/>
      <c r="F1291" s="281"/>
      <c r="G1291" s="281"/>
      <c r="H1291" s="281"/>
      <c r="I1291" s="281"/>
      <c r="J1291" s="281"/>
      <c r="K1291" s="281"/>
      <c r="L1291" s="281"/>
      <c r="M1291" s="281"/>
      <c r="N1291" s="281"/>
      <c r="O1291" s="281"/>
      <c r="P1291" s="281"/>
      <c r="Q1291" s="282"/>
    </row>
    <row r="1292" spans="2:17" ht="13.5">
      <c r="B1292" s="283"/>
      <c r="C1292" s="1066" t="s">
        <v>38</v>
      </c>
      <c r="D1292" s="1067"/>
      <c r="E1292" s="1067"/>
      <c r="F1292" s="1067"/>
      <c r="Q1292" s="284"/>
    </row>
    <row r="1293" spans="2:17">
      <c r="B1293" s="283"/>
      <c r="C1293" s="285"/>
      <c r="D1293" s="286" t="s">
        <v>39</v>
      </c>
      <c r="E1293" s="285"/>
      <c r="F1293" s="287"/>
      <c r="Q1293" s="284"/>
    </row>
    <row r="1294" spans="2:17">
      <c r="B1294" s="283"/>
      <c r="C1294" s="288"/>
      <c r="D1294" s="289"/>
      <c r="E1294" s="288"/>
      <c r="F1294" s="289"/>
      <c r="Q1294" s="284"/>
    </row>
    <row r="1295" spans="2:17" ht="15.75">
      <c r="B1295" s="283"/>
      <c r="C1295" s="1068" t="s">
        <v>40</v>
      </c>
      <c r="D1295" s="1068"/>
      <c r="E1295" s="1068"/>
      <c r="F1295" s="1068"/>
      <c r="G1295" s="1068"/>
      <c r="H1295" s="1068"/>
      <c r="I1295" s="1068"/>
      <c r="J1295" s="1068"/>
      <c r="K1295" s="1068"/>
      <c r="L1295" s="1068"/>
      <c r="M1295" s="1068"/>
      <c r="N1295" s="1068"/>
      <c r="O1295" s="1068"/>
      <c r="P1295" s="1068"/>
      <c r="Q1295" s="290"/>
    </row>
    <row r="1296" spans="2:17" ht="15" thickBot="1">
      <c r="B1296" s="283"/>
      <c r="C1296" s="291"/>
      <c r="D1296" s="291"/>
      <c r="E1296" s="291"/>
      <c r="F1296" s="291"/>
      <c r="G1296" s="291"/>
      <c r="H1296" s="291"/>
      <c r="I1296" s="291"/>
      <c r="J1296" s="291"/>
      <c r="K1296" s="291"/>
      <c r="L1296" s="291"/>
      <c r="M1296" s="291"/>
      <c r="N1296" s="291"/>
      <c r="O1296" s="291"/>
      <c r="P1296" s="291"/>
      <c r="Q1296" s="284"/>
    </row>
    <row r="1297" spans="2:17" ht="15">
      <c r="B1297" s="283"/>
      <c r="C1297" s="872"/>
      <c r="D1297" s="1069"/>
      <c r="E1297" s="1070"/>
      <c r="F1297" s="1070"/>
      <c r="G1297" s="1070"/>
      <c r="H1297" s="1070"/>
      <c r="I1297" s="1070"/>
      <c r="J1297" s="1070"/>
      <c r="K1297" s="1071"/>
      <c r="L1297" s="877"/>
      <c r="M1297" s="878"/>
      <c r="N1297" s="878"/>
      <c r="O1297" s="878"/>
      <c r="P1297" s="879"/>
      <c r="Q1297" s="8"/>
    </row>
    <row r="1298" spans="2:17" ht="15">
      <c r="B1298" s="283"/>
      <c r="C1298" s="873"/>
      <c r="D1298" s="856" t="s">
        <v>468</v>
      </c>
      <c r="E1298" s="857"/>
      <c r="F1298" s="857"/>
      <c r="G1298" s="857"/>
      <c r="H1298" s="857"/>
      <c r="I1298" s="857"/>
      <c r="J1298" s="857"/>
      <c r="K1298" s="858"/>
      <c r="L1298" s="880"/>
      <c r="M1298" s="881"/>
      <c r="N1298" s="881"/>
      <c r="O1298" s="881"/>
      <c r="P1298" s="882"/>
      <c r="Q1298" s="8"/>
    </row>
    <row r="1299" spans="2:17" ht="15">
      <c r="B1299" s="283"/>
      <c r="C1299" s="873"/>
      <c r="D1299" s="1063"/>
      <c r="E1299" s="1064"/>
      <c r="F1299" s="1064"/>
      <c r="G1299" s="1064"/>
      <c r="H1299" s="1064"/>
      <c r="I1299" s="1064"/>
      <c r="J1299" s="1064"/>
      <c r="K1299" s="1065"/>
      <c r="L1299" s="883" t="s">
        <v>41</v>
      </c>
      <c r="M1299" s="252"/>
      <c r="N1299" s="885"/>
      <c r="O1299" s="886"/>
      <c r="P1299" s="887"/>
      <c r="Q1299" s="8"/>
    </row>
    <row r="1300" spans="2:17" ht="14.25">
      <c r="B1300" s="283"/>
      <c r="C1300" s="873"/>
      <c r="D1300" s="866" t="s">
        <v>467</v>
      </c>
      <c r="E1300" s="867"/>
      <c r="F1300" s="867"/>
      <c r="G1300" s="867"/>
      <c r="H1300" s="867"/>
      <c r="I1300" s="867"/>
      <c r="J1300" s="867"/>
      <c r="K1300" s="868"/>
      <c r="L1300" s="1072"/>
      <c r="M1300" s="294"/>
      <c r="N1300" s="1060"/>
      <c r="O1300" s="1061"/>
      <c r="P1300" s="1062"/>
      <c r="Q1300" s="295"/>
    </row>
    <row r="1301" spans="2:17" ht="13.9" customHeight="1">
      <c r="B1301" s="283"/>
      <c r="C1301" s="873"/>
      <c r="D1301" s="866"/>
      <c r="E1301" s="867"/>
      <c r="F1301" s="867"/>
      <c r="G1301" s="867"/>
      <c r="H1301" s="867"/>
      <c r="I1301" s="867"/>
      <c r="J1301" s="867"/>
      <c r="K1301" s="868"/>
      <c r="L1301" s="883" t="s">
        <v>42</v>
      </c>
      <c r="M1301" s="253"/>
      <c r="N1301" s="883">
        <v>1</v>
      </c>
      <c r="O1301" s="883" t="s">
        <v>43</v>
      </c>
      <c r="P1301" s="854">
        <v>1</v>
      </c>
      <c r="Q1301" s="8"/>
    </row>
    <row r="1302" spans="2:17" ht="13.9" customHeight="1">
      <c r="B1302" s="283"/>
      <c r="C1302" s="873"/>
      <c r="D1302" s="866"/>
      <c r="E1302" s="867"/>
      <c r="F1302" s="867"/>
      <c r="G1302" s="867"/>
      <c r="H1302" s="867"/>
      <c r="I1302" s="867"/>
      <c r="J1302" s="867"/>
      <c r="K1302" s="868"/>
      <c r="L1302" s="891"/>
      <c r="M1302" s="254"/>
      <c r="N1302" s="891"/>
      <c r="O1302" s="891"/>
      <c r="P1302" s="855"/>
      <c r="Q1302" s="8"/>
    </row>
    <row r="1303" spans="2:17" ht="15">
      <c r="B1303" s="283"/>
      <c r="C1303" s="873"/>
      <c r="D1303" s="1063" t="s">
        <v>44</v>
      </c>
      <c r="E1303" s="1064"/>
      <c r="F1303" s="1064"/>
      <c r="G1303" s="1064"/>
      <c r="H1303" s="1064"/>
      <c r="I1303" s="1064"/>
      <c r="J1303" s="1064"/>
      <c r="K1303" s="1065"/>
      <c r="L1303" s="891"/>
      <c r="M1303" s="254"/>
      <c r="N1303" s="891"/>
      <c r="O1303" s="891"/>
      <c r="P1303" s="855"/>
      <c r="Q1303" s="8"/>
    </row>
    <row r="1304" spans="2:17" ht="15.75" thickBot="1">
      <c r="B1304" s="283"/>
      <c r="C1304" s="296"/>
      <c r="D1304" s="297"/>
      <c r="E1304" s="297"/>
      <c r="F1304" s="297"/>
      <c r="G1304" s="297"/>
      <c r="H1304" s="297"/>
      <c r="I1304" s="297"/>
      <c r="J1304" s="297"/>
      <c r="K1304" s="297"/>
      <c r="L1304" s="297"/>
      <c r="M1304" s="297"/>
      <c r="N1304" s="298"/>
      <c r="O1304" s="298"/>
      <c r="P1304" s="299"/>
      <c r="Q1304" s="300"/>
    </row>
    <row r="1305" spans="2:17" ht="15">
      <c r="B1305" s="283"/>
      <c r="C1305" s="301"/>
      <c r="D1305" s="292"/>
      <c r="E1305" s="292"/>
      <c r="F1305" s="292"/>
      <c r="G1305" s="292"/>
      <c r="H1305" s="292"/>
      <c r="I1305" s="292"/>
      <c r="J1305" s="292"/>
      <c r="K1305" s="292"/>
      <c r="L1305" s="302" t="s">
        <v>45</v>
      </c>
      <c r="M1305" s="302"/>
      <c r="N1305" s="303" t="s">
        <v>46</v>
      </c>
      <c r="O1305" s="303" t="s">
        <v>47</v>
      </c>
      <c r="P1305" s="304" t="s">
        <v>48</v>
      </c>
      <c r="Q1305" s="295"/>
    </row>
    <row r="1306" spans="2:17" ht="15">
      <c r="B1306" s="283"/>
      <c r="C1306" s="305"/>
      <c r="D1306" s="293"/>
      <c r="E1306" s="293"/>
      <c r="F1306" s="293"/>
      <c r="G1306" s="293"/>
      <c r="H1306" s="293"/>
      <c r="I1306" s="293"/>
      <c r="J1306" s="293"/>
      <c r="K1306" s="293"/>
      <c r="L1306" s="306"/>
      <c r="M1306" s="306"/>
      <c r="N1306" s="307">
        <v>1</v>
      </c>
      <c r="O1306" s="307">
        <v>9</v>
      </c>
      <c r="P1306" s="308">
        <v>2026</v>
      </c>
      <c r="Q1306" s="309"/>
    </row>
    <row r="1307" spans="2:17" ht="15">
      <c r="B1307" s="283"/>
      <c r="C1307" s="310"/>
      <c r="D1307" s="311"/>
      <c r="E1307" s="311"/>
      <c r="F1307" s="311"/>
      <c r="G1307" s="311"/>
      <c r="H1307" s="311"/>
      <c r="I1307" s="311"/>
      <c r="J1307" s="311"/>
      <c r="K1307" s="311"/>
      <c r="L1307" s="311"/>
      <c r="M1307" s="311"/>
      <c r="N1307" s="311"/>
      <c r="O1307" s="311"/>
      <c r="P1307" s="312"/>
      <c r="Q1307" s="313"/>
    </row>
    <row r="1308" spans="2:17" ht="15" thickBot="1">
      <c r="B1308" s="283"/>
      <c r="C1308" s="314"/>
      <c r="D1308" s="315"/>
      <c r="E1308" s="315"/>
      <c r="F1308" s="315"/>
      <c r="G1308" s="315"/>
      <c r="H1308" s="315"/>
      <c r="I1308" s="315"/>
      <c r="J1308" s="315"/>
      <c r="K1308" s="315"/>
      <c r="L1308" s="315"/>
      <c r="M1308" s="315"/>
      <c r="N1308" s="315"/>
      <c r="O1308" s="315"/>
      <c r="P1308" s="316"/>
      <c r="Q1308" s="284"/>
    </row>
    <row r="1309" spans="2:17" ht="15" thickBot="1">
      <c r="B1309" s="283"/>
      <c r="C1309" s="317"/>
      <c r="D1309" s="318"/>
      <c r="E1309" s="318"/>
      <c r="F1309" s="318"/>
      <c r="G1309" s="318"/>
      <c r="H1309" s="318"/>
      <c r="I1309" s="291"/>
      <c r="J1309" s="291"/>
      <c r="K1309" s="318"/>
      <c r="L1309" s="318"/>
      <c r="M1309" s="318"/>
      <c r="N1309" s="318"/>
      <c r="O1309" s="318"/>
      <c r="P1309" s="319"/>
      <c r="Q1309" s="284"/>
    </row>
    <row r="1310" spans="2:17" ht="15">
      <c r="B1310" s="283"/>
      <c r="C1310" s="1045" t="s">
        <v>51</v>
      </c>
      <c r="D1310" s="1046"/>
      <c r="E1310" s="1046"/>
      <c r="F1310" s="1046"/>
      <c r="G1310" s="1046"/>
      <c r="H1310" s="1046"/>
      <c r="I1310" s="1046"/>
      <c r="J1310" s="1046"/>
      <c r="K1310" s="1046"/>
      <c r="L1310" s="1046"/>
      <c r="M1310" s="1046"/>
      <c r="N1310" s="1046"/>
      <c r="O1310" s="1046"/>
      <c r="P1310" s="1047"/>
      <c r="Q1310" s="320"/>
    </row>
    <row r="1311" spans="2:17" ht="15" thickBot="1">
      <c r="B1311" s="283"/>
      <c r="C1311" s="321"/>
      <c r="D1311" s="291"/>
      <c r="E1311" s="291"/>
      <c r="F1311" s="291"/>
      <c r="G1311" s="291"/>
      <c r="H1311" s="291"/>
      <c r="I1311" s="291"/>
      <c r="J1311" s="291"/>
      <c r="K1311" s="291"/>
      <c r="L1311" s="291"/>
      <c r="M1311" s="291"/>
      <c r="N1311" s="291"/>
      <c r="O1311" s="291"/>
      <c r="P1311" s="322"/>
      <c r="Q1311" s="284"/>
    </row>
    <row r="1312" spans="2:17" ht="15">
      <c r="B1312" s="283"/>
      <c r="C1312" s="323" t="s">
        <v>52</v>
      </c>
      <c r="D1312" s="1048" t="s">
        <v>6</v>
      </c>
      <c r="E1312" s="1049"/>
      <c r="F1312" s="1049"/>
      <c r="G1312" s="1049"/>
      <c r="H1312" s="1049"/>
      <c r="I1312" s="1049"/>
      <c r="J1312" s="1049"/>
      <c r="K1312" s="1049"/>
      <c r="L1312" s="1050"/>
      <c r="M1312" s="1051" t="s">
        <v>53</v>
      </c>
      <c r="N1312" s="1052"/>
      <c r="O1312" s="1053"/>
      <c r="P1312" s="323" t="s">
        <v>8</v>
      </c>
      <c r="Q1312" s="324"/>
    </row>
    <row r="1313" spans="2:17" ht="15.75" thickBot="1">
      <c r="B1313" s="283"/>
      <c r="C1313" s="382">
        <v>6.15</v>
      </c>
      <c r="D1313" s="1054" t="s">
        <v>166</v>
      </c>
      <c r="E1313" s="1055"/>
      <c r="F1313" s="1055"/>
      <c r="G1313" s="1055"/>
      <c r="H1313" s="1055"/>
      <c r="I1313" s="1055"/>
      <c r="J1313" s="1055"/>
      <c r="K1313" s="1055"/>
      <c r="L1313" s="1056"/>
      <c r="M1313" s="1057" t="s">
        <v>101</v>
      </c>
      <c r="N1313" s="1058"/>
      <c r="O1313" s="1059"/>
      <c r="P1313" s="326">
        <f>+P1358</f>
        <v>148950</v>
      </c>
      <c r="Q1313" s="327"/>
    </row>
    <row r="1314" spans="2:17">
      <c r="B1314" s="283"/>
      <c r="C1314" s="1002" t="s">
        <v>54</v>
      </c>
      <c r="D1314" s="1003"/>
      <c r="E1314" s="1003"/>
      <c r="F1314" s="1003"/>
      <c r="G1314" s="1003"/>
      <c r="H1314" s="1003"/>
      <c r="I1314" s="1003"/>
      <c r="J1314" s="1003"/>
      <c r="K1314" s="1003"/>
      <c r="L1314" s="1003"/>
      <c r="M1314" s="1003"/>
      <c r="N1314" s="1003"/>
      <c r="O1314" s="1003"/>
      <c r="P1314" s="1004"/>
      <c r="Q1314" s="328"/>
    </row>
    <row r="1315" spans="2:17">
      <c r="B1315" s="283"/>
      <c r="C1315" s="1005"/>
      <c r="D1315" s="1006"/>
      <c r="E1315" s="1006"/>
      <c r="F1315" s="1006"/>
      <c r="G1315" s="1006"/>
      <c r="H1315" s="1006"/>
      <c r="I1315" s="1006"/>
      <c r="J1315" s="1006"/>
      <c r="K1315" s="1006"/>
      <c r="L1315" s="1006"/>
      <c r="M1315" s="1006"/>
      <c r="N1315" s="1006"/>
      <c r="O1315" s="1006"/>
      <c r="P1315" s="1007"/>
      <c r="Q1315" s="328"/>
    </row>
    <row r="1316" spans="2:17" ht="13.5" thickBot="1">
      <c r="B1316" s="283"/>
      <c r="C1316" s="1008"/>
      <c r="D1316" s="1009"/>
      <c r="E1316" s="1009"/>
      <c r="F1316" s="1009"/>
      <c r="G1316" s="1009"/>
      <c r="H1316" s="1009"/>
      <c r="I1316" s="1009"/>
      <c r="J1316" s="1009"/>
      <c r="K1316" s="1009"/>
      <c r="L1316" s="1009"/>
      <c r="M1316" s="1009"/>
      <c r="N1316" s="1009"/>
      <c r="O1316" s="1009"/>
      <c r="P1316" s="1010"/>
      <c r="Q1316" s="328"/>
    </row>
    <row r="1317" spans="2:17" ht="15">
      <c r="B1317" s="283"/>
      <c r="C1317" s="1011" t="s">
        <v>6</v>
      </c>
      <c r="D1317" s="1040"/>
      <c r="E1317" s="1040"/>
      <c r="F1317" s="1040"/>
      <c r="G1317" s="1041"/>
      <c r="H1317" s="1027" t="s">
        <v>53</v>
      </c>
      <c r="I1317" s="1012"/>
      <c r="J1317" s="1012"/>
      <c r="K1317" s="1028"/>
      <c r="L1317" s="330" t="s">
        <v>55</v>
      </c>
      <c r="M1317" s="1027" t="s">
        <v>56</v>
      </c>
      <c r="N1317" s="1012"/>
      <c r="O1317" s="1028"/>
      <c r="P1317" s="332" t="s">
        <v>57</v>
      </c>
      <c r="Q1317" s="333"/>
    </row>
    <row r="1318" spans="2:17" ht="14.25">
      <c r="B1318" s="283"/>
      <c r="C1318" s="994" t="s">
        <v>92</v>
      </c>
      <c r="D1318" s="995"/>
      <c r="E1318" s="995"/>
      <c r="F1318" s="995"/>
      <c r="G1318" s="1033"/>
      <c r="H1318" s="1032" t="s">
        <v>171</v>
      </c>
      <c r="I1318" s="995"/>
      <c r="J1318" s="995"/>
      <c r="K1318" s="1033"/>
      <c r="L1318" s="335">
        <f>+P1346</f>
        <v>8414.85</v>
      </c>
      <c r="M1318" s="1042">
        <f>+$U$28</f>
        <v>0.1</v>
      </c>
      <c r="N1318" s="1043"/>
      <c r="O1318" s="1044"/>
      <c r="P1318" s="60">
        <f>+ROUND(M1318*L1318,2)</f>
        <v>841.49</v>
      </c>
      <c r="Q1318" s="18"/>
    </row>
    <row r="1319" spans="2:17" ht="14.25">
      <c r="B1319" s="283"/>
      <c r="C1319" s="1031"/>
      <c r="D1319" s="1031"/>
      <c r="E1319" s="1031"/>
      <c r="F1319" s="1031"/>
      <c r="G1319" s="1031"/>
      <c r="H1319" s="1032"/>
      <c r="I1319" s="995"/>
      <c r="J1319" s="995"/>
      <c r="K1319" s="1033"/>
      <c r="L1319" s="335"/>
      <c r="M1319" s="1034"/>
      <c r="N1319" s="1035"/>
      <c r="O1319" s="1036"/>
      <c r="P1319" s="60">
        <f>+ROUND(M1319*L1319,2)</f>
        <v>0</v>
      </c>
      <c r="Q1319" s="18"/>
    </row>
    <row r="1320" spans="2:17" ht="15" thickBot="1">
      <c r="B1320" s="283"/>
      <c r="C1320" s="1023"/>
      <c r="D1320" s="1024"/>
      <c r="E1320" s="1024"/>
      <c r="F1320" s="1024"/>
      <c r="G1320" s="1025"/>
      <c r="H1320" s="1026"/>
      <c r="I1320" s="1024"/>
      <c r="J1320" s="1024"/>
      <c r="K1320" s="1025"/>
      <c r="L1320" s="340"/>
      <c r="M1320" s="1037"/>
      <c r="N1320" s="1038"/>
      <c r="O1320" s="1039"/>
      <c r="P1320" s="60">
        <f>+ROUND(M1320*L1320,2)</f>
        <v>0</v>
      </c>
      <c r="Q1320" s="18"/>
    </row>
    <row r="1321" spans="2:17" ht="15.75" thickBot="1">
      <c r="B1321" s="283"/>
      <c r="C1321" s="982" t="s">
        <v>58</v>
      </c>
      <c r="D1321" s="983"/>
      <c r="E1321" s="983"/>
      <c r="F1321" s="983"/>
      <c r="G1321" s="983"/>
      <c r="H1321" s="983"/>
      <c r="I1321" s="983"/>
      <c r="J1321" s="983"/>
      <c r="K1321" s="983"/>
      <c r="L1321" s="983"/>
      <c r="M1321" s="983"/>
      <c r="N1321" s="983"/>
      <c r="O1321" s="984"/>
      <c r="P1321" s="341">
        <f>+SUM(P1318:P1320)</f>
        <v>841.49</v>
      </c>
      <c r="Q1321" s="342"/>
    </row>
    <row r="1322" spans="2:17">
      <c r="B1322" s="283"/>
      <c r="C1322" s="1002" t="s">
        <v>59</v>
      </c>
      <c r="D1322" s="1003"/>
      <c r="E1322" s="1003"/>
      <c r="F1322" s="1003"/>
      <c r="G1322" s="1003"/>
      <c r="H1322" s="1003"/>
      <c r="I1322" s="1003"/>
      <c r="J1322" s="1003"/>
      <c r="K1322" s="1003"/>
      <c r="L1322" s="1003"/>
      <c r="M1322" s="1003"/>
      <c r="N1322" s="1003"/>
      <c r="O1322" s="1003"/>
      <c r="P1322" s="1004"/>
      <c r="Q1322" s="328"/>
    </row>
    <row r="1323" spans="2:17">
      <c r="B1323" s="283"/>
      <c r="C1323" s="1005"/>
      <c r="D1323" s="1006"/>
      <c r="E1323" s="1006"/>
      <c r="F1323" s="1006"/>
      <c r="G1323" s="1006"/>
      <c r="H1323" s="1006"/>
      <c r="I1323" s="1006"/>
      <c r="J1323" s="1006"/>
      <c r="K1323" s="1006"/>
      <c r="L1323" s="1006"/>
      <c r="M1323" s="1006"/>
      <c r="N1323" s="1006"/>
      <c r="O1323" s="1006"/>
      <c r="P1323" s="1007"/>
      <c r="Q1323" s="328"/>
    </row>
    <row r="1324" spans="2:17" ht="13.5" thickBot="1">
      <c r="B1324" s="283"/>
      <c r="C1324" s="1008"/>
      <c r="D1324" s="1009"/>
      <c r="E1324" s="1009"/>
      <c r="F1324" s="1009"/>
      <c r="G1324" s="1009"/>
      <c r="H1324" s="1009"/>
      <c r="I1324" s="1009"/>
      <c r="J1324" s="1009"/>
      <c r="K1324" s="1009"/>
      <c r="L1324" s="1009"/>
      <c r="M1324" s="1009"/>
      <c r="N1324" s="1009"/>
      <c r="O1324" s="1009"/>
      <c r="P1324" s="1010"/>
      <c r="Q1324" s="328"/>
    </row>
    <row r="1325" spans="2:17" ht="15">
      <c r="B1325" s="283"/>
      <c r="C1325" s="1011" t="s">
        <v>6</v>
      </c>
      <c r="D1325" s="1012"/>
      <c r="E1325" s="1012"/>
      <c r="F1325" s="1012"/>
      <c r="G1325" s="1012"/>
      <c r="H1325" s="1012"/>
      <c r="I1325" s="1012"/>
      <c r="J1325" s="1028"/>
      <c r="K1325" s="329" t="s">
        <v>53</v>
      </c>
      <c r="L1325" s="330" t="s">
        <v>8</v>
      </c>
      <c r="M1325" s="329" t="s">
        <v>178</v>
      </c>
      <c r="N1325" s="1027" t="s">
        <v>60</v>
      </c>
      <c r="O1325" s="1028"/>
      <c r="P1325" s="332" t="s">
        <v>57</v>
      </c>
      <c r="Q1325" s="333"/>
    </row>
    <row r="1326" spans="2:17" ht="14.25">
      <c r="B1326" s="283"/>
      <c r="C1326" s="1017" t="s">
        <v>264</v>
      </c>
      <c r="D1326" s="1018"/>
      <c r="E1326" s="1018"/>
      <c r="F1326" s="1018"/>
      <c r="G1326" s="1018"/>
      <c r="H1326" s="1018"/>
      <c r="I1326" s="1018"/>
      <c r="J1326" s="1019"/>
      <c r="K1326" s="343" t="s">
        <v>269</v>
      </c>
      <c r="L1326" s="344">
        <v>0.2</v>
      </c>
      <c r="M1326" s="345">
        <v>0.05</v>
      </c>
      <c r="N1326" s="784">
        <v>10000</v>
      </c>
      <c r="O1326" s="785"/>
      <c r="P1326" s="60">
        <f>+ROUND((L1326*(1+M1326)*N1326),2)</f>
        <v>2100</v>
      </c>
      <c r="Q1326" s="18"/>
    </row>
    <row r="1327" spans="2:17" ht="14.25">
      <c r="B1327" s="283"/>
      <c r="C1327" s="1017" t="s">
        <v>275</v>
      </c>
      <c r="D1327" s="1018"/>
      <c r="E1327" s="1018"/>
      <c r="F1327" s="1018"/>
      <c r="G1327" s="1018"/>
      <c r="H1327" s="1018"/>
      <c r="I1327" s="1018"/>
      <c r="J1327" s="1019"/>
      <c r="K1327" s="343" t="s">
        <v>101</v>
      </c>
      <c r="L1327" s="344">
        <v>1</v>
      </c>
      <c r="M1327" s="345">
        <v>0.05</v>
      </c>
      <c r="N1327" s="784">
        <v>94000</v>
      </c>
      <c r="O1327" s="785"/>
      <c r="P1327" s="60">
        <f t="shared" ref="P1327:P1329" si="14">+ROUND((L1327*(1+M1327)*N1327),2)</f>
        <v>98700</v>
      </c>
      <c r="Q1327" s="18"/>
    </row>
    <row r="1328" spans="2:17" ht="14.25">
      <c r="B1328" s="283"/>
      <c r="C1328" s="1017"/>
      <c r="D1328" s="1018"/>
      <c r="E1328" s="1018"/>
      <c r="F1328" s="1018"/>
      <c r="G1328" s="1018"/>
      <c r="H1328" s="1018"/>
      <c r="I1328" s="1018"/>
      <c r="J1328" s="1019"/>
      <c r="K1328" s="343"/>
      <c r="L1328" s="344"/>
      <c r="M1328" s="345"/>
      <c r="N1328" s="784"/>
      <c r="O1328" s="785"/>
      <c r="P1328" s="60">
        <f t="shared" si="14"/>
        <v>0</v>
      </c>
      <c r="Q1328" s="18"/>
    </row>
    <row r="1329" spans="2:17" ht="15" thickBot="1">
      <c r="B1329" s="283"/>
      <c r="C1329" s="1017"/>
      <c r="D1329" s="1018"/>
      <c r="E1329" s="1018"/>
      <c r="F1329" s="1018"/>
      <c r="G1329" s="1018"/>
      <c r="H1329" s="1018"/>
      <c r="I1329" s="1018"/>
      <c r="J1329" s="1019"/>
      <c r="K1329" s="343"/>
      <c r="L1329" s="344"/>
      <c r="M1329" s="345"/>
      <c r="N1329" s="784"/>
      <c r="O1329" s="785"/>
      <c r="P1329" s="60">
        <f t="shared" si="14"/>
        <v>0</v>
      </c>
      <c r="Q1329" s="18"/>
    </row>
    <row r="1330" spans="2:17" ht="15.75" thickBot="1">
      <c r="B1330" s="283"/>
      <c r="C1330" s="982" t="s">
        <v>58</v>
      </c>
      <c r="D1330" s="983"/>
      <c r="E1330" s="983"/>
      <c r="F1330" s="983"/>
      <c r="G1330" s="983"/>
      <c r="H1330" s="983"/>
      <c r="I1330" s="983"/>
      <c r="J1330" s="983"/>
      <c r="K1330" s="983"/>
      <c r="L1330" s="983"/>
      <c r="M1330" s="1029"/>
      <c r="N1330" s="983"/>
      <c r="O1330" s="984"/>
      <c r="P1330" s="350">
        <f>+SUM(P1326:P1329)</f>
        <v>100800</v>
      </c>
      <c r="Q1330" s="18"/>
    </row>
    <row r="1331" spans="2:17">
      <c r="B1331" s="283"/>
      <c r="C1331" s="1002" t="s">
        <v>61</v>
      </c>
      <c r="D1331" s="1003"/>
      <c r="E1331" s="1003"/>
      <c r="F1331" s="1003"/>
      <c r="G1331" s="1003"/>
      <c r="H1331" s="1003"/>
      <c r="I1331" s="1003"/>
      <c r="J1331" s="1003"/>
      <c r="K1331" s="1003"/>
      <c r="L1331" s="1003"/>
      <c r="M1331" s="1003"/>
      <c r="N1331" s="1003"/>
      <c r="O1331" s="1003"/>
      <c r="P1331" s="1004"/>
      <c r="Q1331" s="328"/>
    </row>
    <row r="1332" spans="2:17">
      <c r="B1332" s="283"/>
      <c r="C1332" s="1005"/>
      <c r="D1332" s="1006"/>
      <c r="E1332" s="1006"/>
      <c r="F1332" s="1006"/>
      <c r="G1332" s="1006"/>
      <c r="H1332" s="1006"/>
      <c r="I1332" s="1006"/>
      <c r="J1332" s="1006"/>
      <c r="K1332" s="1006"/>
      <c r="L1332" s="1006"/>
      <c r="M1332" s="1006"/>
      <c r="N1332" s="1006"/>
      <c r="O1332" s="1006"/>
      <c r="P1332" s="1007"/>
      <c r="Q1332" s="328"/>
    </row>
    <row r="1333" spans="2:17" ht="13.5" thickBot="1">
      <c r="B1333" s="283"/>
      <c r="C1333" s="1008"/>
      <c r="D1333" s="1009"/>
      <c r="E1333" s="1009"/>
      <c r="F1333" s="1009"/>
      <c r="G1333" s="1009"/>
      <c r="H1333" s="1009"/>
      <c r="I1333" s="1009"/>
      <c r="J1333" s="1009"/>
      <c r="K1333" s="1009"/>
      <c r="L1333" s="1009"/>
      <c r="M1333" s="1009"/>
      <c r="N1333" s="1009"/>
      <c r="O1333" s="1009"/>
      <c r="P1333" s="1010"/>
      <c r="Q1333" s="328"/>
    </row>
    <row r="1334" spans="2:17" ht="17.25">
      <c r="B1334" s="283"/>
      <c r="C1334" s="1011" t="s">
        <v>62</v>
      </c>
      <c r="D1334" s="1012"/>
      <c r="E1334" s="1012"/>
      <c r="F1334" s="1012"/>
      <c r="G1334" s="1012"/>
      <c r="H1334" s="1012"/>
      <c r="I1334" s="1012"/>
      <c r="J1334" s="330" t="s">
        <v>56</v>
      </c>
      <c r="K1334" s="331" t="s">
        <v>64</v>
      </c>
      <c r="L1334" s="351" t="s">
        <v>65</v>
      </c>
      <c r="M1334" s="1027" t="s">
        <v>66</v>
      </c>
      <c r="N1334" s="1012"/>
      <c r="O1334" s="1028"/>
      <c r="P1334" s="332" t="s">
        <v>57</v>
      </c>
      <c r="Q1334" s="333"/>
    </row>
    <row r="1335" spans="2:17" ht="14.25">
      <c r="B1335" s="283"/>
      <c r="C1335" s="994" t="s">
        <v>107</v>
      </c>
      <c r="D1335" s="995"/>
      <c r="E1335" s="995"/>
      <c r="F1335" s="995"/>
      <c r="G1335" s="995"/>
      <c r="H1335" s="995"/>
      <c r="I1335" s="995"/>
      <c r="J1335" s="352">
        <v>2</v>
      </c>
      <c r="K1335" s="353">
        <v>92.3</v>
      </c>
      <c r="L1335" s="352"/>
      <c r="M1335" s="784">
        <v>1.5</v>
      </c>
      <c r="N1335" s="1030"/>
      <c r="O1335" s="785"/>
      <c r="P1335" s="60">
        <f>+ROUND(M1335*K1335*J1335,2)</f>
        <v>276.89999999999998</v>
      </c>
      <c r="Q1335" s="18"/>
    </row>
    <row r="1336" spans="2:17" ht="15" thickBot="1">
      <c r="B1336" s="283"/>
      <c r="C1336" s="1023"/>
      <c r="D1336" s="1024"/>
      <c r="E1336" s="1024"/>
      <c r="F1336" s="1024"/>
      <c r="G1336" s="1024"/>
      <c r="H1336" s="1024"/>
      <c r="I1336" s="1024"/>
      <c r="J1336" s="354"/>
      <c r="K1336" s="355"/>
      <c r="L1336" s="354"/>
      <c r="M1336" s="1026"/>
      <c r="N1336" s="1024"/>
      <c r="O1336" s="1025"/>
      <c r="P1336" s="60">
        <f>+ROUND(M1336*K1336*J1336,2)</f>
        <v>0</v>
      </c>
      <c r="Q1336" s="18"/>
    </row>
    <row r="1337" spans="2:17" ht="15.75" thickBot="1">
      <c r="B1337" s="283"/>
      <c r="C1337" s="982" t="s">
        <v>58</v>
      </c>
      <c r="D1337" s="983"/>
      <c r="E1337" s="983"/>
      <c r="F1337" s="983"/>
      <c r="G1337" s="983"/>
      <c r="H1337" s="983"/>
      <c r="I1337" s="983"/>
      <c r="J1337" s="983"/>
      <c r="K1337" s="983"/>
      <c r="L1337" s="983"/>
      <c r="M1337" s="983"/>
      <c r="N1337" s="983"/>
      <c r="O1337" s="984"/>
      <c r="P1337" s="341">
        <f>+SUM(P1335:P1336)</f>
        <v>276.89999999999998</v>
      </c>
      <c r="Q1337" s="342"/>
    </row>
    <row r="1338" spans="2:17">
      <c r="B1338" s="283"/>
      <c r="C1338" s="1002" t="s">
        <v>67</v>
      </c>
      <c r="D1338" s="1003"/>
      <c r="E1338" s="1003"/>
      <c r="F1338" s="1003"/>
      <c r="G1338" s="1003"/>
      <c r="H1338" s="1003"/>
      <c r="I1338" s="1003"/>
      <c r="J1338" s="1003"/>
      <c r="K1338" s="1003"/>
      <c r="L1338" s="1003"/>
      <c r="M1338" s="1003"/>
      <c r="N1338" s="1003"/>
      <c r="O1338" s="1003"/>
      <c r="P1338" s="1004"/>
      <c r="Q1338" s="328"/>
    </row>
    <row r="1339" spans="2:17">
      <c r="B1339" s="283"/>
      <c r="C1339" s="1005"/>
      <c r="D1339" s="1006"/>
      <c r="E1339" s="1006"/>
      <c r="F1339" s="1006"/>
      <c r="G1339" s="1006"/>
      <c r="H1339" s="1006"/>
      <c r="I1339" s="1006"/>
      <c r="J1339" s="1006"/>
      <c r="K1339" s="1006"/>
      <c r="L1339" s="1006"/>
      <c r="M1339" s="1006"/>
      <c r="N1339" s="1006"/>
      <c r="O1339" s="1006"/>
      <c r="P1339" s="1007"/>
      <c r="Q1339" s="328"/>
    </row>
    <row r="1340" spans="2:17" ht="13.5" thickBot="1">
      <c r="B1340" s="283"/>
      <c r="C1340" s="1008"/>
      <c r="D1340" s="1009"/>
      <c r="E1340" s="1009"/>
      <c r="F1340" s="1009"/>
      <c r="G1340" s="1009"/>
      <c r="H1340" s="1009"/>
      <c r="I1340" s="1009"/>
      <c r="J1340" s="1009"/>
      <c r="K1340" s="1009"/>
      <c r="L1340" s="1009"/>
      <c r="M1340" s="1009"/>
      <c r="N1340" s="1009"/>
      <c r="O1340" s="1009"/>
      <c r="P1340" s="1010"/>
      <c r="Q1340" s="328"/>
    </row>
    <row r="1341" spans="2:17" ht="30">
      <c r="B1341" s="283"/>
      <c r="C1341" s="1011" t="s">
        <v>68</v>
      </c>
      <c r="D1341" s="1012"/>
      <c r="E1341" s="1012"/>
      <c r="F1341" s="1012"/>
      <c r="G1341" s="1012"/>
      <c r="H1341" s="1012"/>
      <c r="I1341" s="1012"/>
      <c r="J1341" s="1027" t="s">
        <v>53</v>
      </c>
      <c r="K1341" s="1028"/>
      <c r="L1341" s="356" t="s">
        <v>69</v>
      </c>
      <c r="M1341" s="1013" t="s">
        <v>56</v>
      </c>
      <c r="N1341" s="1015"/>
      <c r="O1341" s="1014"/>
      <c r="P1341" s="358" t="s">
        <v>57</v>
      </c>
      <c r="Q1341" s="359"/>
    </row>
    <row r="1342" spans="2:17" ht="14.25">
      <c r="B1342" s="283"/>
      <c r="C1342" s="814" t="s">
        <v>316</v>
      </c>
      <c r="D1342" s="815"/>
      <c r="E1342" s="815"/>
      <c r="F1342" s="815"/>
      <c r="G1342" s="815"/>
      <c r="H1342" s="815"/>
      <c r="I1342" s="816"/>
      <c r="J1342" s="784" t="s">
        <v>94</v>
      </c>
      <c r="K1342" s="785"/>
      <c r="L1342" s="184">
        <f>+'DESGLOSE CUADRILLAS'!J26</f>
        <v>311661.11135999998</v>
      </c>
      <c r="M1342" s="1073">
        <v>2.7E-2</v>
      </c>
      <c r="N1342" s="1074"/>
      <c r="O1342" s="1075"/>
      <c r="P1342" s="361">
        <f>+ROUND(M1342*L1342,2)</f>
        <v>8414.85</v>
      </c>
      <c r="Q1342" s="21"/>
    </row>
    <row r="1343" spans="2:17" ht="14.25">
      <c r="B1343" s="283"/>
      <c r="C1343" s="1017"/>
      <c r="D1343" s="1018"/>
      <c r="E1343" s="1018"/>
      <c r="F1343" s="1018"/>
      <c r="G1343" s="1018"/>
      <c r="H1343" s="1018"/>
      <c r="I1343" s="1019"/>
      <c r="J1343" s="784"/>
      <c r="K1343" s="785"/>
      <c r="L1343" s="360"/>
      <c r="M1343" s="1020"/>
      <c r="N1343" s="1021"/>
      <c r="O1343" s="1022"/>
      <c r="P1343" s="361"/>
      <c r="Q1343" s="21"/>
    </row>
    <row r="1344" spans="2:17" ht="14.25">
      <c r="B1344" s="283"/>
      <c r="C1344" s="1017"/>
      <c r="D1344" s="1018"/>
      <c r="E1344" s="1018"/>
      <c r="F1344" s="1018"/>
      <c r="G1344" s="1018"/>
      <c r="H1344" s="1018"/>
      <c r="I1344" s="1019"/>
      <c r="J1344" s="784"/>
      <c r="K1344" s="785"/>
      <c r="L1344" s="360"/>
      <c r="M1344" s="1020"/>
      <c r="N1344" s="1021"/>
      <c r="O1344" s="1022"/>
      <c r="P1344" s="361"/>
      <c r="Q1344" s="21"/>
    </row>
    <row r="1345" spans="2:17" ht="15" thickBot="1">
      <c r="B1345" s="283"/>
      <c r="C1345" s="1023"/>
      <c r="D1345" s="1024"/>
      <c r="E1345" s="1024"/>
      <c r="F1345" s="1024"/>
      <c r="G1345" s="1024"/>
      <c r="H1345" s="1024"/>
      <c r="I1345" s="1025"/>
      <c r="J1345" s="1026"/>
      <c r="K1345" s="1025"/>
      <c r="L1345" s="354"/>
      <c r="M1345" s="1026"/>
      <c r="N1345" s="1024"/>
      <c r="O1345" s="1025"/>
      <c r="P1345" s="70"/>
      <c r="Q1345" s="18"/>
    </row>
    <row r="1346" spans="2:17" ht="15.75" thickBot="1">
      <c r="B1346" s="283"/>
      <c r="C1346" s="982" t="s">
        <v>58</v>
      </c>
      <c r="D1346" s="983"/>
      <c r="E1346" s="983"/>
      <c r="F1346" s="983"/>
      <c r="G1346" s="983"/>
      <c r="H1346" s="983"/>
      <c r="I1346" s="983"/>
      <c r="J1346" s="983"/>
      <c r="K1346" s="983"/>
      <c r="L1346" s="983"/>
      <c r="M1346" s="983"/>
      <c r="N1346" s="983"/>
      <c r="O1346" s="984"/>
      <c r="P1346" s="350">
        <f>+SUM(P1342:P1345)</f>
        <v>8414.85</v>
      </c>
      <c r="Q1346" s="18"/>
    </row>
    <row r="1347" spans="2:17" ht="15" thickBot="1">
      <c r="B1347" s="283"/>
      <c r="C1347" s="321"/>
      <c r="D1347" s="291"/>
      <c r="E1347" s="291"/>
      <c r="F1347" s="291"/>
      <c r="G1347" s="291"/>
      <c r="H1347" s="291"/>
      <c r="I1347" s="291"/>
      <c r="J1347" s="291"/>
      <c r="K1347" s="291"/>
      <c r="L1347" s="291"/>
      <c r="M1347" s="291"/>
      <c r="N1347" s="291"/>
      <c r="O1347" s="291"/>
      <c r="P1347" s="322"/>
      <c r="Q1347" s="284"/>
    </row>
    <row r="1348" spans="2:17" ht="15.75" thickBot="1">
      <c r="B1348" s="283"/>
      <c r="C1348" s="985" t="s">
        <v>70</v>
      </c>
      <c r="D1348" s="986"/>
      <c r="E1348" s="986"/>
      <c r="F1348" s="986"/>
      <c r="G1348" s="986"/>
      <c r="H1348" s="986"/>
      <c r="I1348" s="986"/>
      <c r="J1348" s="986"/>
      <c r="K1348" s="986"/>
      <c r="L1348" s="986"/>
      <c r="M1348" s="986"/>
      <c r="N1348" s="986"/>
      <c r="O1348" s="987"/>
      <c r="P1348" s="362">
        <f>+ROUND(P1346+P1337+P1330+P1321,0)</f>
        <v>110333</v>
      </c>
      <c r="Q1348" s="363"/>
    </row>
    <row r="1349" spans="2:17">
      <c r="B1349" s="283"/>
      <c r="C1349" s="1002" t="s">
        <v>71</v>
      </c>
      <c r="D1349" s="1003"/>
      <c r="E1349" s="1003"/>
      <c r="F1349" s="1003"/>
      <c r="G1349" s="1003"/>
      <c r="H1349" s="1003"/>
      <c r="I1349" s="1003"/>
      <c r="J1349" s="1003"/>
      <c r="K1349" s="1003"/>
      <c r="L1349" s="1003"/>
      <c r="M1349" s="1003"/>
      <c r="N1349" s="1003"/>
      <c r="O1349" s="1003"/>
      <c r="P1349" s="1004"/>
      <c r="Q1349" s="328"/>
    </row>
    <row r="1350" spans="2:17">
      <c r="B1350" s="283"/>
      <c r="C1350" s="1005"/>
      <c r="D1350" s="1006"/>
      <c r="E1350" s="1006"/>
      <c r="F1350" s="1006"/>
      <c r="G1350" s="1006"/>
      <c r="H1350" s="1006"/>
      <c r="I1350" s="1006"/>
      <c r="J1350" s="1006"/>
      <c r="K1350" s="1006"/>
      <c r="L1350" s="1006"/>
      <c r="M1350" s="1006"/>
      <c r="N1350" s="1006"/>
      <c r="O1350" s="1006"/>
      <c r="P1350" s="1007"/>
      <c r="Q1350" s="328"/>
    </row>
    <row r="1351" spans="2:17" ht="13.5" thickBot="1">
      <c r="B1351" s="283"/>
      <c r="C1351" s="1008"/>
      <c r="D1351" s="1009"/>
      <c r="E1351" s="1009"/>
      <c r="F1351" s="1009"/>
      <c r="G1351" s="1009"/>
      <c r="H1351" s="1009"/>
      <c r="I1351" s="1009"/>
      <c r="J1351" s="1009"/>
      <c r="K1351" s="1009"/>
      <c r="L1351" s="1009"/>
      <c r="M1351" s="1009"/>
      <c r="N1351" s="1009"/>
      <c r="O1351" s="1009"/>
      <c r="P1351" s="1010"/>
      <c r="Q1351" s="328"/>
    </row>
    <row r="1352" spans="2:17" ht="15">
      <c r="B1352" s="283"/>
      <c r="C1352" s="1011" t="s">
        <v>72</v>
      </c>
      <c r="D1352" s="1012"/>
      <c r="E1352" s="1012"/>
      <c r="F1352" s="1012"/>
      <c r="G1352" s="1012"/>
      <c r="H1352" s="1012"/>
      <c r="I1352" s="1012"/>
      <c r="J1352" s="331"/>
      <c r="K1352" s="357"/>
      <c r="L1352" s="1013" t="s">
        <v>73</v>
      </c>
      <c r="M1352" s="1014"/>
      <c r="N1352" s="1013" t="s">
        <v>74</v>
      </c>
      <c r="O1352" s="1015"/>
      <c r="P1352" s="1016"/>
      <c r="Q1352" s="359"/>
    </row>
    <row r="1353" spans="2:17" ht="14.25">
      <c r="B1353" s="283"/>
      <c r="C1353" s="994" t="s">
        <v>75</v>
      </c>
      <c r="D1353" s="995"/>
      <c r="E1353" s="995"/>
      <c r="F1353" s="995"/>
      <c r="G1353" s="995"/>
      <c r="H1353" s="995"/>
      <c r="I1353" s="995"/>
      <c r="J1353" s="74"/>
      <c r="K1353" s="75"/>
      <c r="L1353" s="996">
        <v>0.28999999999999998</v>
      </c>
      <c r="M1353" s="997"/>
      <c r="N1353" s="797">
        <f>+L1353*P1348</f>
        <v>31996.569999999996</v>
      </c>
      <c r="O1353" s="998"/>
      <c r="P1353" s="999"/>
      <c r="Q1353" s="23"/>
    </row>
    <row r="1354" spans="2:17" ht="14.25">
      <c r="B1354" s="283"/>
      <c r="C1354" s="336" t="s">
        <v>76</v>
      </c>
      <c r="D1354" s="337"/>
      <c r="E1354" s="337"/>
      <c r="F1354" s="337"/>
      <c r="G1354" s="337"/>
      <c r="H1354" s="337"/>
      <c r="I1354" s="337"/>
      <c r="J1354" s="74"/>
      <c r="K1354" s="75"/>
      <c r="L1354" s="996">
        <v>0.01</v>
      </c>
      <c r="M1354" s="997"/>
      <c r="N1354" s="797">
        <f>+L1354*P1348</f>
        <v>1103.33</v>
      </c>
      <c r="O1354" s="998"/>
      <c r="P1354" s="999"/>
      <c r="Q1354" s="23"/>
    </row>
    <row r="1355" spans="2:17" ht="15" thickBot="1">
      <c r="B1355" s="283"/>
      <c r="C1355" s="314" t="s">
        <v>77</v>
      </c>
      <c r="D1355" s="315"/>
      <c r="E1355" s="315"/>
      <c r="F1355" s="315"/>
      <c r="G1355" s="315"/>
      <c r="H1355" s="315"/>
      <c r="I1355" s="315"/>
      <c r="J1355" s="77"/>
      <c r="K1355" s="78"/>
      <c r="L1355" s="1000">
        <v>0.05</v>
      </c>
      <c r="M1355" s="1001"/>
      <c r="N1355" s="797">
        <f>+L1355*P1348</f>
        <v>5516.6500000000005</v>
      </c>
      <c r="O1355" s="998"/>
      <c r="P1355" s="999"/>
      <c r="Q1355" s="23"/>
    </row>
    <row r="1356" spans="2:17" ht="15.75" thickBot="1">
      <c r="B1356" s="283"/>
      <c r="C1356" s="982" t="s">
        <v>58</v>
      </c>
      <c r="D1356" s="983"/>
      <c r="E1356" s="983"/>
      <c r="F1356" s="983"/>
      <c r="G1356" s="983"/>
      <c r="H1356" s="983"/>
      <c r="I1356" s="983"/>
      <c r="J1356" s="983"/>
      <c r="K1356" s="983"/>
      <c r="L1356" s="983"/>
      <c r="M1356" s="983"/>
      <c r="N1356" s="983"/>
      <c r="O1356" s="984"/>
      <c r="P1356" s="364">
        <f>+ROUND(SUM(N1353:P1355),0)</f>
        <v>38617</v>
      </c>
      <c r="Q1356" s="365"/>
    </row>
    <row r="1357" spans="2:17" ht="15" thickBot="1">
      <c r="B1357" s="283"/>
      <c r="C1357" s="321"/>
      <c r="D1357" s="291"/>
      <c r="E1357" s="291"/>
      <c r="F1357" s="291"/>
      <c r="G1357" s="291"/>
      <c r="H1357" s="291"/>
      <c r="I1357" s="291"/>
      <c r="J1357" s="291"/>
      <c r="K1357" s="291"/>
      <c r="L1357" s="291"/>
      <c r="M1357" s="291"/>
      <c r="N1357" s="291"/>
      <c r="O1357" s="291"/>
      <c r="P1357" s="322"/>
      <c r="Q1357" s="284"/>
    </row>
    <row r="1358" spans="2:17" ht="15.75" thickBot="1">
      <c r="B1358" s="283"/>
      <c r="C1358" s="985" t="s">
        <v>78</v>
      </c>
      <c r="D1358" s="986"/>
      <c r="E1358" s="986"/>
      <c r="F1358" s="986"/>
      <c r="G1358" s="986"/>
      <c r="H1358" s="986"/>
      <c r="I1358" s="986"/>
      <c r="J1358" s="986"/>
      <c r="K1358" s="986"/>
      <c r="L1358" s="986"/>
      <c r="M1358" s="986"/>
      <c r="N1358" s="986"/>
      <c r="O1358" s="987"/>
      <c r="P1358" s="366">
        <f>+P1356+P1348</f>
        <v>148950</v>
      </c>
      <c r="Q1358" s="365"/>
    </row>
    <row r="1359" spans="2:17" ht="14.25">
      <c r="B1359" s="283"/>
      <c r="C1359" s="321"/>
      <c r="D1359" s="291"/>
      <c r="E1359" s="291"/>
      <c r="F1359" s="291"/>
      <c r="G1359" s="291"/>
      <c r="H1359" s="291"/>
      <c r="I1359" s="291"/>
      <c r="J1359" s="291"/>
      <c r="K1359" s="291"/>
      <c r="L1359" s="291"/>
      <c r="M1359" s="291"/>
      <c r="N1359" s="291"/>
      <c r="O1359" s="291"/>
      <c r="P1359" s="322"/>
      <c r="Q1359" s="284"/>
    </row>
    <row r="1360" spans="2:17" ht="14.25">
      <c r="B1360" s="283"/>
      <c r="C1360" s="321"/>
      <c r="D1360" s="291"/>
      <c r="E1360" s="291"/>
      <c r="F1360" s="291"/>
      <c r="G1360" s="291"/>
      <c r="H1360" s="367" t="s">
        <v>79</v>
      </c>
      <c r="I1360" s="367"/>
      <c r="J1360" s="367"/>
      <c r="K1360" s="367"/>
      <c r="L1360" s="291"/>
      <c r="M1360" s="291"/>
      <c r="N1360" s="291"/>
      <c r="O1360" s="291"/>
      <c r="P1360" s="322"/>
      <c r="Q1360" s="284"/>
    </row>
    <row r="1361" spans="2:17" ht="15">
      <c r="B1361" s="283"/>
      <c r="C1361" s="321"/>
      <c r="D1361" s="291"/>
      <c r="E1361" s="291"/>
      <c r="F1361" s="291"/>
      <c r="G1361" s="291"/>
      <c r="H1361" s="367" t="s">
        <v>80</v>
      </c>
      <c r="I1361" s="291"/>
      <c r="J1361" s="291"/>
      <c r="K1361" s="291"/>
      <c r="L1361" s="291"/>
      <c r="M1361" s="291"/>
      <c r="N1361" s="291"/>
      <c r="O1361" s="291"/>
      <c r="P1361" s="322"/>
      <c r="Q1361" s="368"/>
    </row>
    <row r="1362" spans="2:17" ht="15">
      <c r="B1362" s="283"/>
      <c r="C1362" s="321"/>
      <c r="D1362" s="291"/>
      <c r="E1362" s="291"/>
      <c r="F1362" s="291"/>
      <c r="G1362" s="291"/>
      <c r="H1362" s="367" t="s">
        <v>81</v>
      </c>
      <c r="I1362" s="291"/>
      <c r="J1362" s="291"/>
      <c r="K1362" s="291"/>
      <c r="L1362" s="291"/>
      <c r="M1362" s="291"/>
      <c r="N1362" s="291"/>
      <c r="O1362" s="291"/>
      <c r="P1362" s="322"/>
      <c r="Q1362" s="368"/>
    </row>
    <row r="1363" spans="2:17" ht="14.25">
      <c r="B1363" s="283"/>
      <c r="C1363" s="305"/>
      <c r="D1363" s="369"/>
      <c r="E1363" s="369"/>
      <c r="F1363" s="369"/>
      <c r="G1363" s="369"/>
      <c r="H1363" s="367" t="s">
        <v>82</v>
      </c>
      <c r="I1363" s="369"/>
      <c r="J1363" s="369"/>
      <c r="K1363" s="369"/>
      <c r="L1363" s="369"/>
      <c r="M1363" s="369"/>
      <c r="N1363" s="369"/>
      <c r="O1363" s="369"/>
      <c r="P1363" s="370"/>
      <c r="Q1363" s="371"/>
    </row>
    <row r="1364" spans="2:17" ht="14.25">
      <c r="B1364" s="283"/>
      <c r="C1364" s="321"/>
      <c r="D1364" s="291"/>
      <c r="E1364" s="291"/>
      <c r="F1364" s="291"/>
      <c r="G1364" s="291"/>
      <c r="H1364" s="291" t="s">
        <v>83</v>
      </c>
      <c r="I1364" s="291"/>
      <c r="J1364" s="291"/>
      <c r="K1364" s="291"/>
      <c r="L1364" s="291"/>
      <c r="M1364" s="291"/>
      <c r="N1364" s="291"/>
      <c r="O1364" s="291"/>
      <c r="P1364" s="322"/>
      <c r="Q1364" s="284"/>
    </row>
    <row r="1365" spans="2:17" ht="15">
      <c r="B1365" s="283"/>
      <c r="C1365" s="372" t="s">
        <v>84</v>
      </c>
      <c r="D1365" s="334"/>
      <c r="E1365" s="334"/>
      <c r="F1365" s="334"/>
      <c r="G1365" s="334"/>
      <c r="H1365" s="334"/>
      <c r="I1365" s="334"/>
      <c r="J1365" s="334"/>
      <c r="K1365" s="334"/>
      <c r="L1365" s="334"/>
      <c r="M1365" s="334"/>
      <c r="N1365" s="334"/>
      <c r="O1365" s="334"/>
      <c r="P1365" s="373"/>
      <c r="Q1365" s="284"/>
    </row>
    <row r="1366" spans="2:17" ht="14.25">
      <c r="B1366" s="283"/>
      <c r="C1366" s="988"/>
      <c r="D1366" s="989"/>
      <c r="E1366" s="989"/>
      <c r="F1366" s="989"/>
      <c r="G1366" s="989"/>
      <c r="H1366" s="989"/>
      <c r="I1366" s="989"/>
      <c r="J1366" s="989"/>
      <c r="K1366" s="989"/>
      <c r="L1366" s="989"/>
      <c r="M1366" s="989"/>
      <c r="N1366" s="989"/>
      <c r="O1366" s="989"/>
      <c r="P1366" s="990"/>
      <c r="Q1366" s="371"/>
    </row>
    <row r="1367" spans="2:17" ht="14.25">
      <c r="B1367" s="283"/>
      <c r="C1367" s="988"/>
      <c r="D1367" s="989"/>
      <c r="E1367" s="989"/>
      <c r="F1367" s="989"/>
      <c r="G1367" s="989"/>
      <c r="H1367" s="989"/>
      <c r="I1367" s="989"/>
      <c r="J1367" s="989"/>
      <c r="K1367" s="989"/>
      <c r="L1367" s="989"/>
      <c r="M1367" s="989"/>
      <c r="N1367" s="989"/>
      <c r="O1367" s="989"/>
      <c r="P1367" s="990"/>
      <c r="Q1367" s="371"/>
    </row>
    <row r="1368" spans="2:17" ht="14.25">
      <c r="B1368" s="283"/>
      <c r="C1368" s="305"/>
      <c r="D1368" s="369"/>
      <c r="E1368" s="369"/>
      <c r="F1368" s="369"/>
      <c r="G1368" s="369"/>
      <c r="H1368" s="369"/>
      <c r="I1368" s="369"/>
      <c r="J1368" s="369"/>
      <c r="K1368" s="369"/>
      <c r="L1368" s="369"/>
      <c r="M1368" s="369"/>
      <c r="N1368" s="369"/>
      <c r="O1368" s="369"/>
      <c r="P1368" s="370"/>
      <c r="Q1368" s="371"/>
    </row>
    <row r="1369" spans="2:17" ht="15">
      <c r="B1369" s="283"/>
      <c r="C1369" s="374" t="s">
        <v>85</v>
      </c>
      <c r="D1369" s="369"/>
      <c r="E1369" s="369"/>
      <c r="F1369" s="369"/>
      <c r="G1369" s="369"/>
      <c r="H1369" s="369"/>
      <c r="I1369" s="369"/>
      <c r="J1369" s="369"/>
      <c r="K1369" s="369"/>
      <c r="L1369" s="369"/>
      <c r="M1369" s="369"/>
      <c r="N1369" s="369"/>
      <c r="O1369" s="369"/>
      <c r="P1369" s="370"/>
      <c r="Q1369" s="371"/>
    </row>
    <row r="1370" spans="2:17">
      <c r="B1370" s="283"/>
      <c r="C1370" s="991" t="s">
        <v>86</v>
      </c>
      <c r="D1370" s="992"/>
      <c r="E1370" s="992"/>
      <c r="F1370" s="992"/>
      <c r="G1370" s="992"/>
      <c r="H1370" s="992"/>
      <c r="I1370" s="992"/>
      <c r="J1370" s="992"/>
      <c r="K1370" s="992"/>
      <c r="L1370" s="992"/>
      <c r="M1370" s="992"/>
      <c r="N1370" s="992"/>
      <c r="O1370" s="992"/>
      <c r="P1370" s="993"/>
      <c r="Q1370" s="375"/>
    </row>
    <row r="1371" spans="2:17">
      <c r="B1371" s="283"/>
      <c r="C1371" s="991"/>
      <c r="D1371" s="992"/>
      <c r="E1371" s="992"/>
      <c r="F1371" s="992"/>
      <c r="G1371" s="992"/>
      <c r="H1371" s="992"/>
      <c r="I1371" s="992"/>
      <c r="J1371" s="992"/>
      <c r="K1371" s="992"/>
      <c r="L1371" s="992"/>
      <c r="M1371" s="992"/>
      <c r="N1371" s="992"/>
      <c r="O1371" s="992"/>
      <c r="P1371" s="993"/>
      <c r="Q1371" s="375"/>
    </row>
    <row r="1372" spans="2:17">
      <c r="B1372" s="283"/>
      <c r="C1372" s="991" t="s">
        <v>87</v>
      </c>
      <c r="D1372" s="992"/>
      <c r="E1372" s="992"/>
      <c r="F1372" s="992"/>
      <c r="G1372" s="992"/>
      <c r="H1372" s="992"/>
      <c r="I1372" s="992"/>
      <c r="J1372" s="992"/>
      <c r="K1372" s="992"/>
      <c r="L1372" s="992"/>
      <c r="M1372" s="992"/>
      <c r="N1372" s="992"/>
      <c r="O1372" s="992"/>
      <c r="P1372" s="993"/>
      <c r="Q1372" s="375"/>
    </row>
    <row r="1373" spans="2:17">
      <c r="B1373" s="283"/>
      <c r="C1373" s="991"/>
      <c r="D1373" s="992"/>
      <c r="E1373" s="992"/>
      <c r="F1373" s="992"/>
      <c r="G1373" s="992"/>
      <c r="H1373" s="992"/>
      <c r="I1373" s="992"/>
      <c r="J1373" s="992"/>
      <c r="K1373" s="992"/>
      <c r="L1373" s="992"/>
      <c r="M1373" s="992"/>
      <c r="N1373" s="992"/>
      <c r="O1373" s="992"/>
      <c r="P1373" s="993"/>
      <c r="Q1373" s="375"/>
    </row>
    <row r="1374" spans="2:17" ht="14.25">
      <c r="B1374" s="283"/>
      <c r="C1374" s="305"/>
      <c r="D1374" s="369"/>
      <c r="E1374" s="369"/>
      <c r="F1374" s="369"/>
      <c r="G1374" s="369"/>
      <c r="H1374" s="369"/>
      <c r="I1374" s="369"/>
      <c r="J1374" s="369"/>
      <c r="K1374" s="369"/>
      <c r="L1374" s="369"/>
      <c r="M1374" s="369"/>
      <c r="N1374" s="369"/>
      <c r="O1374" s="369"/>
      <c r="P1374" s="370"/>
      <c r="Q1374" s="371"/>
    </row>
    <row r="1375" spans="2:17" ht="14.25">
      <c r="B1375" s="283"/>
      <c r="C1375" s="321"/>
      <c r="D1375" s="291"/>
      <c r="E1375" s="291"/>
      <c r="F1375" s="291"/>
      <c r="G1375" s="291"/>
      <c r="H1375" s="367" t="s">
        <v>79</v>
      </c>
      <c r="I1375" s="291"/>
      <c r="J1375" s="291"/>
      <c r="K1375" s="291"/>
      <c r="L1375" s="291"/>
      <c r="M1375" s="291"/>
      <c r="N1375" s="291"/>
      <c r="O1375" s="291"/>
      <c r="P1375" s="322"/>
      <c r="Q1375" s="284"/>
    </row>
    <row r="1376" spans="2:17" ht="14.25">
      <c r="B1376" s="283"/>
      <c r="C1376" s="321"/>
      <c r="D1376" s="291"/>
      <c r="E1376" s="291"/>
      <c r="F1376" s="291"/>
      <c r="G1376" s="291"/>
      <c r="H1376" s="291" t="s">
        <v>80</v>
      </c>
      <c r="I1376" s="337"/>
      <c r="J1376" s="337"/>
      <c r="K1376" s="337"/>
      <c r="L1376" s="291"/>
      <c r="M1376" s="291"/>
      <c r="N1376" s="291"/>
      <c r="O1376" s="291"/>
      <c r="P1376" s="322"/>
      <c r="Q1376" s="284"/>
    </row>
    <row r="1377" spans="2:17" ht="14.25">
      <c r="B1377" s="283"/>
      <c r="C1377" s="321"/>
      <c r="D1377" s="291"/>
      <c r="E1377" s="291"/>
      <c r="F1377" s="291"/>
      <c r="G1377" s="291"/>
      <c r="H1377" s="291" t="s">
        <v>88</v>
      </c>
      <c r="I1377" s="376"/>
      <c r="J1377" s="376"/>
      <c r="K1377" s="376"/>
      <c r="L1377" s="291"/>
      <c r="M1377" s="291"/>
      <c r="N1377" s="291"/>
      <c r="O1377" s="291"/>
      <c r="P1377" s="322"/>
      <c r="Q1377" s="284"/>
    </row>
    <row r="1378" spans="2:17" ht="14.25">
      <c r="B1378" s="283"/>
      <c r="C1378" s="377"/>
      <c r="D1378" s="369"/>
      <c r="E1378" s="369"/>
      <c r="F1378" s="369"/>
      <c r="G1378" s="369"/>
      <c r="H1378" s="291" t="s">
        <v>89</v>
      </c>
      <c r="I1378" s="291"/>
      <c r="J1378" s="291"/>
      <c r="K1378" s="291"/>
      <c r="L1378" s="369"/>
      <c r="M1378" s="369"/>
      <c r="N1378" s="369"/>
      <c r="O1378" s="369"/>
      <c r="P1378" s="370"/>
      <c r="Q1378" s="371"/>
    </row>
    <row r="1379" spans="2:17" ht="16.5" thickBot="1">
      <c r="B1379" s="283"/>
      <c r="C1379" s="978"/>
      <c r="D1379" s="979"/>
      <c r="E1379" s="979"/>
      <c r="F1379" s="355"/>
      <c r="G1379" s="355"/>
      <c r="H1379" s="355"/>
      <c r="I1379" s="355"/>
      <c r="J1379" s="355"/>
      <c r="K1379" s="980"/>
      <c r="L1379" s="980"/>
      <c r="M1379" s="980"/>
      <c r="N1379" s="980"/>
      <c r="O1379" s="980"/>
      <c r="P1379" s="981"/>
      <c r="Q1379" s="378"/>
    </row>
    <row r="1380" spans="2:17" ht="13.5" thickBot="1">
      <c r="B1380" s="379"/>
      <c r="C1380" s="380"/>
      <c r="D1380" s="380"/>
      <c r="E1380" s="380"/>
      <c r="F1380" s="380"/>
      <c r="G1380" s="380"/>
      <c r="H1380" s="380"/>
      <c r="I1380" s="380"/>
      <c r="J1380" s="380"/>
      <c r="K1380" s="380"/>
      <c r="L1380" s="380"/>
      <c r="M1380" s="380"/>
      <c r="N1380" s="380"/>
      <c r="O1380" s="380"/>
      <c r="P1380" s="380"/>
      <c r="Q1380" s="381"/>
    </row>
    <row r="1381" spans="2:17" ht="13.5" thickTop="1"/>
    <row r="1382" spans="2:17" ht="13.5" thickBot="1"/>
    <row r="1383" spans="2:17" ht="13.5" thickTop="1">
      <c r="B1383" s="280"/>
      <c r="C1383" s="281"/>
      <c r="D1383" s="281"/>
      <c r="E1383" s="281"/>
      <c r="F1383" s="281"/>
      <c r="G1383" s="281"/>
      <c r="H1383" s="281"/>
      <c r="I1383" s="281"/>
      <c r="J1383" s="281"/>
      <c r="K1383" s="281"/>
      <c r="L1383" s="281"/>
      <c r="M1383" s="281"/>
      <c r="N1383" s="281"/>
      <c r="O1383" s="281"/>
      <c r="P1383" s="281"/>
      <c r="Q1383" s="282"/>
    </row>
    <row r="1384" spans="2:17" ht="13.5">
      <c r="B1384" s="283"/>
      <c r="C1384" s="1066" t="s">
        <v>38</v>
      </c>
      <c r="D1384" s="1067"/>
      <c r="E1384" s="1067"/>
      <c r="F1384" s="1067"/>
      <c r="Q1384" s="284"/>
    </row>
    <row r="1385" spans="2:17">
      <c r="B1385" s="283"/>
      <c r="C1385" s="285"/>
      <c r="D1385" s="286" t="s">
        <v>39</v>
      </c>
      <c r="E1385" s="285"/>
      <c r="F1385" s="287"/>
      <c r="Q1385" s="284"/>
    </row>
    <row r="1386" spans="2:17">
      <c r="B1386" s="283"/>
      <c r="C1386" s="288"/>
      <c r="D1386" s="289"/>
      <c r="E1386" s="288"/>
      <c r="F1386" s="289"/>
      <c r="Q1386" s="284"/>
    </row>
    <row r="1387" spans="2:17" ht="15.75">
      <c r="B1387" s="283"/>
      <c r="C1387" s="1068" t="s">
        <v>40</v>
      </c>
      <c r="D1387" s="1068"/>
      <c r="E1387" s="1068"/>
      <c r="F1387" s="1068"/>
      <c r="G1387" s="1068"/>
      <c r="H1387" s="1068"/>
      <c r="I1387" s="1068"/>
      <c r="J1387" s="1068"/>
      <c r="K1387" s="1068"/>
      <c r="L1387" s="1068"/>
      <c r="M1387" s="1068"/>
      <c r="N1387" s="1068"/>
      <c r="O1387" s="1068"/>
      <c r="P1387" s="1068"/>
      <c r="Q1387" s="290"/>
    </row>
    <row r="1388" spans="2:17" ht="15" thickBot="1">
      <c r="B1388" s="283"/>
      <c r="C1388" s="291"/>
      <c r="D1388" s="291"/>
      <c r="E1388" s="291"/>
      <c r="F1388" s="291"/>
      <c r="G1388" s="291"/>
      <c r="H1388" s="291"/>
      <c r="I1388" s="291"/>
      <c r="J1388" s="291"/>
      <c r="K1388" s="291"/>
      <c r="L1388" s="291"/>
      <c r="M1388" s="291"/>
      <c r="N1388" s="291"/>
      <c r="O1388" s="291"/>
      <c r="P1388" s="291"/>
      <c r="Q1388" s="284"/>
    </row>
    <row r="1389" spans="2:17" ht="15">
      <c r="B1389" s="283"/>
      <c r="C1389" s="872"/>
      <c r="D1389" s="1069"/>
      <c r="E1389" s="1070"/>
      <c r="F1389" s="1070"/>
      <c r="G1389" s="1070"/>
      <c r="H1389" s="1070"/>
      <c r="I1389" s="1070"/>
      <c r="J1389" s="1070"/>
      <c r="K1389" s="1071"/>
      <c r="L1389" s="877"/>
      <c r="M1389" s="878"/>
      <c r="N1389" s="878"/>
      <c r="O1389" s="878"/>
      <c r="P1389" s="879"/>
      <c r="Q1389" s="8"/>
    </row>
    <row r="1390" spans="2:17" ht="15">
      <c r="B1390" s="283"/>
      <c r="C1390" s="873"/>
      <c r="D1390" s="856" t="s">
        <v>468</v>
      </c>
      <c r="E1390" s="857"/>
      <c r="F1390" s="857"/>
      <c r="G1390" s="857"/>
      <c r="H1390" s="857"/>
      <c r="I1390" s="857"/>
      <c r="J1390" s="857"/>
      <c r="K1390" s="858"/>
      <c r="L1390" s="880"/>
      <c r="M1390" s="881"/>
      <c r="N1390" s="881"/>
      <c r="O1390" s="881"/>
      <c r="P1390" s="882"/>
      <c r="Q1390" s="8"/>
    </row>
    <row r="1391" spans="2:17" ht="15">
      <c r="B1391" s="283"/>
      <c r="C1391" s="873"/>
      <c r="D1391" s="1063"/>
      <c r="E1391" s="1064"/>
      <c r="F1391" s="1064"/>
      <c r="G1391" s="1064"/>
      <c r="H1391" s="1064"/>
      <c r="I1391" s="1064"/>
      <c r="J1391" s="1064"/>
      <c r="K1391" s="1065"/>
      <c r="L1391" s="883" t="s">
        <v>41</v>
      </c>
      <c r="M1391" s="252"/>
      <c r="N1391" s="885"/>
      <c r="O1391" s="886"/>
      <c r="P1391" s="887"/>
      <c r="Q1391" s="8"/>
    </row>
    <row r="1392" spans="2:17" ht="14.25">
      <c r="B1392" s="283"/>
      <c r="C1392" s="873"/>
      <c r="D1392" s="866" t="s">
        <v>467</v>
      </c>
      <c r="E1392" s="867"/>
      <c r="F1392" s="867"/>
      <c r="G1392" s="867"/>
      <c r="H1392" s="867"/>
      <c r="I1392" s="867"/>
      <c r="J1392" s="867"/>
      <c r="K1392" s="868"/>
      <c r="L1392" s="1072"/>
      <c r="M1392" s="294"/>
      <c r="N1392" s="1060"/>
      <c r="O1392" s="1061"/>
      <c r="P1392" s="1062"/>
      <c r="Q1392" s="295"/>
    </row>
    <row r="1393" spans="2:17" ht="13.9" customHeight="1">
      <c r="B1393" s="283"/>
      <c r="C1393" s="873"/>
      <c r="D1393" s="866"/>
      <c r="E1393" s="867"/>
      <c r="F1393" s="867"/>
      <c r="G1393" s="867"/>
      <c r="H1393" s="867"/>
      <c r="I1393" s="867"/>
      <c r="J1393" s="867"/>
      <c r="K1393" s="868"/>
      <c r="L1393" s="883" t="s">
        <v>42</v>
      </c>
      <c r="M1393" s="253"/>
      <c r="N1393" s="883">
        <v>1</v>
      </c>
      <c r="O1393" s="883" t="s">
        <v>43</v>
      </c>
      <c r="P1393" s="854">
        <v>1</v>
      </c>
      <c r="Q1393" s="8"/>
    </row>
    <row r="1394" spans="2:17" ht="13.9" customHeight="1">
      <c r="B1394" s="283"/>
      <c r="C1394" s="873"/>
      <c r="D1394" s="866"/>
      <c r="E1394" s="867"/>
      <c r="F1394" s="867"/>
      <c r="G1394" s="867"/>
      <c r="H1394" s="867"/>
      <c r="I1394" s="867"/>
      <c r="J1394" s="867"/>
      <c r="K1394" s="868"/>
      <c r="L1394" s="891"/>
      <c r="M1394" s="254"/>
      <c r="N1394" s="891"/>
      <c r="O1394" s="891"/>
      <c r="P1394" s="855"/>
      <c r="Q1394" s="8"/>
    </row>
    <row r="1395" spans="2:17" ht="15">
      <c r="B1395" s="283"/>
      <c r="C1395" s="873"/>
      <c r="D1395" s="1063" t="s">
        <v>44</v>
      </c>
      <c r="E1395" s="1064"/>
      <c r="F1395" s="1064"/>
      <c r="G1395" s="1064"/>
      <c r="H1395" s="1064"/>
      <c r="I1395" s="1064"/>
      <c r="J1395" s="1064"/>
      <c r="K1395" s="1065"/>
      <c r="L1395" s="891"/>
      <c r="M1395" s="254"/>
      <c r="N1395" s="891"/>
      <c r="O1395" s="891"/>
      <c r="P1395" s="855"/>
      <c r="Q1395" s="8"/>
    </row>
    <row r="1396" spans="2:17" ht="15.75" thickBot="1">
      <c r="B1396" s="283"/>
      <c r="C1396" s="296"/>
      <c r="D1396" s="297"/>
      <c r="E1396" s="297"/>
      <c r="F1396" s="297"/>
      <c r="G1396" s="297"/>
      <c r="H1396" s="297"/>
      <c r="I1396" s="297"/>
      <c r="J1396" s="297"/>
      <c r="K1396" s="297"/>
      <c r="L1396" s="297"/>
      <c r="M1396" s="297"/>
      <c r="N1396" s="298"/>
      <c r="O1396" s="298"/>
      <c r="P1396" s="299"/>
      <c r="Q1396" s="300"/>
    </row>
    <row r="1397" spans="2:17" ht="15">
      <c r="B1397" s="283"/>
      <c r="C1397" s="301"/>
      <c r="D1397" s="292"/>
      <c r="E1397" s="292"/>
      <c r="F1397" s="292"/>
      <c r="G1397" s="292"/>
      <c r="H1397" s="292"/>
      <c r="I1397" s="292"/>
      <c r="J1397" s="292"/>
      <c r="K1397" s="292"/>
      <c r="L1397" s="302" t="s">
        <v>45</v>
      </c>
      <c r="M1397" s="302"/>
      <c r="N1397" s="303" t="s">
        <v>46</v>
      </c>
      <c r="O1397" s="303" t="s">
        <v>47</v>
      </c>
      <c r="P1397" s="304" t="s">
        <v>48</v>
      </c>
      <c r="Q1397" s="295"/>
    </row>
    <row r="1398" spans="2:17" ht="15">
      <c r="B1398" s="283"/>
      <c r="C1398" s="305"/>
      <c r="D1398" s="293"/>
      <c r="E1398" s="293"/>
      <c r="F1398" s="293"/>
      <c r="G1398" s="293"/>
      <c r="H1398" s="293"/>
      <c r="I1398" s="293"/>
      <c r="J1398" s="293"/>
      <c r="K1398" s="293"/>
      <c r="L1398" s="306"/>
      <c r="M1398" s="306"/>
      <c r="N1398" s="307">
        <v>1</v>
      </c>
      <c r="O1398" s="307">
        <v>9</v>
      </c>
      <c r="P1398" s="308">
        <v>2026</v>
      </c>
      <c r="Q1398" s="309"/>
    </row>
    <row r="1399" spans="2:17" ht="15">
      <c r="B1399" s="283"/>
      <c r="C1399" s="310"/>
      <c r="D1399" s="311"/>
      <c r="E1399" s="311"/>
      <c r="F1399" s="311"/>
      <c r="G1399" s="311"/>
      <c r="H1399" s="311"/>
      <c r="I1399" s="311"/>
      <c r="J1399" s="311"/>
      <c r="K1399" s="311"/>
      <c r="L1399" s="311"/>
      <c r="M1399" s="311"/>
      <c r="N1399" s="311"/>
      <c r="O1399" s="311"/>
      <c r="P1399" s="312"/>
      <c r="Q1399" s="313"/>
    </row>
    <row r="1400" spans="2:17" ht="15" thickBot="1">
      <c r="B1400" s="283"/>
      <c r="C1400" s="314"/>
      <c r="D1400" s="315"/>
      <c r="E1400" s="315"/>
      <c r="F1400" s="315"/>
      <c r="G1400" s="315"/>
      <c r="H1400" s="315"/>
      <c r="I1400" s="315"/>
      <c r="J1400" s="315"/>
      <c r="K1400" s="315"/>
      <c r="L1400" s="315"/>
      <c r="M1400" s="315"/>
      <c r="N1400" s="315"/>
      <c r="O1400" s="315"/>
      <c r="P1400" s="316"/>
      <c r="Q1400" s="284"/>
    </row>
    <row r="1401" spans="2:17" ht="15" thickBot="1">
      <c r="B1401" s="283"/>
      <c r="C1401" s="317"/>
      <c r="D1401" s="318"/>
      <c r="E1401" s="318"/>
      <c r="F1401" s="318"/>
      <c r="G1401" s="318"/>
      <c r="H1401" s="318"/>
      <c r="I1401" s="291"/>
      <c r="J1401" s="291"/>
      <c r="K1401" s="318"/>
      <c r="L1401" s="318"/>
      <c r="M1401" s="318"/>
      <c r="N1401" s="318"/>
      <c r="O1401" s="318"/>
      <c r="P1401" s="319"/>
      <c r="Q1401" s="284"/>
    </row>
    <row r="1402" spans="2:17" ht="15">
      <c r="B1402" s="283"/>
      <c r="C1402" s="1045" t="s">
        <v>51</v>
      </c>
      <c r="D1402" s="1046"/>
      <c r="E1402" s="1046"/>
      <c r="F1402" s="1046"/>
      <c r="G1402" s="1046"/>
      <c r="H1402" s="1046"/>
      <c r="I1402" s="1046"/>
      <c r="J1402" s="1046"/>
      <c r="K1402" s="1046"/>
      <c r="L1402" s="1046"/>
      <c r="M1402" s="1046"/>
      <c r="N1402" s="1046"/>
      <c r="O1402" s="1046"/>
      <c r="P1402" s="1047"/>
      <c r="Q1402" s="320"/>
    </row>
    <row r="1403" spans="2:17" ht="15" thickBot="1">
      <c r="B1403" s="283"/>
      <c r="C1403" s="321"/>
      <c r="D1403" s="291"/>
      <c r="E1403" s="291"/>
      <c r="F1403" s="291"/>
      <c r="G1403" s="291"/>
      <c r="H1403" s="291"/>
      <c r="I1403" s="291"/>
      <c r="J1403" s="291"/>
      <c r="K1403" s="291"/>
      <c r="L1403" s="291"/>
      <c r="M1403" s="291"/>
      <c r="N1403" s="291"/>
      <c r="O1403" s="291"/>
      <c r="P1403" s="322"/>
      <c r="Q1403" s="284"/>
    </row>
    <row r="1404" spans="2:17" ht="15">
      <c r="B1404" s="283"/>
      <c r="C1404" s="323" t="s">
        <v>52</v>
      </c>
      <c r="D1404" s="1048" t="s">
        <v>6</v>
      </c>
      <c r="E1404" s="1049"/>
      <c r="F1404" s="1049"/>
      <c r="G1404" s="1049"/>
      <c r="H1404" s="1049"/>
      <c r="I1404" s="1049"/>
      <c r="J1404" s="1049"/>
      <c r="K1404" s="1049"/>
      <c r="L1404" s="1050"/>
      <c r="M1404" s="1051" t="s">
        <v>53</v>
      </c>
      <c r="N1404" s="1052"/>
      <c r="O1404" s="1053"/>
      <c r="P1404" s="323" t="s">
        <v>8</v>
      </c>
      <c r="Q1404" s="324"/>
    </row>
    <row r="1405" spans="2:17" ht="15.75" thickBot="1">
      <c r="B1405" s="283"/>
      <c r="C1405" s="382">
        <v>6.16</v>
      </c>
      <c r="D1405" s="1054" t="s">
        <v>276</v>
      </c>
      <c r="E1405" s="1055"/>
      <c r="F1405" s="1055"/>
      <c r="G1405" s="1055"/>
      <c r="H1405" s="1055"/>
      <c r="I1405" s="1055"/>
      <c r="J1405" s="1055"/>
      <c r="K1405" s="1055"/>
      <c r="L1405" s="1056"/>
      <c r="M1405" s="1057" t="s">
        <v>102</v>
      </c>
      <c r="N1405" s="1058"/>
      <c r="O1405" s="1059"/>
      <c r="P1405" s="326">
        <f>+P1450</f>
        <v>84062</v>
      </c>
      <c r="Q1405" s="327"/>
    </row>
    <row r="1406" spans="2:17">
      <c r="B1406" s="283"/>
      <c r="C1406" s="1002" t="s">
        <v>54</v>
      </c>
      <c r="D1406" s="1003"/>
      <c r="E1406" s="1003"/>
      <c r="F1406" s="1003"/>
      <c r="G1406" s="1003"/>
      <c r="H1406" s="1003"/>
      <c r="I1406" s="1003"/>
      <c r="J1406" s="1003"/>
      <c r="K1406" s="1003"/>
      <c r="L1406" s="1003"/>
      <c r="M1406" s="1003"/>
      <c r="N1406" s="1003"/>
      <c r="O1406" s="1003"/>
      <c r="P1406" s="1004"/>
      <c r="Q1406" s="328"/>
    </row>
    <row r="1407" spans="2:17">
      <c r="B1407" s="283"/>
      <c r="C1407" s="1005"/>
      <c r="D1407" s="1006"/>
      <c r="E1407" s="1006"/>
      <c r="F1407" s="1006"/>
      <c r="G1407" s="1006"/>
      <c r="H1407" s="1006"/>
      <c r="I1407" s="1006"/>
      <c r="J1407" s="1006"/>
      <c r="K1407" s="1006"/>
      <c r="L1407" s="1006"/>
      <c r="M1407" s="1006"/>
      <c r="N1407" s="1006"/>
      <c r="O1407" s="1006"/>
      <c r="P1407" s="1007"/>
      <c r="Q1407" s="328"/>
    </row>
    <row r="1408" spans="2:17" ht="13.5" thickBot="1">
      <c r="B1408" s="283"/>
      <c r="C1408" s="1008"/>
      <c r="D1408" s="1009"/>
      <c r="E1408" s="1009"/>
      <c r="F1408" s="1009"/>
      <c r="G1408" s="1009"/>
      <c r="H1408" s="1009"/>
      <c r="I1408" s="1009"/>
      <c r="J1408" s="1009"/>
      <c r="K1408" s="1009"/>
      <c r="L1408" s="1009"/>
      <c r="M1408" s="1009"/>
      <c r="N1408" s="1009"/>
      <c r="O1408" s="1009"/>
      <c r="P1408" s="1010"/>
      <c r="Q1408" s="328"/>
    </row>
    <row r="1409" spans="2:17" ht="15">
      <c r="B1409" s="283"/>
      <c r="C1409" s="1011" t="s">
        <v>6</v>
      </c>
      <c r="D1409" s="1040"/>
      <c r="E1409" s="1040"/>
      <c r="F1409" s="1040"/>
      <c r="G1409" s="1041"/>
      <c r="H1409" s="1027" t="s">
        <v>53</v>
      </c>
      <c r="I1409" s="1012"/>
      <c r="J1409" s="1012"/>
      <c r="K1409" s="1028"/>
      <c r="L1409" s="330" t="s">
        <v>55</v>
      </c>
      <c r="M1409" s="1027" t="s">
        <v>56</v>
      </c>
      <c r="N1409" s="1012"/>
      <c r="O1409" s="1028"/>
      <c r="P1409" s="332" t="s">
        <v>57</v>
      </c>
      <c r="Q1409" s="333"/>
    </row>
    <row r="1410" spans="2:17" ht="14.25">
      <c r="B1410" s="283"/>
      <c r="C1410" s="994" t="s">
        <v>92</v>
      </c>
      <c r="D1410" s="995"/>
      <c r="E1410" s="995"/>
      <c r="F1410" s="995"/>
      <c r="G1410" s="1033"/>
      <c r="H1410" s="1032" t="s">
        <v>171</v>
      </c>
      <c r="I1410" s="995"/>
      <c r="J1410" s="995"/>
      <c r="K1410" s="1033"/>
      <c r="L1410" s="335">
        <f>+P1438</f>
        <v>9349.83</v>
      </c>
      <c r="M1410" s="1042">
        <f>+$U$28</f>
        <v>0.1</v>
      </c>
      <c r="N1410" s="1043"/>
      <c r="O1410" s="1044"/>
      <c r="P1410" s="60">
        <f>+ROUND(M1410*L1410,2)</f>
        <v>934.98</v>
      </c>
      <c r="Q1410" s="18"/>
    </row>
    <row r="1411" spans="2:17" ht="14.25">
      <c r="B1411" s="283"/>
      <c r="C1411" s="1031"/>
      <c r="D1411" s="1031"/>
      <c r="E1411" s="1031"/>
      <c r="F1411" s="1031"/>
      <c r="G1411" s="1031"/>
      <c r="H1411" s="1032"/>
      <c r="I1411" s="995"/>
      <c r="J1411" s="995"/>
      <c r="K1411" s="1033"/>
      <c r="L1411" s="335"/>
      <c r="M1411" s="1034"/>
      <c r="N1411" s="1035"/>
      <c r="O1411" s="1036"/>
      <c r="P1411" s="60">
        <f>+ROUND(M1411*L1411,2)</f>
        <v>0</v>
      </c>
      <c r="Q1411" s="18"/>
    </row>
    <row r="1412" spans="2:17" ht="15" thickBot="1">
      <c r="B1412" s="283"/>
      <c r="C1412" s="1023"/>
      <c r="D1412" s="1024"/>
      <c r="E1412" s="1024"/>
      <c r="F1412" s="1024"/>
      <c r="G1412" s="1025"/>
      <c r="H1412" s="1026"/>
      <c r="I1412" s="1024"/>
      <c r="J1412" s="1024"/>
      <c r="K1412" s="1025"/>
      <c r="L1412" s="340"/>
      <c r="M1412" s="1037"/>
      <c r="N1412" s="1038"/>
      <c r="O1412" s="1039"/>
      <c r="P1412" s="60">
        <f>+ROUND(M1412*L1412,2)</f>
        <v>0</v>
      </c>
      <c r="Q1412" s="18"/>
    </row>
    <row r="1413" spans="2:17" ht="15.75" thickBot="1">
      <c r="B1413" s="283"/>
      <c r="C1413" s="982" t="s">
        <v>58</v>
      </c>
      <c r="D1413" s="983"/>
      <c r="E1413" s="983"/>
      <c r="F1413" s="983"/>
      <c r="G1413" s="983"/>
      <c r="H1413" s="983"/>
      <c r="I1413" s="983"/>
      <c r="J1413" s="983"/>
      <c r="K1413" s="983"/>
      <c r="L1413" s="983"/>
      <c r="M1413" s="983"/>
      <c r="N1413" s="983"/>
      <c r="O1413" s="984"/>
      <c r="P1413" s="341">
        <f>+SUM(P1410:P1412)</f>
        <v>934.98</v>
      </c>
      <c r="Q1413" s="342"/>
    </row>
    <row r="1414" spans="2:17">
      <c r="B1414" s="283"/>
      <c r="C1414" s="1002" t="s">
        <v>59</v>
      </c>
      <c r="D1414" s="1003"/>
      <c r="E1414" s="1003"/>
      <c r="F1414" s="1003"/>
      <c r="G1414" s="1003"/>
      <c r="H1414" s="1003"/>
      <c r="I1414" s="1003"/>
      <c r="J1414" s="1003"/>
      <c r="K1414" s="1003"/>
      <c r="L1414" s="1003"/>
      <c r="M1414" s="1003"/>
      <c r="N1414" s="1003"/>
      <c r="O1414" s="1003"/>
      <c r="P1414" s="1004"/>
      <c r="Q1414" s="328"/>
    </row>
    <row r="1415" spans="2:17">
      <c r="B1415" s="283"/>
      <c r="C1415" s="1005"/>
      <c r="D1415" s="1006"/>
      <c r="E1415" s="1006"/>
      <c r="F1415" s="1006"/>
      <c r="G1415" s="1006"/>
      <c r="H1415" s="1006"/>
      <c r="I1415" s="1006"/>
      <c r="J1415" s="1006"/>
      <c r="K1415" s="1006"/>
      <c r="L1415" s="1006"/>
      <c r="M1415" s="1006"/>
      <c r="N1415" s="1006"/>
      <c r="O1415" s="1006"/>
      <c r="P1415" s="1007"/>
      <c r="Q1415" s="328"/>
    </row>
    <row r="1416" spans="2:17" ht="13.5" thickBot="1">
      <c r="B1416" s="283"/>
      <c r="C1416" s="1008"/>
      <c r="D1416" s="1009"/>
      <c r="E1416" s="1009"/>
      <c r="F1416" s="1009"/>
      <c r="G1416" s="1009"/>
      <c r="H1416" s="1009"/>
      <c r="I1416" s="1009"/>
      <c r="J1416" s="1009"/>
      <c r="K1416" s="1009"/>
      <c r="L1416" s="1009"/>
      <c r="M1416" s="1009"/>
      <c r="N1416" s="1009"/>
      <c r="O1416" s="1009"/>
      <c r="P1416" s="1010"/>
      <c r="Q1416" s="328"/>
    </row>
    <row r="1417" spans="2:17" ht="15">
      <c r="B1417" s="283"/>
      <c r="C1417" s="1011" t="s">
        <v>6</v>
      </c>
      <c r="D1417" s="1012"/>
      <c r="E1417" s="1012"/>
      <c r="F1417" s="1012"/>
      <c r="G1417" s="1012"/>
      <c r="H1417" s="1012"/>
      <c r="I1417" s="1012"/>
      <c r="J1417" s="1028"/>
      <c r="K1417" s="329" t="s">
        <v>53</v>
      </c>
      <c r="L1417" s="330" t="s">
        <v>8</v>
      </c>
      <c r="M1417" s="329" t="s">
        <v>178</v>
      </c>
      <c r="N1417" s="1027" t="s">
        <v>60</v>
      </c>
      <c r="O1417" s="1028"/>
      <c r="P1417" s="332" t="s">
        <v>57</v>
      </c>
      <c r="Q1417" s="333"/>
    </row>
    <row r="1418" spans="2:17" ht="14.25">
      <c r="B1418" s="283"/>
      <c r="C1418" s="1017" t="s">
        <v>264</v>
      </c>
      <c r="D1418" s="1018"/>
      <c r="E1418" s="1018"/>
      <c r="F1418" s="1018"/>
      <c r="G1418" s="1018"/>
      <c r="H1418" s="1018"/>
      <c r="I1418" s="1018"/>
      <c r="J1418" s="1019"/>
      <c r="K1418" s="343" t="s">
        <v>269</v>
      </c>
      <c r="L1418" s="344">
        <v>0.15</v>
      </c>
      <c r="M1418" s="345">
        <v>0.05</v>
      </c>
      <c r="N1418" s="784">
        <v>10000</v>
      </c>
      <c r="O1418" s="785"/>
      <c r="P1418" s="60">
        <f>+ROUND((L1418*(1+M1418)*N1418),2)</f>
        <v>1575</v>
      </c>
      <c r="Q1418" s="18"/>
    </row>
    <row r="1419" spans="2:17" ht="14.25">
      <c r="B1419" s="283"/>
      <c r="C1419" s="1017" t="s">
        <v>277</v>
      </c>
      <c r="D1419" s="1018"/>
      <c r="E1419" s="1018"/>
      <c r="F1419" s="1018"/>
      <c r="G1419" s="1018"/>
      <c r="H1419" s="1018"/>
      <c r="I1419" s="1018"/>
      <c r="J1419" s="1019"/>
      <c r="K1419" s="343" t="s">
        <v>102</v>
      </c>
      <c r="L1419" s="344">
        <v>1</v>
      </c>
      <c r="M1419" s="345">
        <v>0.05</v>
      </c>
      <c r="N1419" s="784">
        <v>46800</v>
      </c>
      <c r="O1419" s="785"/>
      <c r="P1419" s="60">
        <f t="shared" ref="P1419:P1421" si="15">+ROUND((L1419*(1+M1419)*N1419),2)</f>
        <v>49140</v>
      </c>
      <c r="Q1419" s="18"/>
    </row>
    <row r="1420" spans="2:17" ht="14.25">
      <c r="B1420" s="283"/>
      <c r="C1420" s="1017"/>
      <c r="D1420" s="1018"/>
      <c r="E1420" s="1018"/>
      <c r="F1420" s="1018"/>
      <c r="G1420" s="1018"/>
      <c r="H1420" s="1018"/>
      <c r="I1420" s="1018"/>
      <c r="J1420" s="1019"/>
      <c r="K1420" s="343"/>
      <c r="L1420" s="344"/>
      <c r="M1420" s="345"/>
      <c r="N1420" s="784"/>
      <c r="O1420" s="785"/>
      <c r="P1420" s="60">
        <f t="shared" si="15"/>
        <v>0</v>
      </c>
      <c r="Q1420" s="18"/>
    </row>
    <row r="1421" spans="2:17" ht="15" thickBot="1">
      <c r="B1421" s="283"/>
      <c r="C1421" s="1017"/>
      <c r="D1421" s="1018"/>
      <c r="E1421" s="1018"/>
      <c r="F1421" s="1018"/>
      <c r="G1421" s="1018"/>
      <c r="H1421" s="1018"/>
      <c r="I1421" s="1018"/>
      <c r="J1421" s="1019"/>
      <c r="K1421" s="343"/>
      <c r="L1421" s="344"/>
      <c r="M1421" s="345"/>
      <c r="N1421" s="784"/>
      <c r="O1421" s="785"/>
      <c r="P1421" s="60">
        <f t="shared" si="15"/>
        <v>0</v>
      </c>
      <c r="Q1421" s="18"/>
    </row>
    <row r="1422" spans="2:17" ht="15.75" thickBot="1">
      <c r="B1422" s="283"/>
      <c r="C1422" s="982" t="s">
        <v>58</v>
      </c>
      <c r="D1422" s="983"/>
      <c r="E1422" s="983"/>
      <c r="F1422" s="983"/>
      <c r="G1422" s="983"/>
      <c r="H1422" s="983"/>
      <c r="I1422" s="983"/>
      <c r="J1422" s="983"/>
      <c r="K1422" s="983"/>
      <c r="L1422" s="983"/>
      <c r="M1422" s="1029"/>
      <c r="N1422" s="983"/>
      <c r="O1422" s="984"/>
      <c r="P1422" s="350">
        <f>+SUM(P1418:P1421)</f>
        <v>50715</v>
      </c>
      <c r="Q1422" s="18"/>
    </row>
    <row r="1423" spans="2:17">
      <c r="B1423" s="283"/>
      <c r="C1423" s="1002" t="s">
        <v>61</v>
      </c>
      <c r="D1423" s="1003"/>
      <c r="E1423" s="1003"/>
      <c r="F1423" s="1003"/>
      <c r="G1423" s="1003"/>
      <c r="H1423" s="1003"/>
      <c r="I1423" s="1003"/>
      <c r="J1423" s="1003"/>
      <c r="K1423" s="1003"/>
      <c r="L1423" s="1003"/>
      <c r="M1423" s="1003"/>
      <c r="N1423" s="1003"/>
      <c r="O1423" s="1003"/>
      <c r="P1423" s="1004"/>
      <c r="Q1423" s="328"/>
    </row>
    <row r="1424" spans="2:17">
      <c r="B1424" s="283"/>
      <c r="C1424" s="1005"/>
      <c r="D1424" s="1006"/>
      <c r="E1424" s="1006"/>
      <c r="F1424" s="1006"/>
      <c r="G1424" s="1006"/>
      <c r="H1424" s="1006"/>
      <c r="I1424" s="1006"/>
      <c r="J1424" s="1006"/>
      <c r="K1424" s="1006"/>
      <c r="L1424" s="1006"/>
      <c r="M1424" s="1006"/>
      <c r="N1424" s="1006"/>
      <c r="O1424" s="1006"/>
      <c r="P1424" s="1007"/>
      <c r="Q1424" s="328"/>
    </row>
    <row r="1425" spans="2:17" ht="13.5" thickBot="1">
      <c r="B1425" s="283"/>
      <c r="C1425" s="1008"/>
      <c r="D1425" s="1009"/>
      <c r="E1425" s="1009"/>
      <c r="F1425" s="1009"/>
      <c r="G1425" s="1009"/>
      <c r="H1425" s="1009"/>
      <c r="I1425" s="1009"/>
      <c r="J1425" s="1009"/>
      <c r="K1425" s="1009"/>
      <c r="L1425" s="1009"/>
      <c r="M1425" s="1009"/>
      <c r="N1425" s="1009"/>
      <c r="O1425" s="1009"/>
      <c r="P1425" s="1010"/>
      <c r="Q1425" s="328"/>
    </row>
    <row r="1426" spans="2:17" ht="17.25">
      <c r="B1426" s="283"/>
      <c r="C1426" s="1011" t="s">
        <v>62</v>
      </c>
      <c r="D1426" s="1012"/>
      <c r="E1426" s="1012"/>
      <c r="F1426" s="1012"/>
      <c r="G1426" s="1012"/>
      <c r="H1426" s="1012"/>
      <c r="I1426" s="1012"/>
      <c r="J1426" s="330" t="s">
        <v>56</v>
      </c>
      <c r="K1426" s="331" t="s">
        <v>64</v>
      </c>
      <c r="L1426" s="351" t="s">
        <v>65</v>
      </c>
      <c r="M1426" s="1027" t="s">
        <v>66</v>
      </c>
      <c r="N1426" s="1012"/>
      <c r="O1426" s="1028"/>
      <c r="P1426" s="332" t="s">
        <v>57</v>
      </c>
      <c r="Q1426" s="333"/>
    </row>
    <row r="1427" spans="2:17" ht="14.25">
      <c r="B1427" s="283"/>
      <c r="C1427" s="994" t="s">
        <v>107</v>
      </c>
      <c r="D1427" s="995"/>
      <c r="E1427" s="995"/>
      <c r="F1427" s="995"/>
      <c r="G1427" s="995"/>
      <c r="H1427" s="995"/>
      <c r="I1427" s="995"/>
      <c r="J1427" s="352">
        <v>2.5000000000000001E-2</v>
      </c>
      <c r="K1427" s="353">
        <v>1</v>
      </c>
      <c r="L1427" s="352"/>
      <c r="M1427" s="784">
        <v>50715</v>
      </c>
      <c r="N1427" s="1030"/>
      <c r="O1427" s="785"/>
      <c r="P1427" s="60">
        <f>+ROUND(M1427*K1427*J1427,2)</f>
        <v>1267.8800000000001</v>
      </c>
      <c r="Q1427" s="18"/>
    </row>
    <row r="1428" spans="2:17" ht="15" thickBot="1">
      <c r="B1428" s="283"/>
      <c r="C1428" s="1023"/>
      <c r="D1428" s="1024"/>
      <c r="E1428" s="1024"/>
      <c r="F1428" s="1024"/>
      <c r="G1428" s="1024"/>
      <c r="H1428" s="1024"/>
      <c r="I1428" s="1024"/>
      <c r="J1428" s="354"/>
      <c r="K1428" s="355"/>
      <c r="L1428" s="354"/>
      <c r="M1428" s="1026"/>
      <c r="N1428" s="1024"/>
      <c r="O1428" s="1025"/>
      <c r="P1428" s="60">
        <f>+ROUND(M1428*K1428*J1428,2)</f>
        <v>0</v>
      </c>
      <c r="Q1428" s="18"/>
    </row>
    <row r="1429" spans="2:17" ht="15.75" thickBot="1">
      <c r="B1429" s="283"/>
      <c r="C1429" s="982" t="s">
        <v>58</v>
      </c>
      <c r="D1429" s="983"/>
      <c r="E1429" s="983"/>
      <c r="F1429" s="983"/>
      <c r="G1429" s="983"/>
      <c r="H1429" s="983"/>
      <c r="I1429" s="983"/>
      <c r="J1429" s="983"/>
      <c r="K1429" s="983"/>
      <c r="L1429" s="983"/>
      <c r="M1429" s="983"/>
      <c r="N1429" s="983"/>
      <c r="O1429" s="984"/>
      <c r="P1429" s="341">
        <f>+SUM(P1427:P1428)</f>
        <v>1267.8800000000001</v>
      </c>
      <c r="Q1429" s="342"/>
    </row>
    <row r="1430" spans="2:17">
      <c r="B1430" s="283"/>
      <c r="C1430" s="1002" t="s">
        <v>67</v>
      </c>
      <c r="D1430" s="1003"/>
      <c r="E1430" s="1003"/>
      <c r="F1430" s="1003"/>
      <c r="G1430" s="1003"/>
      <c r="H1430" s="1003"/>
      <c r="I1430" s="1003"/>
      <c r="J1430" s="1003"/>
      <c r="K1430" s="1003"/>
      <c r="L1430" s="1003"/>
      <c r="M1430" s="1003"/>
      <c r="N1430" s="1003"/>
      <c r="O1430" s="1003"/>
      <c r="P1430" s="1004"/>
      <c r="Q1430" s="328"/>
    </row>
    <row r="1431" spans="2:17">
      <c r="B1431" s="283"/>
      <c r="C1431" s="1005"/>
      <c r="D1431" s="1006"/>
      <c r="E1431" s="1006"/>
      <c r="F1431" s="1006"/>
      <c r="G1431" s="1006"/>
      <c r="H1431" s="1006"/>
      <c r="I1431" s="1006"/>
      <c r="J1431" s="1006"/>
      <c r="K1431" s="1006"/>
      <c r="L1431" s="1006"/>
      <c r="M1431" s="1006"/>
      <c r="N1431" s="1006"/>
      <c r="O1431" s="1006"/>
      <c r="P1431" s="1007"/>
      <c r="Q1431" s="328"/>
    </row>
    <row r="1432" spans="2:17" ht="13.5" thickBot="1">
      <c r="B1432" s="283"/>
      <c r="C1432" s="1008"/>
      <c r="D1432" s="1009"/>
      <c r="E1432" s="1009"/>
      <c r="F1432" s="1009"/>
      <c r="G1432" s="1009"/>
      <c r="H1432" s="1009"/>
      <c r="I1432" s="1009"/>
      <c r="J1432" s="1009"/>
      <c r="K1432" s="1009"/>
      <c r="L1432" s="1009"/>
      <c r="M1432" s="1009"/>
      <c r="N1432" s="1009"/>
      <c r="O1432" s="1009"/>
      <c r="P1432" s="1010"/>
      <c r="Q1432" s="328"/>
    </row>
    <row r="1433" spans="2:17" ht="30">
      <c r="B1433" s="283"/>
      <c r="C1433" s="1011" t="s">
        <v>68</v>
      </c>
      <c r="D1433" s="1012"/>
      <c r="E1433" s="1012"/>
      <c r="F1433" s="1012"/>
      <c r="G1433" s="1012"/>
      <c r="H1433" s="1012"/>
      <c r="I1433" s="1012"/>
      <c r="J1433" s="1027" t="s">
        <v>53</v>
      </c>
      <c r="K1433" s="1028"/>
      <c r="L1433" s="356" t="s">
        <v>69</v>
      </c>
      <c r="M1433" s="1013" t="s">
        <v>56</v>
      </c>
      <c r="N1433" s="1015"/>
      <c r="O1433" s="1014"/>
      <c r="P1433" s="358" t="s">
        <v>57</v>
      </c>
      <c r="Q1433" s="359"/>
    </row>
    <row r="1434" spans="2:17" ht="14.25">
      <c r="B1434" s="283"/>
      <c r="C1434" s="814" t="s">
        <v>316</v>
      </c>
      <c r="D1434" s="815"/>
      <c r="E1434" s="815"/>
      <c r="F1434" s="815"/>
      <c r="G1434" s="815"/>
      <c r="H1434" s="815"/>
      <c r="I1434" s="816"/>
      <c r="J1434" s="784" t="s">
        <v>94</v>
      </c>
      <c r="K1434" s="785"/>
      <c r="L1434" s="184">
        <f>+'DESGLOSE CUADRILLAS'!J26</f>
        <v>311661.11135999998</v>
      </c>
      <c r="M1434" s="1073">
        <v>0.03</v>
      </c>
      <c r="N1434" s="1074"/>
      <c r="O1434" s="1075"/>
      <c r="P1434" s="361">
        <f>+ROUND(M1434*L1434,2)</f>
        <v>9349.83</v>
      </c>
      <c r="Q1434" s="21"/>
    </row>
    <row r="1435" spans="2:17" ht="14.25">
      <c r="B1435" s="283"/>
      <c r="C1435" s="1017"/>
      <c r="D1435" s="1018"/>
      <c r="E1435" s="1018"/>
      <c r="F1435" s="1018"/>
      <c r="G1435" s="1018"/>
      <c r="H1435" s="1018"/>
      <c r="I1435" s="1019"/>
      <c r="J1435" s="784"/>
      <c r="K1435" s="785"/>
      <c r="L1435" s="360"/>
      <c r="M1435" s="1020"/>
      <c r="N1435" s="1021"/>
      <c r="O1435" s="1022"/>
      <c r="P1435" s="361"/>
      <c r="Q1435" s="21"/>
    </row>
    <row r="1436" spans="2:17" ht="14.25">
      <c r="B1436" s="283"/>
      <c r="C1436" s="1017"/>
      <c r="D1436" s="1018"/>
      <c r="E1436" s="1018"/>
      <c r="F1436" s="1018"/>
      <c r="G1436" s="1018"/>
      <c r="H1436" s="1018"/>
      <c r="I1436" s="1019"/>
      <c r="J1436" s="784"/>
      <c r="K1436" s="785"/>
      <c r="L1436" s="360"/>
      <c r="M1436" s="1020"/>
      <c r="N1436" s="1021"/>
      <c r="O1436" s="1022"/>
      <c r="P1436" s="361"/>
      <c r="Q1436" s="21"/>
    </row>
    <row r="1437" spans="2:17" ht="15" thickBot="1">
      <c r="B1437" s="283"/>
      <c r="C1437" s="1023"/>
      <c r="D1437" s="1024"/>
      <c r="E1437" s="1024"/>
      <c r="F1437" s="1024"/>
      <c r="G1437" s="1024"/>
      <c r="H1437" s="1024"/>
      <c r="I1437" s="1025"/>
      <c r="J1437" s="1026"/>
      <c r="K1437" s="1025"/>
      <c r="L1437" s="354"/>
      <c r="M1437" s="1026"/>
      <c r="N1437" s="1024"/>
      <c r="O1437" s="1025"/>
      <c r="P1437" s="70"/>
      <c r="Q1437" s="18"/>
    </row>
    <row r="1438" spans="2:17" ht="15.75" thickBot="1">
      <c r="B1438" s="283"/>
      <c r="C1438" s="982" t="s">
        <v>58</v>
      </c>
      <c r="D1438" s="983"/>
      <c r="E1438" s="983"/>
      <c r="F1438" s="983"/>
      <c r="G1438" s="983"/>
      <c r="H1438" s="983"/>
      <c r="I1438" s="983"/>
      <c r="J1438" s="983"/>
      <c r="K1438" s="983"/>
      <c r="L1438" s="983"/>
      <c r="M1438" s="983"/>
      <c r="N1438" s="983"/>
      <c r="O1438" s="984"/>
      <c r="P1438" s="350">
        <f>+SUM(P1434:P1437)</f>
        <v>9349.83</v>
      </c>
      <c r="Q1438" s="18"/>
    </row>
    <row r="1439" spans="2:17" ht="15" thickBot="1">
      <c r="B1439" s="283"/>
      <c r="C1439" s="321"/>
      <c r="D1439" s="291"/>
      <c r="E1439" s="291"/>
      <c r="F1439" s="291"/>
      <c r="G1439" s="291"/>
      <c r="H1439" s="291"/>
      <c r="I1439" s="291"/>
      <c r="J1439" s="291"/>
      <c r="K1439" s="291"/>
      <c r="L1439" s="291"/>
      <c r="M1439" s="291"/>
      <c r="N1439" s="291"/>
      <c r="O1439" s="291"/>
      <c r="P1439" s="322"/>
      <c r="Q1439" s="284"/>
    </row>
    <row r="1440" spans="2:17" ht="15.75" thickBot="1">
      <c r="B1440" s="283"/>
      <c r="C1440" s="985" t="s">
        <v>70</v>
      </c>
      <c r="D1440" s="986"/>
      <c r="E1440" s="986"/>
      <c r="F1440" s="986"/>
      <c r="G1440" s="986"/>
      <c r="H1440" s="986"/>
      <c r="I1440" s="986"/>
      <c r="J1440" s="986"/>
      <c r="K1440" s="986"/>
      <c r="L1440" s="986"/>
      <c r="M1440" s="986"/>
      <c r="N1440" s="986"/>
      <c r="O1440" s="987"/>
      <c r="P1440" s="362">
        <f>+ROUNDUP(P1438+P1429+P1422+P1413,0)</f>
        <v>62268</v>
      </c>
      <c r="Q1440" s="363"/>
    </row>
    <row r="1441" spans="2:17">
      <c r="B1441" s="283"/>
      <c r="C1441" s="1002" t="s">
        <v>71</v>
      </c>
      <c r="D1441" s="1003"/>
      <c r="E1441" s="1003"/>
      <c r="F1441" s="1003"/>
      <c r="G1441" s="1003"/>
      <c r="H1441" s="1003"/>
      <c r="I1441" s="1003"/>
      <c r="J1441" s="1003"/>
      <c r="K1441" s="1003"/>
      <c r="L1441" s="1003"/>
      <c r="M1441" s="1003"/>
      <c r="N1441" s="1003"/>
      <c r="O1441" s="1003"/>
      <c r="P1441" s="1004"/>
      <c r="Q1441" s="328"/>
    </row>
    <row r="1442" spans="2:17">
      <c r="B1442" s="283"/>
      <c r="C1442" s="1005"/>
      <c r="D1442" s="1006"/>
      <c r="E1442" s="1006"/>
      <c r="F1442" s="1006"/>
      <c r="G1442" s="1006"/>
      <c r="H1442" s="1006"/>
      <c r="I1442" s="1006"/>
      <c r="J1442" s="1006"/>
      <c r="K1442" s="1006"/>
      <c r="L1442" s="1006"/>
      <c r="M1442" s="1006"/>
      <c r="N1442" s="1006"/>
      <c r="O1442" s="1006"/>
      <c r="P1442" s="1007"/>
      <c r="Q1442" s="328"/>
    </row>
    <row r="1443" spans="2:17" ht="13.5" thickBot="1">
      <c r="B1443" s="283"/>
      <c r="C1443" s="1008"/>
      <c r="D1443" s="1009"/>
      <c r="E1443" s="1009"/>
      <c r="F1443" s="1009"/>
      <c r="G1443" s="1009"/>
      <c r="H1443" s="1009"/>
      <c r="I1443" s="1009"/>
      <c r="J1443" s="1009"/>
      <c r="K1443" s="1009"/>
      <c r="L1443" s="1009"/>
      <c r="M1443" s="1009"/>
      <c r="N1443" s="1009"/>
      <c r="O1443" s="1009"/>
      <c r="P1443" s="1010"/>
      <c r="Q1443" s="328"/>
    </row>
    <row r="1444" spans="2:17" ht="15">
      <c r="B1444" s="283"/>
      <c r="C1444" s="1011" t="s">
        <v>72</v>
      </c>
      <c r="D1444" s="1012"/>
      <c r="E1444" s="1012"/>
      <c r="F1444" s="1012"/>
      <c r="G1444" s="1012"/>
      <c r="H1444" s="1012"/>
      <c r="I1444" s="1012"/>
      <c r="J1444" s="331"/>
      <c r="K1444" s="357"/>
      <c r="L1444" s="1013" t="s">
        <v>73</v>
      </c>
      <c r="M1444" s="1014"/>
      <c r="N1444" s="1013" t="s">
        <v>74</v>
      </c>
      <c r="O1444" s="1015"/>
      <c r="P1444" s="1016"/>
      <c r="Q1444" s="359"/>
    </row>
    <row r="1445" spans="2:17" ht="14.25">
      <c r="B1445" s="283"/>
      <c r="C1445" s="994" t="s">
        <v>75</v>
      </c>
      <c r="D1445" s="995"/>
      <c r="E1445" s="995"/>
      <c r="F1445" s="995"/>
      <c r="G1445" s="995"/>
      <c r="H1445" s="995"/>
      <c r="I1445" s="995"/>
      <c r="J1445" s="74"/>
      <c r="K1445" s="75"/>
      <c r="L1445" s="996">
        <v>0.28999999999999998</v>
      </c>
      <c r="M1445" s="997"/>
      <c r="N1445" s="797">
        <f>+L1445*P1440</f>
        <v>18057.719999999998</v>
      </c>
      <c r="O1445" s="998"/>
      <c r="P1445" s="999"/>
      <c r="Q1445" s="23"/>
    </row>
    <row r="1446" spans="2:17" ht="14.25">
      <c r="B1446" s="283"/>
      <c r="C1446" s="336" t="s">
        <v>76</v>
      </c>
      <c r="D1446" s="337"/>
      <c r="E1446" s="337"/>
      <c r="F1446" s="337"/>
      <c r="G1446" s="337"/>
      <c r="H1446" s="337"/>
      <c r="I1446" s="337"/>
      <c r="J1446" s="74"/>
      <c r="K1446" s="75"/>
      <c r="L1446" s="996">
        <v>0.01</v>
      </c>
      <c r="M1446" s="997"/>
      <c r="N1446" s="797">
        <f>+L1446*P1440</f>
        <v>622.68000000000006</v>
      </c>
      <c r="O1446" s="998"/>
      <c r="P1446" s="999"/>
      <c r="Q1446" s="23"/>
    </row>
    <row r="1447" spans="2:17" ht="15" thickBot="1">
      <c r="B1447" s="283"/>
      <c r="C1447" s="314" t="s">
        <v>77</v>
      </c>
      <c r="D1447" s="315"/>
      <c r="E1447" s="315"/>
      <c r="F1447" s="315"/>
      <c r="G1447" s="315"/>
      <c r="H1447" s="315"/>
      <c r="I1447" s="315"/>
      <c r="J1447" s="77"/>
      <c r="K1447" s="78"/>
      <c r="L1447" s="1000">
        <v>0.05</v>
      </c>
      <c r="M1447" s="1001"/>
      <c r="N1447" s="797">
        <f>+L1447*P1440</f>
        <v>3113.4</v>
      </c>
      <c r="O1447" s="998"/>
      <c r="P1447" s="999"/>
      <c r="Q1447" s="23"/>
    </row>
    <row r="1448" spans="2:17" ht="15.75" thickBot="1">
      <c r="B1448" s="283"/>
      <c r="C1448" s="982" t="s">
        <v>58</v>
      </c>
      <c r="D1448" s="983"/>
      <c r="E1448" s="983"/>
      <c r="F1448" s="983"/>
      <c r="G1448" s="983"/>
      <c r="H1448" s="983"/>
      <c r="I1448" s="983"/>
      <c r="J1448" s="983"/>
      <c r="K1448" s="983"/>
      <c r="L1448" s="983"/>
      <c r="M1448" s="983"/>
      <c r="N1448" s="983"/>
      <c r="O1448" s="984"/>
      <c r="P1448" s="364">
        <f>+ROUND(SUM(N1445:P1447),0)</f>
        <v>21794</v>
      </c>
      <c r="Q1448" s="365"/>
    </row>
    <row r="1449" spans="2:17" ht="15" thickBot="1">
      <c r="B1449" s="283"/>
      <c r="C1449" s="321"/>
      <c r="D1449" s="291"/>
      <c r="E1449" s="291"/>
      <c r="F1449" s="291"/>
      <c r="G1449" s="291"/>
      <c r="H1449" s="291"/>
      <c r="I1449" s="291"/>
      <c r="J1449" s="291"/>
      <c r="K1449" s="291"/>
      <c r="L1449" s="291"/>
      <c r="M1449" s="291"/>
      <c r="N1449" s="291"/>
      <c r="O1449" s="291"/>
      <c r="P1449" s="322"/>
      <c r="Q1449" s="284"/>
    </row>
    <row r="1450" spans="2:17" ht="15.75" thickBot="1">
      <c r="B1450" s="283"/>
      <c r="C1450" s="985" t="s">
        <v>78</v>
      </c>
      <c r="D1450" s="986"/>
      <c r="E1450" s="986"/>
      <c r="F1450" s="986"/>
      <c r="G1450" s="986"/>
      <c r="H1450" s="986"/>
      <c r="I1450" s="986"/>
      <c r="J1450" s="986"/>
      <c r="K1450" s="986"/>
      <c r="L1450" s="986"/>
      <c r="M1450" s="986"/>
      <c r="N1450" s="986"/>
      <c r="O1450" s="987"/>
      <c r="P1450" s="366">
        <f>+P1448+P1440</f>
        <v>84062</v>
      </c>
      <c r="Q1450" s="365"/>
    </row>
    <row r="1451" spans="2:17" ht="14.25">
      <c r="B1451" s="283"/>
      <c r="C1451" s="321"/>
      <c r="D1451" s="291"/>
      <c r="E1451" s="291"/>
      <c r="F1451" s="291"/>
      <c r="G1451" s="291"/>
      <c r="H1451" s="291"/>
      <c r="I1451" s="291"/>
      <c r="J1451" s="291"/>
      <c r="K1451" s="291"/>
      <c r="L1451" s="291"/>
      <c r="M1451" s="291"/>
      <c r="N1451" s="291"/>
      <c r="O1451" s="291"/>
      <c r="P1451" s="322"/>
      <c r="Q1451" s="284"/>
    </row>
    <row r="1452" spans="2:17" ht="14.25">
      <c r="B1452" s="283"/>
      <c r="C1452" s="321"/>
      <c r="D1452" s="291"/>
      <c r="E1452" s="291"/>
      <c r="F1452" s="291"/>
      <c r="G1452" s="291"/>
      <c r="H1452" s="367" t="s">
        <v>79</v>
      </c>
      <c r="I1452" s="367"/>
      <c r="J1452" s="367"/>
      <c r="K1452" s="367"/>
      <c r="L1452" s="291"/>
      <c r="M1452" s="291"/>
      <c r="N1452" s="291"/>
      <c r="O1452" s="291"/>
      <c r="P1452" s="322"/>
      <c r="Q1452" s="284"/>
    </row>
    <row r="1453" spans="2:17" ht="15">
      <c r="B1453" s="283"/>
      <c r="C1453" s="321"/>
      <c r="D1453" s="291"/>
      <c r="E1453" s="291"/>
      <c r="F1453" s="291"/>
      <c r="G1453" s="291"/>
      <c r="H1453" s="367" t="s">
        <v>80</v>
      </c>
      <c r="I1453" s="291"/>
      <c r="J1453" s="291"/>
      <c r="K1453" s="291"/>
      <c r="L1453" s="291"/>
      <c r="M1453" s="291"/>
      <c r="N1453" s="291"/>
      <c r="O1453" s="291"/>
      <c r="P1453" s="322"/>
      <c r="Q1453" s="368"/>
    </row>
    <row r="1454" spans="2:17" ht="15">
      <c r="B1454" s="283"/>
      <c r="C1454" s="321"/>
      <c r="D1454" s="291"/>
      <c r="E1454" s="291"/>
      <c r="F1454" s="291"/>
      <c r="G1454" s="291"/>
      <c r="H1454" s="367" t="s">
        <v>81</v>
      </c>
      <c r="I1454" s="291"/>
      <c r="J1454" s="291"/>
      <c r="K1454" s="291"/>
      <c r="L1454" s="291"/>
      <c r="M1454" s="291"/>
      <c r="N1454" s="291"/>
      <c r="O1454" s="291"/>
      <c r="P1454" s="322"/>
      <c r="Q1454" s="368"/>
    </row>
    <row r="1455" spans="2:17" ht="14.25">
      <c r="B1455" s="283"/>
      <c r="C1455" s="305"/>
      <c r="D1455" s="369"/>
      <c r="E1455" s="369"/>
      <c r="F1455" s="369"/>
      <c r="G1455" s="369"/>
      <c r="H1455" s="367" t="s">
        <v>82</v>
      </c>
      <c r="I1455" s="369"/>
      <c r="J1455" s="369"/>
      <c r="K1455" s="369"/>
      <c r="L1455" s="369"/>
      <c r="M1455" s="369"/>
      <c r="N1455" s="369"/>
      <c r="O1455" s="369"/>
      <c r="P1455" s="370"/>
      <c r="Q1455" s="371"/>
    </row>
    <row r="1456" spans="2:17" ht="14.25">
      <c r="B1456" s="283"/>
      <c r="C1456" s="321"/>
      <c r="D1456" s="291"/>
      <c r="E1456" s="291"/>
      <c r="F1456" s="291"/>
      <c r="G1456" s="291"/>
      <c r="H1456" s="291" t="s">
        <v>83</v>
      </c>
      <c r="I1456" s="291"/>
      <c r="J1456" s="291"/>
      <c r="K1456" s="291"/>
      <c r="L1456" s="291"/>
      <c r="M1456" s="291"/>
      <c r="N1456" s="291"/>
      <c r="O1456" s="291"/>
      <c r="P1456" s="322"/>
      <c r="Q1456" s="284"/>
    </row>
    <row r="1457" spans="2:17" ht="15">
      <c r="B1457" s="283"/>
      <c r="C1457" s="372" t="s">
        <v>84</v>
      </c>
      <c r="D1457" s="334"/>
      <c r="E1457" s="334"/>
      <c r="F1457" s="334"/>
      <c r="G1457" s="334"/>
      <c r="H1457" s="334"/>
      <c r="I1457" s="334"/>
      <c r="J1457" s="334"/>
      <c r="K1457" s="334"/>
      <c r="L1457" s="334"/>
      <c r="M1457" s="334"/>
      <c r="N1457" s="334"/>
      <c r="O1457" s="334"/>
      <c r="P1457" s="373"/>
      <c r="Q1457" s="284"/>
    </row>
    <row r="1458" spans="2:17" ht="14.25">
      <c r="B1458" s="283"/>
      <c r="C1458" s="988"/>
      <c r="D1458" s="989"/>
      <c r="E1458" s="989"/>
      <c r="F1458" s="989"/>
      <c r="G1458" s="989"/>
      <c r="H1458" s="989"/>
      <c r="I1458" s="989"/>
      <c r="J1458" s="989"/>
      <c r="K1458" s="989"/>
      <c r="L1458" s="989"/>
      <c r="M1458" s="989"/>
      <c r="N1458" s="989"/>
      <c r="O1458" s="989"/>
      <c r="P1458" s="990"/>
      <c r="Q1458" s="371"/>
    </row>
    <row r="1459" spans="2:17" ht="14.25">
      <c r="B1459" s="283"/>
      <c r="C1459" s="988"/>
      <c r="D1459" s="989"/>
      <c r="E1459" s="989"/>
      <c r="F1459" s="989"/>
      <c r="G1459" s="989"/>
      <c r="H1459" s="989"/>
      <c r="I1459" s="989"/>
      <c r="J1459" s="989"/>
      <c r="K1459" s="989"/>
      <c r="L1459" s="989"/>
      <c r="M1459" s="989"/>
      <c r="N1459" s="989"/>
      <c r="O1459" s="989"/>
      <c r="P1459" s="990"/>
      <c r="Q1459" s="371"/>
    </row>
    <row r="1460" spans="2:17" ht="14.25">
      <c r="B1460" s="283"/>
      <c r="C1460" s="305"/>
      <c r="D1460" s="369"/>
      <c r="E1460" s="369"/>
      <c r="F1460" s="369"/>
      <c r="G1460" s="369"/>
      <c r="H1460" s="369"/>
      <c r="I1460" s="369"/>
      <c r="J1460" s="369"/>
      <c r="K1460" s="369"/>
      <c r="L1460" s="369"/>
      <c r="M1460" s="369"/>
      <c r="N1460" s="369"/>
      <c r="O1460" s="369"/>
      <c r="P1460" s="370"/>
      <c r="Q1460" s="371"/>
    </row>
    <row r="1461" spans="2:17" ht="15">
      <c r="B1461" s="283"/>
      <c r="C1461" s="374" t="s">
        <v>85</v>
      </c>
      <c r="D1461" s="369"/>
      <c r="E1461" s="369"/>
      <c r="F1461" s="369"/>
      <c r="G1461" s="369"/>
      <c r="H1461" s="369"/>
      <c r="I1461" s="369"/>
      <c r="J1461" s="369"/>
      <c r="K1461" s="369"/>
      <c r="L1461" s="369"/>
      <c r="M1461" s="369"/>
      <c r="N1461" s="369"/>
      <c r="O1461" s="369"/>
      <c r="P1461" s="370"/>
      <c r="Q1461" s="371"/>
    </row>
    <row r="1462" spans="2:17">
      <c r="B1462" s="283"/>
      <c r="C1462" s="991" t="s">
        <v>86</v>
      </c>
      <c r="D1462" s="992"/>
      <c r="E1462" s="992"/>
      <c r="F1462" s="992"/>
      <c r="G1462" s="992"/>
      <c r="H1462" s="992"/>
      <c r="I1462" s="992"/>
      <c r="J1462" s="992"/>
      <c r="K1462" s="992"/>
      <c r="L1462" s="992"/>
      <c r="M1462" s="992"/>
      <c r="N1462" s="992"/>
      <c r="O1462" s="992"/>
      <c r="P1462" s="993"/>
      <c r="Q1462" s="375"/>
    </row>
    <row r="1463" spans="2:17">
      <c r="B1463" s="283"/>
      <c r="C1463" s="991"/>
      <c r="D1463" s="992"/>
      <c r="E1463" s="992"/>
      <c r="F1463" s="992"/>
      <c r="G1463" s="992"/>
      <c r="H1463" s="992"/>
      <c r="I1463" s="992"/>
      <c r="J1463" s="992"/>
      <c r="K1463" s="992"/>
      <c r="L1463" s="992"/>
      <c r="M1463" s="992"/>
      <c r="N1463" s="992"/>
      <c r="O1463" s="992"/>
      <c r="P1463" s="993"/>
      <c r="Q1463" s="375"/>
    </row>
    <row r="1464" spans="2:17">
      <c r="B1464" s="283"/>
      <c r="C1464" s="991" t="s">
        <v>87</v>
      </c>
      <c r="D1464" s="992"/>
      <c r="E1464" s="992"/>
      <c r="F1464" s="992"/>
      <c r="G1464" s="992"/>
      <c r="H1464" s="992"/>
      <c r="I1464" s="992"/>
      <c r="J1464" s="992"/>
      <c r="K1464" s="992"/>
      <c r="L1464" s="992"/>
      <c r="M1464" s="992"/>
      <c r="N1464" s="992"/>
      <c r="O1464" s="992"/>
      <c r="P1464" s="993"/>
      <c r="Q1464" s="375"/>
    </row>
    <row r="1465" spans="2:17">
      <c r="B1465" s="283"/>
      <c r="C1465" s="991"/>
      <c r="D1465" s="992"/>
      <c r="E1465" s="992"/>
      <c r="F1465" s="992"/>
      <c r="G1465" s="992"/>
      <c r="H1465" s="992"/>
      <c r="I1465" s="992"/>
      <c r="J1465" s="992"/>
      <c r="K1465" s="992"/>
      <c r="L1465" s="992"/>
      <c r="M1465" s="992"/>
      <c r="N1465" s="992"/>
      <c r="O1465" s="992"/>
      <c r="P1465" s="993"/>
      <c r="Q1465" s="375"/>
    </row>
    <row r="1466" spans="2:17" ht="14.25">
      <c r="B1466" s="283"/>
      <c r="C1466" s="305"/>
      <c r="D1466" s="369"/>
      <c r="E1466" s="369"/>
      <c r="F1466" s="369"/>
      <c r="G1466" s="369"/>
      <c r="H1466" s="369"/>
      <c r="I1466" s="369"/>
      <c r="J1466" s="369"/>
      <c r="K1466" s="369"/>
      <c r="L1466" s="369"/>
      <c r="M1466" s="369"/>
      <c r="N1466" s="369"/>
      <c r="O1466" s="369"/>
      <c r="P1466" s="370"/>
      <c r="Q1466" s="371"/>
    </row>
    <row r="1467" spans="2:17" ht="14.25">
      <c r="B1467" s="283"/>
      <c r="C1467" s="321"/>
      <c r="D1467" s="291"/>
      <c r="E1467" s="291"/>
      <c r="F1467" s="291"/>
      <c r="G1467" s="291"/>
      <c r="H1467" s="367" t="s">
        <v>79</v>
      </c>
      <c r="I1467" s="291"/>
      <c r="J1467" s="291"/>
      <c r="K1467" s="291"/>
      <c r="L1467" s="291"/>
      <c r="M1467" s="291"/>
      <c r="N1467" s="291"/>
      <c r="O1467" s="291"/>
      <c r="P1467" s="322"/>
      <c r="Q1467" s="284"/>
    </row>
    <row r="1468" spans="2:17" ht="14.25">
      <c r="B1468" s="283"/>
      <c r="C1468" s="321"/>
      <c r="D1468" s="291"/>
      <c r="E1468" s="291"/>
      <c r="F1468" s="291"/>
      <c r="G1468" s="291"/>
      <c r="H1468" s="291" t="s">
        <v>80</v>
      </c>
      <c r="I1468" s="337"/>
      <c r="J1468" s="337"/>
      <c r="K1468" s="337"/>
      <c r="L1468" s="291"/>
      <c r="M1468" s="291"/>
      <c r="N1468" s="291"/>
      <c r="O1468" s="291"/>
      <c r="P1468" s="322"/>
      <c r="Q1468" s="284"/>
    </row>
    <row r="1469" spans="2:17" ht="14.25">
      <c r="B1469" s="283"/>
      <c r="C1469" s="321"/>
      <c r="D1469" s="291"/>
      <c r="E1469" s="291"/>
      <c r="F1469" s="291"/>
      <c r="G1469" s="291"/>
      <c r="H1469" s="291" t="s">
        <v>88</v>
      </c>
      <c r="I1469" s="376"/>
      <c r="J1469" s="376"/>
      <c r="K1469" s="376"/>
      <c r="L1469" s="291"/>
      <c r="M1469" s="291"/>
      <c r="N1469" s="291"/>
      <c r="O1469" s="291"/>
      <c r="P1469" s="322"/>
      <c r="Q1469" s="284"/>
    </row>
    <row r="1470" spans="2:17" ht="14.25">
      <c r="B1470" s="283"/>
      <c r="C1470" s="377"/>
      <c r="D1470" s="369"/>
      <c r="E1470" s="369"/>
      <c r="F1470" s="369"/>
      <c r="G1470" s="369"/>
      <c r="H1470" s="291" t="s">
        <v>89</v>
      </c>
      <c r="I1470" s="291"/>
      <c r="J1470" s="291"/>
      <c r="K1470" s="291"/>
      <c r="L1470" s="369"/>
      <c r="M1470" s="369"/>
      <c r="N1470" s="369"/>
      <c r="O1470" s="369"/>
      <c r="P1470" s="370"/>
      <c r="Q1470" s="371"/>
    </row>
    <row r="1471" spans="2:17" ht="16.5" thickBot="1">
      <c r="B1471" s="283"/>
      <c r="C1471" s="978"/>
      <c r="D1471" s="979"/>
      <c r="E1471" s="979"/>
      <c r="F1471" s="355"/>
      <c r="G1471" s="355"/>
      <c r="H1471" s="355"/>
      <c r="I1471" s="355"/>
      <c r="J1471" s="355"/>
      <c r="K1471" s="980"/>
      <c r="L1471" s="980"/>
      <c r="M1471" s="980"/>
      <c r="N1471" s="980"/>
      <c r="O1471" s="980"/>
      <c r="P1471" s="981"/>
      <c r="Q1471" s="378"/>
    </row>
    <row r="1472" spans="2:17" ht="13.5" thickBot="1">
      <c r="B1472" s="379"/>
      <c r="C1472" s="380"/>
      <c r="D1472" s="380"/>
      <c r="E1472" s="380"/>
      <c r="F1472" s="380"/>
      <c r="G1472" s="380"/>
      <c r="H1472" s="380"/>
      <c r="I1472" s="380"/>
      <c r="J1472" s="380"/>
      <c r="K1472" s="380"/>
      <c r="L1472" s="380"/>
      <c r="M1472" s="380"/>
      <c r="N1472" s="380"/>
      <c r="O1472" s="380"/>
      <c r="P1472" s="380"/>
      <c r="Q1472" s="381"/>
    </row>
    <row r="1473" spans="2:17" ht="13.5" thickTop="1"/>
    <row r="1474" spans="2:17" ht="13.5" thickBot="1"/>
    <row r="1475" spans="2:17" ht="13.5" thickTop="1">
      <c r="B1475" s="280"/>
      <c r="C1475" s="281"/>
      <c r="D1475" s="281"/>
      <c r="E1475" s="281"/>
      <c r="F1475" s="281"/>
      <c r="G1475" s="281"/>
      <c r="H1475" s="281"/>
      <c r="I1475" s="281"/>
      <c r="J1475" s="281"/>
      <c r="K1475" s="281"/>
      <c r="L1475" s="281"/>
      <c r="M1475" s="281"/>
      <c r="N1475" s="281"/>
      <c r="O1475" s="281"/>
      <c r="P1475" s="281"/>
      <c r="Q1475" s="282"/>
    </row>
    <row r="1476" spans="2:17" ht="13.5">
      <c r="B1476" s="283"/>
      <c r="C1476" s="1066" t="s">
        <v>38</v>
      </c>
      <c r="D1476" s="1067"/>
      <c r="E1476" s="1067"/>
      <c r="F1476" s="1067"/>
      <c r="Q1476" s="284"/>
    </row>
    <row r="1477" spans="2:17">
      <c r="B1477" s="283"/>
      <c r="C1477" s="285"/>
      <c r="D1477" s="286" t="s">
        <v>39</v>
      </c>
      <c r="E1477" s="285"/>
      <c r="F1477" s="287"/>
      <c r="Q1477" s="284"/>
    </row>
    <row r="1478" spans="2:17">
      <c r="B1478" s="283"/>
      <c r="C1478" s="288"/>
      <c r="D1478" s="289"/>
      <c r="E1478" s="288"/>
      <c r="F1478" s="289"/>
      <c r="Q1478" s="284"/>
    </row>
    <row r="1479" spans="2:17" ht="15.75">
      <c r="B1479" s="283"/>
      <c r="C1479" s="1068" t="s">
        <v>40</v>
      </c>
      <c r="D1479" s="1068"/>
      <c r="E1479" s="1068"/>
      <c r="F1479" s="1068"/>
      <c r="G1479" s="1068"/>
      <c r="H1479" s="1068"/>
      <c r="I1479" s="1068"/>
      <c r="J1479" s="1068"/>
      <c r="K1479" s="1068"/>
      <c r="L1479" s="1068"/>
      <c r="M1479" s="1068"/>
      <c r="N1479" s="1068"/>
      <c r="O1479" s="1068"/>
      <c r="P1479" s="1068"/>
      <c r="Q1479" s="290"/>
    </row>
    <row r="1480" spans="2:17" ht="15" thickBot="1">
      <c r="B1480" s="283"/>
      <c r="C1480" s="291"/>
      <c r="D1480" s="291"/>
      <c r="E1480" s="291"/>
      <c r="F1480" s="291"/>
      <c r="G1480" s="291"/>
      <c r="H1480" s="291"/>
      <c r="I1480" s="291"/>
      <c r="J1480" s="291"/>
      <c r="K1480" s="291"/>
      <c r="L1480" s="291"/>
      <c r="M1480" s="291"/>
      <c r="N1480" s="291"/>
      <c r="O1480" s="291"/>
      <c r="P1480" s="291"/>
      <c r="Q1480" s="284"/>
    </row>
    <row r="1481" spans="2:17" ht="15">
      <c r="B1481" s="283"/>
      <c r="C1481" s="872"/>
      <c r="D1481" s="1069"/>
      <c r="E1481" s="1070"/>
      <c r="F1481" s="1070"/>
      <c r="G1481" s="1070"/>
      <c r="H1481" s="1070"/>
      <c r="I1481" s="1070"/>
      <c r="J1481" s="1070"/>
      <c r="K1481" s="1071"/>
      <c r="L1481" s="877"/>
      <c r="M1481" s="878"/>
      <c r="N1481" s="878"/>
      <c r="O1481" s="878"/>
      <c r="P1481" s="879"/>
      <c r="Q1481" s="8"/>
    </row>
    <row r="1482" spans="2:17" ht="15">
      <c r="B1482" s="283"/>
      <c r="C1482" s="873"/>
      <c r="D1482" s="856" t="s">
        <v>468</v>
      </c>
      <c r="E1482" s="857"/>
      <c r="F1482" s="857"/>
      <c r="G1482" s="857"/>
      <c r="H1482" s="857"/>
      <c r="I1482" s="857"/>
      <c r="J1482" s="857"/>
      <c r="K1482" s="858"/>
      <c r="L1482" s="880"/>
      <c r="M1482" s="881"/>
      <c r="N1482" s="881"/>
      <c r="O1482" s="881"/>
      <c r="P1482" s="882"/>
      <c r="Q1482" s="8"/>
    </row>
    <row r="1483" spans="2:17" ht="15">
      <c r="B1483" s="283"/>
      <c r="C1483" s="873"/>
      <c r="D1483" s="1063"/>
      <c r="E1483" s="1064"/>
      <c r="F1483" s="1064"/>
      <c r="G1483" s="1064"/>
      <c r="H1483" s="1064"/>
      <c r="I1483" s="1064"/>
      <c r="J1483" s="1064"/>
      <c r="K1483" s="1065"/>
      <c r="L1483" s="883" t="s">
        <v>41</v>
      </c>
      <c r="M1483" s="252"/>
      <c r="N1483" s="885"/>
      <c r="O1483" s="886"/>
      <c r="P1483" s="887"/>
      <c r="Q1483" s="8"/>
    </row>
    <row r="1484" spans="2:17" ht="14.25">
      <c r="B1484" s="283"/>
      <c r="C1484" s="873"/>
      <c r="D1484" s="866" t="s">
        <v>467</v>
      </c>
      <c r="E1484" s="867"/>
      <c r="F1484" s="867"/>
      <c r="G1484" s="867"/>
      <c r="H1484" s="867"/>
      <c r="I1484" s="867"/>
      <c r="J1484" s="867"/>
      <c r="K1484" s="868"/>
      <c r="L1484" s="1072"/>
      <c r="M1484" s="294"/>
      <c r="N1484" s="1060"/>
      <c r="O1484" s="1061"/>
      <c r="P1484" s="1062"/>
      <c r="Q1484" s="295"/>
    </row>
    <row r="1485" spans="2:17" ht="13.9" customHeight="1">
      <c r="B1485" s="283"/>
      <c r="C1485" s="873"/>
      <c r="D1485" s="866"/>
      <c r="E1485" s="867"/>
      <c r="F1485" s="867"/>
      <c r="G1485" s="867"/>
      <c r="H1485" s="867"/>
      <c r="I1485" s="867"/>
      <c r="J1485" s="867"/>
      <c r="K1485" s="868"/>
      <c r="L1485" s="883" t="s">
        <v>42</v>
      </c>
      <c r="M1485" s="253"/>
      <c r="N1485" s="883">
        <v>1</v>
      </c>
      <c r="O1485" s="883" t="s">
        <v>43</v>
      </c>
      <c r="P1485" s="854">
        <v>1</v>
      </c>
      <c r="Q1485" s="8"/>
    </row>
    <row r="1486" spans="2:17" ht="13.9" customHeight="1">
      <c r="B1486" s="283"/>
      <c r="C1486" s="873"/>
      <c r="D1486" s="866"/>
      <c r="E1486" s="867"/>
      <c r="F1486" s="867"/>
      <c r="G1486" s="867"/>
      <c r="H1486" s="867"/>
      <c r="I1486" s="867"/>
      <c r="J1486" s="867"/>
      <c r="K1486" s="868"/>
      <c r="L1486" s="891"/>
      <c r="M1486" s="254"/>
      <c r="N1486" s="891"/>
      <c r="O1486" s="891"/>
      <c r="P1486" s="855"/>
      <c r="Q1486" s="8"/>
    </row>
    <row r="1487" spans="2:17" ht="15">
      <c r="B1487" s="283"/>
      <c r="C1487" s="873"/>
      <c r="D1487" s="1063" t="s">
        <v>44</v>
      </c>
      <c r="E1487" s="1064"/>
      <c r="F1487" s="1064"/>
      <c r="G1487" s="1064"/>
      <c r="H1487" s="1064"/>
      <c r="I1487" s="1064"/>
      <c r="J1487" s="1064"/>
      <c r="K1487" s="1065"/>
      <c r="L1487" s="891"/>
      <c r="M1487" s="254"/>
      <c r="N1487" s="891"/>
      <c r="O1487" s="891"/>
      <c r="P1487" s="855"/>
      <c r="Q1487" s="8"/>
    </row>
    <row r="1488" spans="2:17" ht="15.75" thickBot="1">
      <c r="B1488" s="283"/>
      <c r="C1488" s="296"/>
      <c r="D1488" s="297"/>
      <c r="E1488" s="297"/>
      <c r="F1488" s="297"/>
      <c r="G1488" s="297"/>
      <c r="H1488" s="297"/>
      <c r="I1488" s="297"/>
      <c r="J1488" s="297"/>
      <c r="K1488" s="297"/>
      <c r="L1488" s="297"/>
      <c r="M1488" s="297"/>
      <c r="N1488" s="298"/>
      <c r="O1488" s="298"/>
      <c r="P1488" s="299"/>
      <c r="Q1488" s="300"/>
    </row>
    <row r="1489" spans="2:17" ht="15">
      <c r="B1489" s="283"/>
      <c r="C1489" s="301"/>
      <c r="D1489" s="292"/>
      <c r="E1489" s="292"/>
      <c r="F1489" s="292"/>
      <c r="G1489" s="292"/>
      <c r="H1489" s="292"/>
      <c r="I1489" s="292"/>
      <c r="J1489" s="292"/>
      <c r="K1489" s="292"/>
      <c r="L1489" s="302" t="s">
        <v>45</v>
      </c>
      <c r="M1489" s="302"/>
      <c r="N1489" s="303" t="s">
        <v>46</v>
      </c>
      <c r="O1489" s="303" t="s">
        <v>47</v>
      </c>
      <c r="P1489" s="304" t="s">
        <v>48</v>
      </c>
      <c r="Q1489" s="295"/>
    </row>
    <row r="1490" spans="2:17" ht="15">
      <c r="B1490" s="283"/>
      <c r="C1490" s="305"/>
      <c r="D1490" s="293"/>
      <c r="E1490" s="293"/>
      <c r="F1490" s="293"/>
      <c r="G1490" s="293"/>
      <c r="H1490" s="293"/>
      <c r="I1490" s="293"/>
      <c r="J1490" s="293"/>
      <c r="K1490" s="293"/>
      <c r="L1490" s="306"/>
      <c r="M1490" s="306"/>
      <c r="N1490" s="307">
        <v>1</v>
      </c>
      <c r="O1490" s="307">
        <v>9</v>
      </c>
      <c r="P1490" s="308">
        <v>2026</v>
      </c>
      <c r="Q1490" s="309"/>
    </row>
    <row r="1491" spans="2:17" ht="15">
      <c r="B1491" s="283"/>
      <c r="C1491" s="310"/>
      <c r="D1491" s="311"/>
      <c r="E1491" s="311"/>
      <c r="F1491" s="311"/>
      <c r="G1491" s="311"/>
      <c r="H1491" s="311"/>
      <c r="I1491" s="311"/>
      <c r="J1491" s="311"/>
      <c r="K1491" s="311"/>
      <c r="L1491" s="311"/>
      <c r="M1491" s="311"/>
      <c r="N1491" s="311"/>
      <c r="O1491" s="311"/>
      <c r="P1491" s="312"/>
      <c r="Q1491" s="313"/>
    </row>
    <row r="1492" spans="2:17" ht="15" thickBot="1">
      <c r="B1492" s="283"/>
      <c r="C1492" s="314"/>
      <c r="D1492" s="315"/>
      <c r="E1492" s="315"/>
      <c r="F1492" s="315"/>
      <c r="G1492" s="315"/>
      <c r="H1492" s="315"/>
      <c r="I1492" s="315"/>
      <c r="J1492" s="315"/>
      <c r="K1492" s="315"/>
      <c r="L1492" s="315"/>
      <c r="M1492" s="315"/>
      <c r="N1492" s="315"/>
      <c r="O1492" s="315"/>
      <c r="P1492" s="316"/>
      <c r="Q1492" s="284"/>
    </row>
    <row r="1493" spans="2:17" ht="15" thickBot="1">
      <c r="B1493" s="283"/>
      <c r="C1493" s="317"/>
      <c r="D1493" s="318"/>
      <c r="E1493" s="318"/>
      <c r="F1493" s="318"/>
      <c r="G1493" s="318"/>
      <c r="H1493" s="318"/>
      <c r="I1493" s="291"/>
      <c r="J1493" s="291"/>
      <c r="K1493" s="318"/>
      <c r="L1493" s="318"/>
      <c r="M1493" s="318"/>
      <c r="N1493" s="318"/>
      <c r="O1493" s="318"/>
      <c r="P1493" s="319"/>
      <c r="Q1493" s="284"/>
    </row>
    <row r="1494" spans="2:17" ht="15">
      <c r="B1494" s="283"/>
      <c r="C1494" s="1045" t="s">
        <v>51</v>
      </c>
      <c r="D1494" s="1046"/>
      <c r="E1494" s="1046"/>
      <c r="F1494" s="1046"/>
      <c r="G1494" s="1046"/>
      <c r="H1494" s="1046"/>
      <c r="I1494" s="1046"/>
      <c r="J1494" s="1046"/>
      <c r="K1494" s="1046"/>
      <c r="L1494" s="1046"/>
      <c r="M1494" s="1046"/>
      <c r="N1494" s="1046"/>
      <c r="O1494" s="1046"/>
      <c r="P1494" s="1047"/>
      <c r="Q1494" s="320"/>
    </row>
    <row r="1495" spans="2:17" ht="15" thickBot="1">
      <c r="B1495" s="283"/>
      <c r="C1495" s="321"/>
      <c r="D1495" s="291"/>
      <c r="E1495" s="291"/>
      <c r="F1495" s="291"/>
      <c r="G1495" s="291"/>
      <c r="H1495" s="291"/>
      <c r="I1495" s="291"/>
      <c r="J1495" s="291"/>
      <c r="K1495" s="291"/>
      <c r="L1495" s="291"/>
      <c r="M1495" s="291"/>
      <c r="N1495" s="291"/>
      <c r="O1495" s="291"/>
      <c r="P1495" s="322"/>
      <c r="Q1495" s="284"/>
    </row>
    <row r="1496" spans="2:17" ht="15">
      <c r="B1496" s="283"/>
      <c r="C1496" s="323" t="s">
        <v>52</v>
      </c>
      <c r="D1496" s="1048" t="s">
        <v>6</v>
      </c>
      <c r="E1496" s="1049"/>
      <c r="F1496" s="1049"/>
      <c r="G1496" s="1049"/>
      <c r="H1496" s="1049"/>
      <c r="I1496" s="1049"/>
      <c r="J1496" s="1049"/>
      <c r="K1496" s="1049"/>
      <c r="L1496" s="1050"/>
      <c r="M1496" s="1051" t="s">
        <v>53</v>
      </c>
      <c r="N1496" s="1052"/>
      <c r="O1496" s="1053"/>
      <c r="P1496" s="323" t="s">
        <v>8</v>
      </c>
      <c r="Q1496" s="324"/>
    </row>
    <row r="1497" spans="2:17" ht="15.75" thickBot="1">
      <c r="B1497" s="283"/>
      <c r="C1497" s="382">
        <v>6.17</v>
      </c>
      <c r="D1497" s="1054" t="s">
        <v>164</v>
      </c>
      <c r="E1497" s="1055"/>
      <c r="F1497" s="1055"/>
      <c r="G1497" s="1055"/>
      <c r="H1497" s="1055"/>
      <c r="I1497" s="1055"/>
      <c r="J1497" s="1055"/>
      <c r="K1497" s="1055"/>
      <c r="L1497" s="1056"/>
      <c r="M1497" s="1057" t="s">
        <v>101</v>
      </c>
      <c r="N1497" s="1058"/>
      <c r="O1497" s="1059"/>
      <c r="P1497" s="326">
        <f>+P1542</f>
        <v>181848</v>
      </c>
      <c r="Q1497" s="327"/>
    </row>
    <row r="1498" spans="2:17">
      <c r="B1498" s="283"/>
      <c r="C1498" s="1002" t="s">
        <v>54</v>
      </c>
      <c r="D1498" s="1003"/>
      <c r="E1498" s="1003"/>
      <c r="F1498" s="1003"/>
      <c r="G1498" s="1003"/>
      <c r="H1498" s="1003"/>
      <c r="I1498" s="1003"/>
      <c r="J1498" s="1003"/>
      <c r="K1498" s="1003"/>
      <c r="L1498" s="1003"/>
      <c r="M1498" s="1003"/>
      <c r="N1498" s="1003"/>
      <c r="O1498" s="1003"/>
      <c r="P1498" s="1004"/>
      <c r="Q1498" s="328"/>
    </row>
    <row r="1499" spans="2:17">
      <c r="B1499" s="283"/>
      <c r="C1499" s="1005"/>
      <c r="D1499" s="1006"/>
      <c r="E1499" s="1006"/>
      <c r="F1499" s="1006"/>
      <c r="G1499" s="1006"/>
      <c r="H1499" s="1006"/>
      <c r="I1499" s="1006"/>
      <c r="J1499" s="1006"/>
      <c r="K1499" s="1006"/>
      <c r="L1499" s="1006"/>
      <c r="M1499" s="1006"/>
      <c r="N1499" s="1006"/>
      <c r="O1499" s="1006"/>
      <c r="P1499" s="1007"/>
      <c r="Q1499" s="328"/>
    </row>
    <row r="1500" spans="2:17" ht="13.5" thickBot="1">
      <c r="B1500" s="283"/>
      <c r="C1500" s="1008"/>
      <c r="D1500" s="1009"/>
      <c r="E1500" s="1009"/>
      <c r="F1500" s="1009"/>
      <c r="G1500" s="1009"/>
      <c r="H1500" s="1009"/>
      <c r="I1500" s="1009"/>
      <c r="J1500" s="1009"/>
      <c r="K1500" s="1009"/>
      <c r="L1500" s="1009"/>
      <c r="M1500" s="1009"/>
      <c r="N1500" s="1009"/>
      <c r="O1500" s="1009"/>
      <c r="P1500" s="1010"/>
      <c r="Q1500" s="328"/>
    </row>
    <row r="1501" spans="2:17" ht="15">
      <c r="B1501" s="283"/>
      <c r="C1501" s="1011" t="s">
        <v>6</v>
      </c>
      <c r="D1501" s="1040"/>
      <c r="E1501" s="1040"/>
      <c r="F1501" s="1040"/>
      <c r="G1501" s="1041"/>
      <c r="H1501" s="1027" t="s">
        <v>53</v>
      </c>
      <c r="I1501" s="1012"/>
      <c r="J1501" s="1012"/>
      <c r="K1501" s="1028"/>
      <c r="L1501" s="330" t="s">
        <v>55</v>
      </c>
      <c r="M1501" s="1027" t="s">
        <v>56</v>
      </c>
      <c r="N1501" s="1012"/>
      <c r="O1501" s="1028"/>
      <c r="P1501" s="332" t="s">
        <v>57</v>
      </c>
      <c r="Q1501" s="333"/>
    </row>
    <row r="1502" spans="2:17" ht="14.25">
      <c r="B1502" s="283"/>
      <c r="C1502" s="994" t="s">
        <v>92</v>
      </c>
      <c r="D1502" s="995"/>
      <c r="E1502" s="995"/>
      <c r="F1502" s="995"/>
      <c r="G1502" s="1033"/>
      <c r="H1502" s="1032" t="s">
        <v>171</v>
      </c>
      <c r="I1502" s="995"/>
      <c r="J1502" s="995"/>
      <c r="K1502" s="1033"/>
      <c r="L1502" s="335">
        <f>+P1530</f>
        <v>31166.11</v>
      </c>
      <c r="M1502" s="1042">
        <f>+$U$28</f>
        <v>0.1</v>
      </c>
      <c r="N1502" s="1043"/>
      <c r="O1502" s="1044"/>
      <c r="P1502" s="60">
        <f>+ROUND(M1502*L1502,2)</f>
        <v>3116.61</v>
      </c>
      <c r="Q1502" s="18"/>
    </row>
    <row r="1503" spans="2:17" ht="14.25">
      <c r="B1503" s="283"/>
      <c r="C1503" s="1031"/>
      <c r="D1503" s="1031"/>
      <c r="E1503" s="1031"/>
      <c r="F1503" s="1031"/>
      <c r="G1503" s="1031"/>
      <c r="H1503" s="1032"/>
      <c r="I1503" s="995"/>
      <c r="J1503" s="995"/>
      <c r="K1503" s="1033"/>
      <c r="L1503" s="335"/>
      <c r="M1503" s="1034"/>
      <c r="N1503" s="1035"/>
      <c r="O1503" s="1036"/>
      <c r="P1503" s="60">
        <f>+ROUND(M1503*L1503,2)</f>
        <v>0</v>
      </c>
      <c r="Q1503" s="18"/>
    </row>
    <row r="1504" spans="2:17" ht="15" thickBot="1">
      <c r="B1504" s="283"/>
      <c r="C1504" s="1023"/>
      <c r="D1504" s="1024"/>
      <c r="E1504" s="1024"/>
      <c r="F1504" s="1024"/>
      <c r="G1504" s="1025"/>
      <c r="H1504" s="1026"/>
      <c r="I1504" s="1024"/>
      <c r="J1504" s="1024"/>
      <c r="K1504" s="1025"/>
      <c r="L1504" s="340"/>
      <c r="M1504" s="1037"/>
      <c r="N1504" s="1038"/>
      <c r="O1504" s="1039"/>
      <c r="P1504" s="60">
        <f>+ROUND(M1504*L1504,2)</f>
        <v>0</v>
      </c>
      <c r="Q1504" s="18"/>
    </row>
    <row r="1505" spans="2:17" ht="15.75" thickBot="1">
      <c r="B1505" s="283"/>
      <c r="C1505" s="982" t="s">
        <v>58</v>
      </c>
      <c r="D1505" s="983"/>
      <c r="E1505" s="983"/>
      <c r="F1505" s="983"/>
      <c r="G1505" s="983"/>
      <c r="H1505" s="983"/>
      <c r="I1505" s="983"/>
      <c r="J1505" s="983"/>
      <c r="K1505" s="983"/>
      <c r="L1505" s="983"/>
      <c r="M1505" s="983"/>
      <c r="N1505" s="983"/>
      <c r="O1505" s="984"/>
      <c r="P1505" s="341">
        <f>+SUM(P1502:P1504)</f>
        <v>3116.61</v>
      </c>
      <c r="Q1505" s="342"/>
    </row>
    <row r="1506" spans="2:17">
      <c r="B1506" s="283"/>
      <c r="C1506" s="1002" t="s">
        <v>59</v>
      </c>
      <c r="D1506" s="1003"/>
      <c r="E1506" s="1003"/>
      <c r="F1506" s="1003"/>
      <c r="G1506" s="1003"/>
      <c r="H1506" s="1003"/>
      <c r="I1506" s="1003"/>
      <c r="J1506" s="1003"/>
      <c r="K1506" s="1003"/>
      <c r="L1506" s="1003"/>
      <c r="M1506" s="1003"/>
      <c r="N1506" s="1003"/>
      <c r="O1506" s="1003"/>
      <c r="P1506" s="1004"/>
      <c r="Q1506" s="328"/>
    </row>
    <row r="1507" spans="2:17">
      <c r="B1507" s="283"/>
      <c r="C1507" s="1005"/>
      <c r="D1507" s="1006"/>
      <c r="E1507" s="1006"/>
      <c r="F1507" s="1006"/>
      <c r="G1507" s="1006"/>
      <c r="H1507" s="1006"/>
      <c r="I1507" s="1006"/>
      <c r="J1507" s="1006"/>
      <c r="K1507" s="1006"/>
      <c r="L1507" s="1006"/>
      <c r="M1507" s="1006"/>
      <c r="N1507" s="1006"/>
      <c r="O1507" s="1006"/>
      <c r="P1507" s="1007"/>
      <c r="Q1507" s="328"/>
    </row>
    <row r="1508" spans="2:17" ht="13.5" thickBot="1">
      <c r="B1508" s="283"/>
      <c r="C1508" s="1008"/>
      <c r="D1508" s="1009"/>
      <c r="E1508" s="1009"/>
      <c r="F1508" s="1009"/>
      <c r="G1508" s="1009"/>
      <c r="H1508" s="1009"/>
      <c r="I1508" s="1009"/>
      <c r="J1508" s="1009"/>
      <c r="K1508" s="1009"/>
      <c r="L1508" s="1009"/>
      <c r="M1508" s="1009"/>
      <c r="N1508" s="1009"/>
      <c r="O1508" s="1009"/>
      <c r="P1508" s="1010"/>
      <c r="Q1508" s="328"/>
    </row>
    <row r="1509" spans="2:17" ht="15">
      <c r="B1509" s="283"/>
      <c r="C1509" s="1011" t="s">
        <v>6</v>
      </c>
      <c r="D1509" s="1012"/>
      <c r="E1509" s="1012"/>
      <c r="F1509" s="1012"/>
      <c r="G1509" s="1012"/>
      <c r="H1509" s="1012"/>
      <c r="I1509" s="1012"/>
      <c r="J1509" s="1028"/>
      <c r="K1509" s="329" t="s">
        <v>53</v>
      </c>
      <c r="L1509" s="330" t="s">
        <v>8</v>
      </c>
      <c r="M1509" s="329" t="s">
        <v>178</v>
      </c>
      <c r="N1509" s="1027" t="s">
        <v>60</v>
      </c>
      <c r="O1509" s="1028"/>
      <c r="P1509" s="332" t="s">
        <v>57</v>
      </c>
      <c r="Q1509" s="333"/>
    </row>
    <row r="1510" spans="2:17" ht="14.25">
      <c r="B1510" s="283"/>
      <c r="C1510" s="1017" t="s">
        <v>264</v>
      </c>
      <c r="D1510" s="1018"/>
      <c r="E1510" s="1018"/>
      <c r="F1510" s="1018"/>
      <c r="G1510" s="1018"/>
      <c r="H1510" s="1018"/>
      <c r="I1510" s="1018"/>
      <c r="J1510" s="1019"/>
      <c r="K1510" s="343" t="s">
        <v>269</v>
      </c>
      <c r="L1510" s="344">
        <v>0.2</v>
      </c>
      <c r="M1510" s="345">
        <v>0.05</v>
      </c>
      <c r="N1510" s="784">
        <v>10000</v>
      </c>
      <c r="O1510" s="785"/>
      <c r="P1510" s="60">
        <f>+ROUND((L1510*(1+M1510)*N1510),2)</f>
        <v>2100</v>
      </c>
      <c r="Q1510" s="18"/>
    </row>
    <row r="1511" spans="2:17" ht="14.25">
      <c r="B1511" s="283"/>
      <c r="C1511" s="1017" t="s">
        <v>278</v>
      </c>
      <c r="D1511" s="1018"/>
      <c r="E1511" s="1018"/>
      <c r="F1511" s="1018"/>
      <c r="G1511" s="1018"/>
      <c r="H1511" s="1018"/>
      <c r="I1511" s="1018"/>
      <c r="J1511" s="1019"/>
      <c r="K1511" s="343" t="s">
        <v>101</v>
      </c>
      <c r="L1511" s="344">
        <v>1</v>
      </c>
      <c r="M1511" s="345">
        <v>0.05</v>
      </c>
      <c r="N1511" s="784">
        <v>91000</v>
      </c>
      <c r="O1511" s="785"/>
      <c r="P1511" s="60">
        <f t="shared" ref="P1511:P1513" si="16">+ROUND((L1511*(1+M1511)*N1511),2)</f>
        <v>95550</v>
      </c>
      <c r="Q1511" s="18"/>
    </row>
    <row r="1512" spans="2:17" ht="14.25">
      <c r="B1512" s="283"/>
      <c r="C1512" s="1017"/>
      <c r="D1512" s="1018"/>
      <c r="E1512" s="1018"/>
      <c r="F1512" s="1018"/>
      <c r="G1512" s="1018"/>
      <c r="H1512" s="1018"/>
      <c r="I1512" s="1018"/>
      <c r="J1512" s="1019"/>
      <c r="K1512" s="343"/>
      <c r="L1512" s="344"/>
      <c r="M1512" s="345"/>
      <c r="N1512" s="784"/>
      <c r="O1512" s="785"/>
      <c r="P1512" s="60">
        <f t="shared" si="16"/>
        <v>0</v>
      </c>
      <c r="Q1512" s="18"/>
    </row>
    <row r="1513" spans="2:17" ht="15" thickBot="1">
      <c r="B1513" s="283"/>
      <c r="C1513" s="1017"/>
      <c r="D1513" s="1018"/>
      <c r="E1513" s="1018"/>
      <c r="F1513" s="1018"/>
      <c r="G1513" s="1018"/>
      <c r="H1513" s="1018"/>
      <c r="I1513" s="1018"/>
      <c r="J1513" s="1019"/>
      <c r="K1513" s="343"/>
      <c r="L1513" s="344"/>
      <c r="M1513" s="345"/>
      <c r="N1513" s="784"/>
      <c r="O1513" s="785"/>
      <c r="P1513" s="60">
        <f t="shared" si="16"/>
        <v>0</v>
      </c>
      <c r="Q1513" s="18"/>
    </row>
    <row r="1514" spans="2:17" ht="15.75" thickBot="1">
      <c r="B1514" s="283"/>
      <c r="C1514" s="982" t="s">
        <v>58</v>
      </c>
      <c r="D1514" s="983"/>
      <c r="E1514" s="983"/>
      <c r="F1514" s="983"/>
      <c r="G1514" s="983"/>
      <c r="H1514" s="983"/>
      <c r="I1514" s="983"/>
      <c r="J1514" s="983"/>
      <c r="K1514" s="983"/>
      <c r="L1514" s="983"/>
      <c r="M1514" s="1029"/>
      <c r="N1514" s="983"/>
      <c r="O1514" s="984"/>
      <c r="P1514" s="350">
        <f>+SUM(P1510:P1513)</f>
        <v>97650</v>
      </c>
      <c r="Q1514" s="18"/>
    </row>
    <row r="1515" spans="2:17">
      <c r="B1515" s="283"/>
      <c r="C1515" s="1002" t="s">
        <v>61</v>
      </c>
      <c r="D1515" s="1003"/>
      <c r="E1515" s="1003"/>
      <c r="F1515" s="1003"/>
      <c r="G1515" s="1003"/>
      <c r="H1515" s="1003"/>
      <c r="I1515" s="1003"/>
      <c r="J1515" s="1003"/>
      <c r="K1515" s="1003"/>
      <c r="L1515" s="1003"/>
      <c r="M1515" s="1003"/>
      <c r="N1515" s="1003"/>
      <c r="O1515" s="1003"/>
      <c r="P1515" s="1004"/>
      <c r="Q1515" s="328"/>
    </row>
    <row r="1516" spans="2:17">
      <c r="B1516" s="283"/>
      <c r="C1516" s="1005"/>
      <c r="D1516" s="1006"/>
      <c r="E1516" s="1006"/>
      <c r="F1516" s="1006"/>
      <c r="G1516" s="1006"/>
      <c r="H1516" s="1006"/>
      <c r="I1516" s="1006"/>
      <c r="J1516" s="1006"/>
      <c r="K1516" s="1006"/>
      <c r="L1516" s="1006"/>
      <c r="M1516" s="1006"/>
      <c r="N1516" s="1006"/>
      <c r="O1516" s="1006"/>
      <c r="P1516" s="1007"/>
      <c r="Q1516" s="328"/>
    </row>
    <row r="1517" spans="2:17" ht="13.5" thickBot="1">
      <c r="B1517" s="283"/>
      <c r="C1517" s="1008"/>
      <c r="D1517" s="1009"/>
      <c r="E1517" s="1009"/>
      <c r="F1517" s="1009"/>
      <c r="G1517" s="1009"/>
      <c r="H1517" s="1009"/>
      <c r="I1517" s="1009"/>
      <c r="J1517" s="1009"/>
      <c r="K1517" s="1009"/>
      <c r="L1517" s="1009"/>
      <c r="M1517" s="1009"/>
      <c r="N1517" s="1009"/>
      <c r="O1517" s="1009"/>
      <c r="P1517" s="1010"/>
      <c r="Q1517" s="328"/>
    </row>
    <row r="1518" spans="2:17" ht="17.25">
      <c r="B1518" s="283"/>
      <c r="C1518" s="1011" t="s">
        <v>62</v>
      </c>
      <c r="D1518" s="1012"/>
      <c r="E1518" s="1012"/>
      <c r="F1518" s="1012"/>
      <c r="G1518" s="1012"/>
      <c r="H1518" s="1012"/>
      <c r="I1518" s="1012"/>
      <c r="J1518" s="330" t="s">
        <v>56</v>
      </c>
      <c r="K1518" s="331" t="s">
        <v>64</v>
      </c>
      <c r="L1518" s="351" t="s">
        <v>65</v>
      </c>
      <c r="M1518" s="1027" t="s">
        <v>66</v>
      </c>
      <c r="N1518" s="1012"/>
      <c r="O1518" s="1028"/>
      <c r="P1518" s="332" t="s">
        <v>57</v>
      </c>
      <c r="Q1518" s="333"/>
    </row>
    <row r="1519" spans="2:17" ht="14.25">
      <c r="B1519" s="283"/>
      <c r="C1519" s="994" t="s">
        <v>107</v>
      </c>
      <c r="D1519" s="995"/>
      <c r="E1519" s="995"/>
      <c r="F1519" s="995"/>
      <c r="G1519" s="995"/>
      <c r="H1519" s="995"/>
      <c r="I1519" s="995"/>
      <c r="J1519" s="352">
        <v>20</v>
      </c>
      <c r="K1519" s="353">
        <v>92.3</v>
      </c>
      <c r="L1519" s="352"/>
      <c r="M1519" s="784">
        <v>1.5</v>
      </c>
      <c r="N1519" s="1030"/>
      <c r="O1519" s="785"/>
      <c r="P1519" s="60">
        <f>+ROUND(M1519*K1519*J1519,2)</f>
        <v>2769</v>
      </c>
      <c r="Q1519" s="18"/>
    </row>
    <row r="1520" spans="2:17" ht="15" thickBot="1">
      <c r="B1520" s="283"/>
      <c r="C1520" s="1023"/>
      <c r="D1520" s="1024"/>
      <c r="E1520" s="1024"/>
      <c r="F1520" s="1024"/>
      <c r="G1520" s="1024"/>
      <c r="H1520" s="1024"/>
      <c r="I1520" s="1024"/>
      <c r="J1520" s="354"/>
      <c r="K1520" s="355"/>
      <c r="L1520" s="354"/>
      <c r="M1520" s="1026"/>
      <c r="N1520" s="1024"/>
      <c r="O1520" s="1025"/>
      <c r="P1520" s="60">
        <f>+ROUND(M1520*K1520*J1520,2)</f>
        <v>0</v>
      </c>
      <c r="Q1520" s="18"/>
    </row>
    <row r="1521" spans="2:17" ht="15.75" thickBot="1">
      <c r="B1521" s="283"/>
      <c r="C1521" s="982" t="s">
        <v>58</v>
      </c>
      <c r="D1521" s="983"/>
      <c r="E1521" s="983"/>
      <c r="F1521" s="983"/>
      <c r="G1521" s="983"/>
      <c r="H1521" s="983"/>
      <c r="I1521" s="983"/>
      <c r="J1521" s="983"/>
      <c r="K1521" s="983"/>
      <c r="L1521" s="983"/>
      <c r="M1521" s="983"/>
      <c r="N1521" s="983"/>
      <c r="O1521" s="984"/>
      <c r="P1521" s="341">
        <f>+SUM(P1519:P1520)</f>
        <v>2769</v>
      </c>
      <c r="Q1521" s="342"/>
    </row>
    <row r="1522" spans="2:17">
      <c r="B1522" s="283"/>
      <c r="C1522" s="1002" t="s">
        <v>67</v>
      </c>
      <c r="D1522" s="1003"/>
      <c r="E1522" s="1003"/>
      <c r="F1522" s="1003"/>
      <c r="G1522" s="1003"/>
      <c r="H1522" s="1003"/>
      <c r="I1522" s="1003"/>
      <c r="J1522" s="1003"/>
      <c r="K1522" s="1003"/>
      <c r="L1522" s="1003"/>
      <c r="M1522" s="1003"/>
      <c r="N1522" s="1003"/>
      <c r="O1522" s="1003"/>
      <c r="P1522" s="1004"/>
      <c r="Q1522" s="328"/>
    </row>
    <row r="1523" spans="2:17">
      <c r="B1523" s="283"/>
      <c r="C1523" s="1005"/>
      <c r="D1523" s="1006"/>
      <c r="E1523" s="1006"/>
      <c r="F1523" s="1006"/>
      <c r="G1523" s="1006"/>
      <c r="H1523" s="1006"/>
      <c r="I1523" s="1006"/>
      <c r="J1523" s="1006"/>
      <c r="K1523" s="1006"/>
      <c r="L1523" s="1006"/>
      <c r="M1523" s="1006"/>
      <c r="N1523" s="1006"/>
      <c r="O1523" s="1006"/>
      <c r="P1523" s="1007"/>
      <c r="Q1523" s="328"/>
    </row>
    <row r="1524" spans="2:17" ht="13.5" thickBot="1">
      <c r="B1524" s="283"/>
      <c r="C1524" s="1008"/>
      <c r="D1524" s="1009"/>
      <c r="E1524" s="1009"/>
      <c r="F1524" s="1009"/>
      <c r="G1524" s="1009"/>
      <c r="H1524" s="1009"/>
      <c r="I1524" s="1009"/>
      <c r="J1524" s="1009"/>
      <c r="K1524" s="1009"/>
      <c r="L1524" s="1009"/>
      <c r="M1524" s="1009"/>
      <c r="N1524" s="1009"/>
      <c r="O1524" s="1009"/>
      <c r="P1524" s="1010"/>
      <c r="Q1524" s="328"/>
    </row>
    <row r="1525" spans="2:17" ht="30">
      <c r="B1525" s="283"/>
      <c r="C1525" s="1011" t="s">
        <v>68</v>
      </c>
      <c r="D1525" s="1012"/>
      <c r="E1525" s="1012"/>
      <c r="F1525" s="1012"/>
      <c r="G1525" s="1012"/>
      <c r="H1525" s="1012"/>
      <c r="I1525" s="1012"/>
      <c r="J1525" s="1027" t="s">
        <v>53</v>
      </c>
      <c r="K1525" s="1028"/>
      <c r="L1525" s="356" t="s">
        <v>69</v>
      </c>
      <c r="M1525" s="1013" t="s">
        <v>56</v>
      </c>
      <c r="N1525" s="1015"/>
      <c r="O1525" s="1014"/>
      <c r="P1525" s="358" t="s">
        <v>57</v>
      </c>
      <c r="Q1525" s="359"/>
    </row>
    <row r="1526" spans="2:17" ht="14.25">
      <c r="B1526" s="283"/>
      <c r="C1526" s="814" t="s">
        <v>316</v>
      </c>
      <c r="D1526" s="815"/>
      <c r="E1526" s="815"/>
      <c r="F1526" s="815"/>
      <c r="G1526" s="815"/>
      <c r="H1526" s="815"/>
      <c r="I1526" s="816"/>
      <c r="J1526" s="784" t="s">
        <v>94</v>
      </c>
      <c r="K1526" s="785"/>
      <c r="L1526" s="184">
        <f>+'DESGLOSE CUADRILLAS'!J26</f>
        <v>311661.11135999998</v>
      </c>
      <c r="M1526" s="1073">
        <v>0.1</v>
      </c>
      <c r="N1526" s="1074"/>
      <c r="O1526" s="1075"/>
      <c r="P1526" s="361">
        <f>+ROUND(M1526*L1526,2)</f>
        <v>31166.11</v>
      </c>
      <c r="Q1526" s="21"/>
    </row>
    <row r="1527" spans="2:17" ht="14.25">
      <c r="B1527" s="283"/>
      <c r="C1527" s="1017"/>
      <c r="D1527" s="1018"/>
      <c r="E1527" s="1018"/>
      <c r="F1527" s="1018"/>
      <c r="G1527" s="1018"/>
      <c r="H1527" s="1018"/>
      <c r="I1527" s="1019"/>
      <c r="J1527" s="784"/>
      <c r="K1527" s="785"/>
      <c r="L1527" s="360"/>
      <c r="M1527" s="1020"/>
      <c r="N1527" s="1021"/>
      <c r="O1527" s="1022"/>
      <c r="P1527" s="361"/>
      <c r="Q1527" s="21"/>
    </row>
    <row r="1528" spans="2:17" ht="14.25">
      <c r="B1528" s="283"/>
      <c r="C1528" s="1017"/>
      <c r="D1528" s="1018"/>
      <c r="E1528" s="1018"/>
      <c r="F1528" s="1018"/>
      <c r="G1528" s="1018"/>
      <c r="H1528" s="1018"/>
      <c r="I1528" s="1019"/>
      <c r="J1528" s="784"/>
      <c r="K1528" s="785"/>
      <c r="L1528" s="360"/>
      <c r="M1528" s="1020"/>
      <c r="N1528" s="1021"/>
      <c r="O1528" s="1022"/>
      <c r="P1528" s="361"/>
      <c r="Q1528" s="21"/>
    </row>
    <row r="1529" spans="2:17" ht="15" thickBot="1">
      <c r="B1529" s="283"/>
      <c r="C1529" s="1023"/>
      <c r="D1529" s="1024"/>
      <c r="E1529" s="1024"/>
      <c r="F1529" s="1024"/>
      <c r="G1529" s="1024"/>
      <c r="H1529" s="1024"/>
      <c r="I1529" s="1025"/>
      <c r="J1529" s="1026"/>
      <c r="K1529" s="1025"/>
      <c r="L1529" s="354"/>
      <c r="M1529" s="1026"/>
      <c r="N1529" s="1024"/>
      <c r="O1529" s="1025"/>
      <c r="P1529" s="70"/>
      <c r="Q1529" s="18"/>
    </row>
    <row r="1530" spans="2:17" ht="15.75" thickBot="1">
      <c r="B1530" s="283"/>
      <c r="C1530" s="982" t="s">
        <v>58</v>
      </c>
      <c r="D1530" s="983"/>
      <c r="E1530" s="983"/>
      <c r="F1530" s="983"/>
      <c r="G1530" s="983"/>
      <c r="H1530" s="983"/>
      <c r="I1530" s="983"/>
      <c r="J1530" s="983"/>
      <c r="K1530" s="983"/>
      <c r="L1530" s="983"/>
      <c r="M1530" s="983"/>
      <c r="N1530" s="983"/>
      <c r="O1530" s="984"/>
      <c r="P1530" s="350">
        <f>+SUM(P1526:P1529)</f>
        <v>31166.11</v>
      </c>
      <c r="Q1530" s="18"/>
    </row>
    <row r="1531" spans="2:17" ht="15" thickBot="1">
      <c r="B1531" s="283"/>
      <c r="C1531" s="321"/>
      <c r="D1531" s="291"/>
      <c r="E1531" s="291"/>
      <c r="F1531" s="291"/>
      <c r="G1531" s="291"/>
      <c r="H1531" s="291"/>
      <c r="I1531" s="291"/>
      <c r="J1531" s="291"/>
      <c r="K1531" s="291"/>
      <c r="L1531" s="291"/>
      <c r="M1531" s="291"/>
      <c r="N1531" s="291"/>
      <c r="O1531" s="291"/>
      <c r="P1531" s="322"/>
      <c r="Q1531" s="284"/>
    </row>
    <row r="1532" spans="2:17" ht="15.75" thickBot="1">
      <c r="B1532" s="283"/>
      <c r="C1532" s="985" t="s">
        <v>70</v>
      </c>
      <c r="D1532" s="986"/>
      <c r="E1532" s="986"/>
      <c r="F1532" s="986"/>
      <c r="G1532" s="986"/>
      <c r="H1532" s="986"/>
      <c r="I1532" s="986"/>
      <c r="J1532" s="986"/>
      <c r="K1532" s="986"/>
      <c r="L1532" s="986"/>
      <c r="M1532" s="986"/>
      <c r="N1532" s="986"/>
      <c r="O1532" s="987"/>
      <c r="P1532" s="362">
        <f>+ROUND(P1530+P1521+P1514+P1505,0)</f>
        <v>134702</v>
      </c>
      <c r="Q1532" s="363"/>
    </row>
    <row r="1533" spans="2:17">
      <c r="B1533" s="283"/>
      <c r="C1533" s="1002" t="s">
        <v>71</v>
      </c>
      <c r="D1533" s="1003"/>
      <c r="E1533" s="1003"/>
      <c r="F1533" s="1003"/>
      <c r="G1533" s="1003"/>
      <c r="H1533" s="1003"/>
      <c r="I1533" s="1003"/>
      <c r="J1533" s="1003"/>
      <c r="K1533" s="1003"/>
      <c r="L1533" s="1003"/>
      <c r="M1533" s="1003"/>
      <c r="N1533" s="1003"/>
      <c r="O1533" s="1003"/>
      <c r="P1533" s="1004"/>
      <c r="Q1533" s="328"/>
    </row>
    <row r="1534" spans="2:17">
      <c r="B1534" s="283"/>
      <c r="C1534" s="1005"/>
      <c r="D1534" s="1006"/>
      <c r="E1534" s="1006"/>
      <c r="F1534" s="1006"/>
      <c r="G1534" s="1006"/>
      <c r="H1534" s="1006"/>
      <c r="I1534" s="1006"/>
      <c r="J1534" s="1006"/>
      <c r="K1534" s="1006"/>
      <c r="L1534" s="1006"/>
      <c r="M1534" s="1006"/>
      <c r="N1534" s="1006"/>
      <c r="O1534" s="1006"/>
      <c r="P1534" s="1007"/>
      <c r="Q1534" s="328"/>
    </row>
    <row r="1535" spans="2:17" ht="13.5" thickBot="1">
      <c r="B1535" s="283"/>
      <c r="C1535" s="1008"/>
      <c r="D1535" s="1009"/>
      <c r="E1535" s="1009"/>
      <c r="F1535" s="1009"/>
      <c r="G1535" s="1009"/>
      <c r="H1535" s="1009"/>
      <c r="I1535" s="1009"/>
      <c r="J1535" s="1009"/>
      <c r="K1535" s="1009"/>
      <c r="L1535" s="1009"/>
      <c r="M1535" s="1009"/>
      <c r="N1535" s="1009"/>
      <c r="O1535" s="1009"/>
      <c r="P1535" s="1010"/>
      <c r="Q1535" s="328"/>
    </row>
    <row r="1536" spans="2:17" ht="15">
      <c r="B1536" s="283"/>
      <c r="C1536" s="1011" t="s">
        <v>72</v>
      </c>
      <c r="D1536" s="1012"/>
      <c r="E1536" s="1012"/>
      <c r="F1536" s="1012"/>
      <c r="G1536" s="1012"/>
      <c r="H1536" s="1012"/>
      <c r="I1536" s="1012"/>
      <c r="J1536" s="331"/>
      <c r="K1536" s="357"/>
      <c r="L1536" s="1013" t="s">
        <v>73</v>
      </c>
      <c r="M1536" s="1014"/>
      <c r="N1536" s="1013" t="s">
        <v>74</v>
      </c>
      <c r="O1536" s="1015"/>
      <c r="P1536" s="1016"/>
      <c r="Q1536" s="359"/>
    </row>
    <row r="1537" spans="2:17" ht="14.25">
      <c r="B1537" s="283"/>
      <c r="C1537" s="994" t="s">
        <v>75</v>
      </c>
      <c r="D1537" s="995"/>
      <c r="E1537" s="995"/>
      <c r="F1537" s="995"/>
      <c r="G1537" s="995"/>
      <c r="H1537" s="995"/>
      <c r="I1537" s="995"/>
      <c r="J1537" s="74"/>
      <c r="K1537" s="75"/>
      <c r="L1537" s="996">
        <v>0.28999999999999998</v>
      </c>
      <c r="M1537" s="997"/>
      <c r="N1537" s="797">
        <f>+L1537*P1532</f>
        <v>39063.579999999994</v>
      </c>
      <c r="O1537" s="998"/>
      <c r="P1537" s="999"/>
      <c r="Q1537" s="23"/>
    </row>
    <row r="1538" spans="2:17" ht="14.25">
      <c r="B1538" s="283"/>
      <c r="C1538" s="336" t="s">
        <v>76</v>
      </c>
      <c r="D1538" s="337"/>
      <c r="E1538" s="337"/>
      <c r="F1538" s="337"/>
      <c r="G1538" s="337"/>
      <c r="H1538" s="337"/>
      <c r="I1538" s="337"/>
      <c r="J1538" s="74"/>
      <c r="K1538" s="75"/>
      <c r="L1538" s="996">
        <v>0.01</v>
      </c>
      <c r="M1538" s="997"/>
      <c r="N1538" s="797">
        <f>+L1538*P1532</f>
        <v>1347.02</v>
      </c>
      <c r="O1538" s="998"/>
      <c r="P1538" s="999"/>
      <c r="Q1538" s="23"/>
    </row>
    <row r="1539" spans="2:17" ht="15" thickBot="1">
      <c r="B1539" s="283"/>
      <c r="C1539" s="314" t="s">
        <v>77</v>
      </c>
      <c r="D1539" s="315"/>
      <c r="E1539" s="315"/>
      <c r="F1539" s="315"/>
      <c r="G1539" s="315"/>
      <c r="H1539" s="315"/>
      <c r="I1539" s="315"/>
      <c r="J1539" s="77"/>
      <c r="K1539" s="78"/>
      <c r="L1539" s="1000">
        <v>0.05</v>
      </c>
      <c r="M1539" s="1001"/>
      <c r="N1539" s="797">
        <f>+L1539*P1532</f>
        <v>6735.1</v>
      </c>
      <c r="O1539" s="998"/>
      <c r="P1539" s="999"/>
      <c r="Q1539" s="23"/>
    </row>
    <row r="1540" spans="2:17" ht="15.75" thickBot="1">
      <c r="B1540" s="283"/>
      <c r="C1540" s="982" t="s">
        <v>58</v>
      </c>
      <c r="D1540" s="983"/>
      <c r="E1540" s="983"/>
      <c r="F1540" s="983"/>
      <c r="G1540" s="983"/>
      <c r="H1540" s="983"/>
      <c r="I1540" s="983"/>
      <c r="J1540" s="983"/>
      <c r="K1540" s="983"/>
      <c r="L1540" s="983"/>
      <c r="M1540" s="983"/>
      <c r="N1540" s="983"/>
      <c r="O1540" s="984"/>
      <c r="P1540" s="364">
        <f>+ROUND(SUM(N1537:P1539),0)</f>
        <v>47146</v>
      </c>
      <c r="Q1540" s="365"/>
    </row>
    <row r="1541" spans="2:17" ht="15" thickBot="1">
      <c r="B1541" s="283"/>
      <c r="C1541" s="321"/>
      <c r="D1541" s="291"/>
      <c r="E1541" s="291"/>
      <c r="F1541" s="291"/>
      <c r="G1541" s="291"/>
      <c r="H1541" s="291"/>
      <c r="I1541" s="291"/>
      <c r="J1541" s="291"/>
      <c r="K1541" s="291"/>
      <c r="L1541" s="291"/>
      <c r="M1541" s="291"/>
      <c r="N1541" s="291"/>
      <c r="O1541" s="291"/>
      <c r="P1541" s="322"/>
      <c r="Q1541" s="284"/>
    </row>
    <row r="1542" spans="2:17" ht="15.75" thickBot="1">
      <c r="B1542" s="283"/>
      <c r="C1542" s="985" t="s">
        <v>78</v>
      </c>
      <c r="D1542" s="986"/>
      <c r="E1542" s="986"/>
      <c r="F1542" s="986"/>
      <c r="G1542" s="986"/>
      <c r="H1542" s="986"/>
      <c r="I1542" s="986"/>
      <c r="J1542" s="986"/>
      <c r="K1542" s="986"/>
      <c r="L1542" s="986"/>
      <c r="M1542" s="986"/>
      <c r="N1542" s="986"/>
      <c r="O1542" s="987"/>
      <c r="P1542" s="366">
        <f>+P1540+P1532</f>
        <v>181848</v>
      </c>
      <c r="Q1542" s="365"/>
    </row>
    <row r="1543" spans="2:17" ht="14.25">
      <c r="B1543" s="283"/>
      <c r="C1543" s="321"/>
      <c r="D1543" s="291"/>
      <c r="E1543" s="291"/>
      <c r="F1543" s="291"/>
      <c r="G1543" s="291"/>
      <c r="H1543" s="291"/>
      <c r="I1543" s="291"/>
      <c r="J1543" s="291"/>
      <c r="K1543" s="291"/>
      <c r="L1543" s="291"/>
      <c r="M1543" s="291"/>
      <c r="N1543" s="291"/>
      <c r="O1543" s="291"/>
      <c r="P1543" s="322"/>
      <c r="Q1543" s="284"/>
    </row>
    <row r="1544" spans="2:17" ht="14.25">
      <c r="B1544" s="283"/>
      <c r="C1544" s="321"/>
      <c r="D1544" s="291"/>
      <c r="E1544" s="291"/>
      <c r="F1544" s="291"/>
      <c r="G1544" s="291"/>
      <c r="H1544" s="367" t="s">
        <v>79</v>
      </c>
      <c r="I1544" s="367"/>
      <c r="J1544" s="367"/>
      <c r="K1544" s="367"/>
      <c r="L1544" s="291"/>
      <c r="M1544" s="291"/>
      <c r="N1544" s="291"/>
      <c r="O1544" s="291"/>
      <c r="P1544" s="322"/>
      <c r="Q1544" s="284"/>
    </row>
    <row r="1545" spans="2:17" ht="15">
      <c r="B1545" s="283"/>
      <c r="C1545" s="321"/>
      <c r="D1545" s="291"/>
      <c r="E1545" s="291"/>
      <c r="F1545" s="291"/>
      <c r="G1545" s="291"/>
      <c r="H1545" s="367" t="s">
        <v>80</v>
      </c>
      <c r="I1545" s="291"/>
      <c r="J1545" s="291"/>
      <c r="K1545" s="291"/>
      <c r="L1545" s="291"/>
      <c r="M1545" s="291"/>
      <c r="N1545" s="291"/>
      <c r="O1545" s="291"/>
      <c r="P1545" s="322"/>
      <c r="Q1545" s="368"/>
    </row>
    <row r="1546" spans="2:17" ht="15">
      <c r="B1546" s="283"/>
      <c r="C1546" s="321"/>
      <c r="D1546" s="291"/>
      <c r="E1546" s="291"/>
      <c r="F1546" s="291"/>
      <c r="G1546" s="291"/>
      <c r="H1546" s="367" t="s">
        <v>81</v>
      </c>
      <c r="I1546" s="291"/>
      <c r="J1546" s="291"/>
      <c r="K1546" s="291"/>
      <c r="L1546" s="291"/>
      <c r="M1546" s="291"/>
      <c r="N1546" s="291"/>
      <c r="O1546" s="291"/>
      <c r="P1546" s="322"/>
      <c r="Q1546" s="368"/>
    </row>
    <row r="1547" spans="2:17" ht="14.25">
      <c r="B1547" s="283"/>
      <c r="C1547" s="305"/>
      <c r="D1547" s="369"/>
      <c r="E1547" s="369"/>
      <c r="F1547" s="369"/>
      <c r="G1547" s="369"/>
      <c r="H1547" s="367" t="s">
        <v>82</v>
      </c>
      <c r="I1547" s="369"/>
      <c r="J1547" s="369"/>
      <c r="K1547" s="369"/>
      <c r="L1547" s="369"/>
      <c r="M1547" s="369"/>
      <c r="N1547" s="369"/>
      <c r="O1547" s="369"/>
      <c r="P1547" s="370"/>
      <c r="Q1547" s="371"/>
    </row>
    <row r="1548" spans="2:17" ht="14.25">
      <c r="B1548" s="283"/>
      <c r="C1548" s="321"/>
      <c r="D1548" s="291"/>
      <c r="E1548" s="291"/>
      <c r="F1548" s="291"/>
      <c r="G1548" s="291"/>
      <c r="H1548" s="291" t="s">
        <v>83</v>
      </c>
      <c r="I1548" s="291"/>
      <c r="J1548" s="291"/>
      <c r="K1548" s="291"/>
      <c r="L1548" s="291"/>
      <c r="M1548" s="291"/>
      <c r="N1548" s="291"/>
      <c r="O1548" s="291"/>
      <c r="P1548" s="322"/>
      <c r="Q1548" s="284"/>
    </row>
    <row r="1549" spans="2:17" ht="15">
      <c r="B1549" s="283"/>
      <c r="C1549" s="372" t="s">
        <v>84</v>
      </c>
      <c r="D1549" s="334"/>
      <c r="E1549" s="334"/>
      <c r="F1549" s="334"/>
      <c r="G1549" s="334"/>
      <c r="H1549" s="334"/>
      <c r="I1549" s="334"/>
      <c r="J1549" s="334"/>
      <c r="K1549" s="334"/>
      <c r="L1549" s="334"/>
      <c r="M1549" s="334"/>
      <c r="N1549" s="334"/>
      <c r="O1549" s="334"/>
      <c r="P1549" s="373"/>
      <c r="Q1549" s="284"/>
    </row>
    <row r="1550" spans="2:17" ht="14.25">
      <c r="B1550" s="283"/>
      <c r="C1550" s="988"/>
      <c r="D1550" s="989"/>
      <c r="E1550" s="989"/>
      <c r="F1550" s="989"/>
      <c r="G1550" s="989"/>
      <c r="H1550" s="989"/>
      <c r="I1550" s="989"/>
      <c r="J1550" s="989"/>
      <c r="K1550" s="989"/>
      <c r="L1550" s="989"/>
      <c r="M1550" s="989"/>
      <c r="N1550" s="989"/>
      <c r="O1550" s="989"/>
      <c r="P1550" s="990"/>
      <c r="Q1550" s="371"/>
    </row>
    <row r="1551" spans="2:17" ht="14.25">
      <c r="B1551" s="283"/>
      <c r="C1551" s="988"/>
      <c r="D1551" s="989"/>
      <c r="E1551" s="989"/>
      <c r="F1551" s="989"/>
      <c r="G1551" s="989"/>
      <c r="H1551" s="989"/>
      <c r="I1551" s="989"/>
      <c r="J1551" s="989"/>
      <c r="K1551" s="989"/>
      <c r="L1551" s="989"/>
      <c r="M1551" s="989"/>
      <c r="N1551" s="989"/>
      <c r="O1551" s="989"/>
      <c r="P1551" s="990"/>
      <c r="Q1551" s="371"/>
    </row>
    <row r="1552" spans="2:17" ht="14.25">
      <c r="B1552" s="283"/>
      <c r="C1552" s="305"/>
      <c r="D1552" s="369"/>
      <c r="E1552" s="369"/>
      <c r="F1552" s="369"/>
      <c r="G1552" s="369"/>
      <c r="H1552" s="369"/>
      <c r="I1552" s="369"/>
      <c r="J1552" s="369"/>
      <c r="K1552" s="369"/>
      <c r="L1552" s="369"/>
      <c r="M1552" s="369"/>
      <c r="N1552" s="369"/>
      <c r="O1552" s="369"/>
      <c r="P1552" s="370"/>
      <c r="Q1552" s="371"/>
    </row>
    <row r="1553" spans="2:17" ht="15">
      <c r="B1553" s="283"/>
      <c r="C1553" s="374" t="s">
        <v>85</v>
      </c>
      <c r="D1553" s="369"/>
      <c r="E1553" s="369"/>
      <c r="F1553" s="369"/>
      <c r="G1553" s="369"/>
      <c r="H1553" s="369"/>
      <c r="I1553" s="369"/>
      <c r="J1553" s="369"/>
      <c r="K1553" s="369"/>
      <c r="L1553" s="369"/>
      <c r="M1553" s="369"/>
      <c r="N1553" s="369"/>
      <c r="O1553" s="369"/>
      <c r="P1553" s="370"/>
      <c r="Q1553" s="371"/>
    </row>
    <row r="1554" spans="2:17">
      <c r="B1554" s="283"/>
      <c r="C1554" s="991" t="s">
        <v>86</v>
      </c>
      <c r="D1554" s="992"/>
      <c r="E1554" s="992"/>
      <c r="F1554" s="992"/>
      <c r="G1554" s="992"/>
      <c r="H1554" s="992"/>
      <c r="I1554" s="992"/>
      <c r="J1554" s="992"/>
      <c r="K1554" s="992"/>
      <c r="L1554" s="992"/>
      <c r="M1554" s="992"/>
      <c r="N1554" s="992"/>
      <c r="O1554" s="992"/>
      <c r="P1554" s="993"/>
      <c r="Q1554" s="375"/>
    </row>
    <row r="1555" spans="2:17">
      <c r="B1555" s="283"/>
      <c r="C1555" s="991"/>
      <c r="D1555" s="992"/>
      <c r="E1555" s="992"/>
      <c r="F1555" s="992"/>
      <c r="G1555" s="992"/>
      <c r="H1555" s="992"/>
      <c r="I1555" s="992"/>
      <c r="J1555" s="992"/>
      <c r="K1555" s="992"/>
      <c r="L1555" s="992"/>
      <c r="M1555" s="992"/>
      <c r="N1555" s="992"/>
      <c r="O1555" s="992"/>
      <c r="P1555" s="993"/>
      <c r="Q1555" s="375"/>
    </row>
    <row r="1556" spans="2:17">
      <c r="B1556" s="283"/>
      <c r="C1556" s="991" t="s">
        <v>87</v>
      </c>
      <c r="D1556" s="992"/>
      <c r="E1556" s="992"/>
      <c r="F1556" s="992"/>
      <c r="G1556" s="992"/>
      <c r="H1556" s="992"/>
      <c r="I1556" s="992"/>
      <c r="J1556" s="992"/>
      <c r="K1556" s="992"/>
      <c r="L1556" s="992"/>
      <c r="M1556" s="992"/>
      <c r="N1556" s="992"/>
      <c r="O1556" s="992"/>
      <c r="P1556" s="993"/>
      <c r="Q1556" s="375"/>
    </row>
    <row r="1557" spans="2:17">
      <c r="B1557" s="283"/>
      <c r="C1557" s="991"/>
      <c r="D1557" s="992"/>
      <c r="E1557" s="992"/>
      <c r="F1557" s="992"/>
      <c r="G1557" s="992"/>
      <c r="H1557" s="992"/>
      <c r="I1557" s="992"/>
      <c r="J1557" s="992"/>
      <c r="K1557" s="992"/>
      <c r="L1557" s="992"/>
      <c r="M1557" s="992"/>
      <c r="N1557" s="992"/>
      <c r="O1557" s="992"/>
      <c r="P1557" s="993"/>
      <c r="Q1557" s="375"/>
    </row>
    <row r="1558" spans="2:17" ht="14.25">
      <c r="B1558" s="283"/>
      <c r="C1558" s="305"/>
      <c r="D1558" s="369"/>
      <c r="E1558" s="369"/>
      <c r="F1558" s="369"/>
      <c r="G1558" s="369"/>
      <c r="H1558" s="369"/>
      <c r="I1558" s="369"/>
      <c r="J1558" s="369"/>
      <c r="K1558" s="369"/>
      <c r="L1558" s="369"/>
      <c r="M1558" s="369"/>
      <c r="N1558" s="369"/>
      <c r="O1558" s="369"/>
      <c r="P1558" s="370"/>
      <c r="Q1558" s="371"/>
    </row>
    <row r="1559" spans="2:17" ht="14.25">
      <c r="B1559" s="283"/>
      <c r="C1559" s="321"/>
      <c r="D1559" s="291"/>
      <c r="E1559" s="291"/>
      <c r="F1559" s="291"/>
      <c r="G1559" s="291"/>
      <c r="H1559" s="367" t="s">
        <v>79</v>
      </c>
      <c r="I1559" s="291"/>
      <c r="J1559" s="291"/>
      <c r="K1559" s="291"/>
      <c r="L1559" s="291"/>
      <c r="M1559" s="291"/>
      <c r="N1559" s="291"/>
      <c r="O1559" s="291"/>
      <c r="P1559" s="322"/>
      <c r="Q1559" s="284"/>
    </row>
    <row r="1560" spans="2:17" ht="14.25">
      <c r="B1560" s="283"/>
      <c r="C1560" s="321"/>
      <c r="D1560" s="291"/>
      <c r="E1560" s="291"/>
      <c r="F1560" s="291"/>
      <c r="G1560" s="291"/>
      <c r="H1560" s="291" t="s">
        <v>80</v>
      </c>
      <c r="I1560" s="337"/>
      <c r="J1560" s="337"/>
      <c r="K1560" s="337"/>
      <c r="L1560" s="291"/>
      <c r="M1560" s="291"/>
      <c r="N1560" s="291"/>
      <c r="O1560" s="291"/>
      <c r="P1560" s="322"/>
      <c r="Q1560" s="284"/>
    </row>
    <row r="1561" spans="2:17" ht="14.25">
      <c r="B1561" s="283"/>
      <c r="C1561" s="321"/>
      <c r="D1561" s="291"/>
      <c r="E1561" s="291"/>
      <c r="F1561" s="291"/>
      <c r="G1561" s="291"/>
      <c r="H1561" s="291" t="s">
        <v>88</v>
      </c>
      <c r="I1561" s="376"/>
      <c r="J1561" s="376"/>
      <c r="K1561" s="376"/>
      <c r="L1561" s="291"/>
      <c r="M1561" s="291"/>
      <c r="N1561" s="291"/>
      <c r="O1561" s="291"/>
      <c r="P1561" s="322"/>
      <c r="Q1561" s="284"/>
    </row>
    <row r="1562" spans="2:17" ht="14.25">
      <c r="B1562" s="283"/>
      <c r="C1562" s="377"/>
      <c r="D1562" s="369"/>
      <c r="E1562" s="369"/>
      <c r="F1562" s="369"/>
      <c r="G1562" s="369"/>
      <c r="H1562" s="291" t="s">
        <v>89</v>
      </c>
      <c r="I1562" s="291"/>
      <c r="J1562" s="291"/>
      <c r="K1562" s="291"/>
      <c r="L1562" s="369"/>
      <c r="M1562" s="369"/>
      <c r="N1562" s="369"/>
      <c r="O1562" s="369"/>
      <c r="P1562" s="370"/>
      <c r="Q1562" s="371"/>
    </row>
    <row r="1563" spans="2:17" ht="16.5" thickBot="1">
      <c r="B1563" s="283"/>
      <c r="C1563" s="978"/>
      <c r="D1563" s="979"/>
      <c r="E1563" s="979"/>
      <c r="F1563" s="355"/>
      <c r="G1563" s="355"/>
      <c r="H1563" s="355"/>
      <c r="I1563" s="355"/>
      <c r="J1563" s="355"/>
      <c r="K1563" s="980"/>
      <c r="L1563" s="980"/>
      <c r="M1563" s="980"/>
      <c r="N1563" s="980"/>
      <c r="O1563" s="980"/>
      <c r="P1563" s="981"/>
      <c r="Q1563" s="378"/>
    </row>
    <row r="1564" spans="2:17" ht="13.5" thickBot="1">
      <c r="B1564" s="379"/>
      <c r="C1564" s="380"/>
      <c r="D1564" s="380"/>
      <c r="E1564" s="380"/>
      <c r="F1564" s="380"/>
      <c r="G1564" s="380"/>
      <c r="H1564" s="380"/>
      <c r="I1564" s="380"/>
      <c r="J1564" s="380"/>
      <c r="K1564" s="380"/>
      <c r="L1564" s="380"/>
      <c r="M1564" s="380"/>
      <c r="N1564" s="380"/>
      <c r="O1564" s="380"/>
      <c r="P1564" s="380"/>
      <c r="Q1564" s="381"/>
    </row>
    <row r="1565" spans="2:17" ht="13.5" thickTop="1"/>
    <row r="1566" spans="2:17" ht="13.5" thickBot="1"/>
    <row r="1567" spans="2:17" ht="13.5" thickTop="1">
      <c r="B1567" s="280"/>
      <c r="C1567" s="281"/>
      <c r="D1567" s="281"/>
      <c r="E1567" s="281"/>
      <c r="F1567" s="281"/>
      <c r="G1567" s="281"/>
      <c r="H1567" s="281"/>
      <c r="I1567" s="281"/>
      <c r="J1567" s="281"/>
      <c r="K1567" s="281"/>
      <c r="L1567" s="281"/>
      <c r="M1567" s="281"/>
      <c r="N1567" s="281"/>
      <c r="O1567" s="281"/>
      <c r="P1567" s="281"/>
      <c r="Q1567" s="282"/>
    </row>
    <row r="1568" spans="2:17" ht="13.5">
      <c r="B1568" s="283"/>
      <c r="C1568" s="1066" t="s">
        <v>38</v>
      </c>
      <c r="D1568" s="1067"/>
      <c r="E1568" s="1067"/>
      <c r="F1568" s="1067"/>
      <c r="Q1568" s="284"/>
    </row>
    <row r="1569" spans="2:17">
      <c r="B1569" s="283"/>
      <c r="C1569" s="285"/>
      <c r="D1569" s="286" t="s">
        <v>39</v>
      </c>
      <c r="E1569" s="285"/>
      <c r="F1569" s="287"/>
      <c r="Q1569" s="284"/>
    </row>
    <row r="1570" spans="2:17">
      <c r="B1570" s="283"/>
      <c r="C1570" s="288"/>
      <c r="D1570" s="289"/>
      <c r="E1570" s="288"/>
      <c r="F1570" s="289"/>
      <c r="Q1570" s="284"/>
    </row>
    <row r="1571" spans="2:17" ht="15.75">
      <c r="B1571" s="283"/>
      <c r="C1571" s="1068" t="s">
        <v>40</v>
      </c>
      <c r="D1571" s="1068"/>
      <c r="E1571" s="1068"/>
      <c r="F1571" s="1068"/>
      <c r="G1571" s="1068"/>
      <c r="H1571" s="1068"/>
      <c r="I1571" s="1068"/>
      <c r="J1571" s="1068"/>
      <c r="K1571" s="1068"/>
      <c r="L1571" s="1068"/>
      <c r="M1571" s="1068"/>
      <c r="N1571" s="1068"/>
      <c r="O1571" s="1068"/>
      <c r="P1571" s="1068"/>
      <c r="Q1571" s="290"/>
    </row>
    <row r="1572" spans="2:17" ht="15" thickBot="1">
      <c r="B1572" s="283"/>
      <c r="C1572" s="291"/>
      <c r="D1572" s="291"/>
      <c r="E1572" s="291"/>
      <c r="F1572" s="291"/>
      <c r="G1572" s="291"/>
      <c r="H1572" s="291"/>
      <c r="I1572" s="291"/>
      <c r="J1572" s="291"/>
      <c r="K1572" s="291"/>
      <c r="L1572" s="291"/>
      <c r="M1572" s="291"/>
      <c r="N1572" s="291"/>
      <c r="O1572" s="291"/>
      <c r="P1572" s="291"/>
      <c r="Q1572" s="284"/>
    </row>
    <row r="1573" spans="2:17" ht="15">
      <c r="B1573" s="283"/>
      <c r="C1573" s="872"/>
      <c r="D1573" s="1069"/>
      <c r="E1573" s="1070"/>
      <c r="F1573" s="1070"/>
      <c r="G1573" s="1070"/>
      <c r="H1573" s="1070"/>
      <c r="I1573" s="1070"/>
      <c r="J1573" s="1070"/>
      <c r="K1573" s="1071"/>
      <c r="L1573" s="877"/>
      <c r="M1573" s="878"/>
      <c r="N1573" s="878"/>
      <c r="O1573" s="878"/>
      <c r="P1573" s="879"/>
      <c r="Q1573" s="8"/>
    </row>
    <row r="1574" spans="2:17" ht="15">
      <c r="B1574" s="283"/>
      <c r="C1574" s="873"/>
      <c r="D1574" s="856" t="s">
        <v>468</v>
      </c>
      <c r="E1574" s="857"/>
      <c r="F1574" s="857"/>
      <c r="G1574" s="857"/>
      <c r="H1574" s="857"/>
      <c r="I1574" s="857"/>
      <c r="J1574" s="857"/>
      <c r="K1574" s="858"/>
      <c r="L1574" s="880"/>
      <c r="M1574" s="881"/>
      <c r="N1574" s="881"/>
      <c r="O1574" s="881"/>
      <c r="P1574" s="882"/>
      <c r="Q1574" s="8"/>
    </row>
    <row r="1575" spans="2:17" ht="15">
      <c r="B1575" s="283"/>
      <c r="C1575" s="873"/>
      <c r="D1575" s="1063"/>
      <c r="E1575" s="1064"/>
      <c r="F1575" s="1064"/>
      <c r="G1575" s="1064"/>
      <c r="H1575" s="1064"/>
      <c r="I1575" s="1064"/>
      <c r="J1575" s="1064"/>
      <c r="K1575" s="1065"/>
      <c r="L1575" s="883" t="s">
        <v>41</v>
      </c>
      <c r="M1575" s="252"/>
      <c r="N1575" s="885"/>
      <c r="O1575" s="886"/>
      <c r="P1575" s="887"/>
      <c r="Q1575" s="8"/>
    </row>
    <row r="1576" spans="2:17" ht="14.25">
      <c r="B1576" s="283"/>
      <c r="C1576" s="873"/>
      <c r="D1576" s="866" t="s">
        <v>467</v>
      </c>
      <c r="E1576" s="867"/>
      <c r="F1576" s="867"/>
      <c r="G1576" s="867"/>
      <c r="H1576" s="867"/>
      <c r="I1576" s="867"/>
      <c r="J1576" s="867"/>
      <c r="K1576" s="868"/>
      <c r="L1576" s="1072"/>
      <c r="M1576" s="294"/>
      <c r="N1576" s="1060"/>
      <c r="O1576" s="1061"/>
      <c r="P1576" s="1062"/>
      <c r="Q1576" s="295"/>
    </row>
    <row r="1577" spans="2:17" ht="13.9" customHeight="1">
      <c r="B1577" s="283"/>
      <c r="C1577" s="873"/>
      <c r="D1577" s="866"/>
      <c r="E1577" s="867"/>
      <c r="F1577" s="867"/>
      <c r="G1577" s="867"/>
      <c r="H1577" s="867"/>
      <c r="I1577" s="867"/>
      <c r="J1577" s="867"/>
      <c r="K1577" s="868"/>
      <c r="L1577" s="883" t="s">
        <v>42</v>
      </c>
      <c r="M1577" s="253"/>
      <c r="N1577" s="883">
        <v>1</v>
      </c>
      <c r="O1577" s="883" t="s">
        <v>43</v>
      </c>
      <c r="P1577" s="854">
        <v>1</v>
      </c>
      <c r="Q1577" s="8"/>
    </row>
    <row r="1578" spans="2:17" ht="13.9" customHeight="1">
      <c r="B1578" s="283"/>
      <c r="C1578" s="873"/>
      <c r="D1578" s="866"/>
      <c r="E1578" s="867"/>
      <c r="F1578" s="867"/>
      <c r="G1578" s="867"/>
      <c r="H1578" s="867"/>
      <c r="I1578" s="867"/>
      <c r="J1578" s="867"/>
      <c r="K1578" s="868"/>
      <c r="L1578" s="891"/>
      <c r="M1578" s="254"/>
      <c r="N1578" s="891"/>
      <c r="O1578" s="891"/>
      <c r="P1578" s="855"/>
      <c r="Q1578" s="8"/>
    </row>
    <row r="1579" spans="2:17" ht="15">
      <c r="B1579" s="283"/>
      <c r="C1579" s="873"/>
      <c r="D1579" s="1063" t="s">
        <v>44</v>
      </c>
      <c r="E1579" s="1064"/>
      <c r="F1579" s="1064"/>
      <c r="G1579" s="1064"/>
      <c r="H1579" s="1064"/>
      <c r="I1579" s="1064"/>
      <c r="J1579" s="1064"/>
      <c r="K1579" s="1065"/>
      <c r="L1579" s="891"/>
      <c r="M1579" s="254"/>
      <c r="N1579" s="891"/>
      <c r="O1579" s="891"/>
      <c r="P1579" s="855"/>
      <c r="Q1579" s="8"/>
    </row>
    <row r="1580" spans="2:17" ht="15.75" thickBot="1">
      <c r="B1580" s="283"/>
      <c r="C1580" s="296"/>
      <c r="D1580" s="297"/>
      <c r="E1580" s="297"/>
      <c r="F1580" s="297"/>
      <c r="G1580" s="297"/>
      <c r="H1580" s="297"/>
      <c r="I1580" s="297"/>
      <c r="J1580" s="297"/>
      <c r="K1580" s="297"/>
      <c r="L1580" s="297"/>
      <c r="M1580" s="297"/>
      <c r="N1580" s="298"/>
      <c r="O1580" s="298"/>
      <c r="P1580" s="299"/>
      <c r="Q1580" s="300"/>
    </row>
    <row r="1581" spans="2:17" ht="15">
      <c r="B1581" s="283"/>
      <c r="C1581" s="301"/>
      <c r="D1581" s="292"/>
      <c r="E1581" s="292"/>
      <c r="F1581" s="292"/>
      <c r="G1581" s="292"/>
      <c r="H1581" s="292"/>
      <c r="I1581" s="292"/>
      <c r="J1581" s="292"/>
      <c r="K1581" s="292"/>
      <c r="L1581" s="302" t="s">
        <v>45</v>
      </c>
      <c r="M1581" s="302"/>
      <c r="N1581" s="303" t="s">
        <v>46</v>
      </c>
      <c r="O1581" s="303" t="s">
        <v>47</v>
      </c>
      <c r="P1581" s="304" t="s">
        <v>48</v>
      </c>
      <c r="Q1581" s="295"/>
    </row>
    <row r="1582" spans="2:17" ht="15">
      <c r="B1582" s="283"/>
      <c r="C1582" s="305"/>
      <c r="D1582" s="293"/>
      <c r="E1582" s="293"/>
      <c r="F1582" s="293"/>
      <c r="G1582" s="293"/>
      <c r="H1582" s="293"/>
      <c r="I1582" s="293"/>
      <c r="J1582" s="293"/>
      <c r="K1582" s="293"/>
      <c r="L1582" s="306"/>
      <c r="M1582" s="306"/>
      <c r="N1582" s="307">
        <v>1</v>
      </c>
      <c r="O1582" s="307">
        <v>9</v>
      </c>
      <c r="P1582" s="308">
        <v>2026</v>
      </c>
      <c r="Q1582" s="309"/>
    </row>
    <row r="1583" spans="2:17" ht="15">
      <c r="B1583" s="283"/>
      <c r="C1583" s="310"/>
      <c r="D1583" s="311"/>
      <c r="E1583" s="311"/>
      <c r="F1583" s="311"/>
      <c r="G1583" s="311"/>
      <c r="H1583" s="311"/>
      <c r="I1583" s="311"/>
      <c r="J1583" s="311"/>
      <c r="K1583" s="311"/>
      <c r="L1583" s="311"/>
      <c r="M1583" s="311"/>
      <c r="N1583" s="311"/>
      <c r="O1583" s="311"/>
      <c r="P1583" s="312"/>
      <c r="Q1583" s="313"/>
    </row>
    <row r="1584" spans="2:17" ht="15" thickBot="1">
      <c r="B1584" s="283"/>
      <c r="C1584" s="314"/>
      <c r="D1584" s="315"/>
      <c r="E1584" s="315"/>
      <c r="F1584" s="315"/>
      <c r="G1584" s="315"/>
      <c r="H1584" s="315"/>
      <c r="I1584" s="315"/>
      <c r="J1584" s="315"/>
      <c r="K1584" s="315"/>
      <c r="L1584" s="315"/>
      <c r="M1584" s="315"/>
      <c r="N1584" s="315"/>
      <c r="O1584" s="315"/>
      <c r="P1584" s="316"/>
      <c r="Q1584" s="284"/>
    </row>
    <row r="1585" spans="2:17" ht="15" thickBot="1">
      <c r="B1585" s="283"/>
      <c r="C1585" s="317"/>
      <c r="D1585" s="318"/>
      <c r="E1585" s="318"/>
      <c r="F1585" s="318"/>
      <c r="G1585" s="318"/>
      <c r="H1585" s="318"/>
      <c r="I1585" s="291"/>
      <c r="J1585" s="291"/>
      <c r="K1585" s="318"/>
      <c r="L1585" s="318"/>
      <c r="M1585" s="318"/>
      <c r="N1585" s="318"/>
      <c r="O1585" s="318"/>
      <c r="P1585" s="319"/>
      <c r="Q1585" s="284"/>
    </row>
    <row r="1586" spans="2:17" ht="15">
      <c r="B1586" s="283"/>
      <c r="C1586" s="1045" t="s">
        <v>51</v>
      </c>
      <c r="D1586" s="1046"/>
      <c r="E1586" s="1046"/>
      <c r="F1586" s="1046"/>
      <c r="G1586" s="1046"/>
      <c r="H1586" s="1046"/>
      <c r="I1586" s="1046"/>
      <c r="J1586" s="1046"/>
      <c r="K1586" s="1046"/>
      <c r="L1586" s="1046"/>
      <c r="M1586" s="1046"/>
      <c r="N1586" s="1046"/>
      <c r="O1586" s="1046"/>
      <c r="P1586" s="1047"/>
      <c r="Q1586" s="320"/>
    </row>
    <row r="1587" spans="2:17" ht="15" thickBot="1">
      <c r="B1587" s="283"/>
      <c r="C1587" s="321"/>
      <c r="D1587" s="291"/>
      <c r="E1587" s="291"/>
      <c r="F1587" s="291"/>
      <c r="G1587" s="291"/>
      <c r="H1587" s="291"/>
      <c r="I1587" s="291"/>
      <c r="J1587" s="291"/>
      <c r="K1587" s="291"/>
      <c r="L1587" s="291"/>
      <c r="M1587" s="291"/>
      <c r="N1587" s="291"/>
      <c r="O1587" s="291"/>
      <c r="P1587" s="322"/>
      <c r="Q1587" s="284"/>
    </row>
    <row r="1588" spans="2:17" ht="15">
      <c r="B1588" s="283"/>
      <c r="C1588" s="323" t="s">
        <v>52</v>
      </c>
      <c r="D1588" s="1048" t="s">
        <v>6</v>
      </c>
      <c r="E1588" s="1049"/>
      <c r="F1588" s="1049"/>
      <c r="G1588" s="1049"/>
      <c r="H1588" s="1049"/>
      <c r="I1588" s="1049"/>
      <c r="J1588" s="1049"/>
      <c r="K1588" s="1049"/>
      <c r="L1588" s="1050"/>
      <c r="M1588" s="1051" t="s">
        <v>53</v>
      </c>
      <c r="N1588" s="1052"/>
      <c r="O1588" s="1053"/>
      <c r="P1588" s="323" t="s">
        <v>8</v>
      </c>
      <c r="Q1588" s="324"/>
    </row>
    <row r="1589" spans="2:17" ht="15.75" thickBot="1">
      <c r="B1589" s="283"/>
      <c r="C1589" s="382">
        <v>6.18</v>
      </c>
      <c r="D1589" s="1054" t="s">
        <v>165</v>
      </c>
      <c r="E1589" s="1055"/>
      <c r="F1589" s="1055"/>
      <c r="G1589" s="1055"/>
      <c r="H1589" s="1055"/>
      <c r="I1589" s="1055"/>
      <c r="J1589" s="1055"/>
      <c r="K1589" s="1055"/>
      <c r="L1589" s="1056"/>
      <c r="M1589" s="1057" t="s">
        <v>101</v>
      </c>
      <c r="N1589" s="1058"/>
      <c r="O1589" s="1059"/>
      <c r="P1589" s="326">
        <f>+P1634</f>
        <v>575577</v>
      </c>
      <c r="Q1589" s="327"/>
    </row>
    <row r="1590" spans="2:17">
      <c r="B1590" s="283"/>
      <c r="C1590" s="1002" t="s">
        <v>54</v>
      </c>
      <c r="D1590" s="1003"/>
      <c r="E1590" s="1003"/>
      <c r="F1590" s="1003"/>
      <c r="G1590" s="1003"/>
      <c r="H1590" s="1003"/>
      <c r="I1590" s="1003"/>
      <c r="J1590" s="1003"/>
      <c r="K1590" s="1003"/>
      <c r="L1590" s="1003"/>
      <c r="M1590" s="1003"/>
      <c r="N1590" s="1003"/>
      <c r="O1590" s="1003"/>
      <c r="P1590" s="1004"/>
      <c r="Q1590" s="328"/>
    </row>
    <row r="1591" spans="2:17">
      <c r="B1591" s="283"/>
      <c r="C1591" s="1005"/>
      <c r="D1591" s="1006"/>
      <c r="E1591" s="1006"/>
      <c r="F1591" s="1006"/>
      <c r="G1591" s="1006"/>
      <c r="H1591" s="1006"/>
      <c r="I1591" s="1006"/>
      <c r="J1591" s="1006"/>
      <c r="K1591" s="1006"/>
      <c r="L1591" s="1006"/>
      <c r="M1591" s="1006"/>
      <c r="N1591" s="1006"/>
      <c r="O1591" s="1006"/>
      <c r="P1591" s="1007"/>
      <c r="Q1591" s="328"/>
    </row>
    <row r="1592" spans="2:17" ht="13.5" thickBot="1">
      <c r="B1592" s="283"/>
      <c r="C1592" s="1008"/>
      <c r="D1592" s="1009"/>
      <c r="E1592" s="1009"/>
      <c r="F1592" s="1009"/>
      <c r="G1592" s="1009"/>
      <c r="H1592" s="1009"/>
      <c r="I1592" s="1009"/>
      <c r="J1592" s="1009"/>
      <c r="K1592" s="1009"/>
      <c r="L1592" s="1009"/>
      <c r="M1592" s="1009"/>
      <c r="N1592" s="1009"/>
      <c r="O1592" s="1009"/>
      <c r="P1592" s="1010"/>
      <c r="Q1592" s="328"/>
    </row>
    <row r="1593" spans="2:17" ht="15">
      <c r="B1593" s="283"/>
      <c r="C1593" s="1011" t="s">
        <v>6</v>
      </c>
      <c r="D1593" s="1040"/>
      <c r="E1593" s="1040"/>
      <c r="F1593" s="1040"/>
      <c r="G1593" s="1041"/>
      <c r="H1593" s="1027" t="s">
        <v>53</v>
      </c>
      <c r="I1593" s="1012"/>
      <c r="J1593" s="1012"/>
      <c r="K1593" s="1028"/>
      <c r="L1593" s="330" t="s">
        <v>55</v>
      </c>
      <c r="M1593" s="1027" t="s">
        <v>56</v>
      </c>
      <c r="N1593" s="1012"/>
      <c r="O1593" s="1028"/>
      <c r="P1593" s="332" t="s">
        <v>57</v>
      </c>
      <c r="Q1593" s="333"/>
    </row>
    <row r="1594" spans="2:17" ht="14.25">
      <c r="B1594" s="283"/>
      <c r="C1594" s="994" t="s">
        <v>92</v>
      </c>
      <c r="D1594" s="995"/>
      <c r="E1594" s="995"/>
      <c r="F1594" s="995"/>
      <c r="G1594" s="1033"/>
      <c r="H1594" s="1032" t="s">
        <v>171</v>
      </c>
      <c r="I1594" s="995"/>
      <c r="J1594" s="995"/>
      <c r="K1594" s="1033"/>
      <c r="L1594" s="335">
        <f>+P1622</f>
        <v>40515.94</v>
      </c>
      <c r="M1594" s="1042">
        <f>+$U$28</f>
        <v>0.1</v>
      </c>
      <c r="N1594" s="1043"/>
      <c r="O1594" s="1044"/>
      <c r="P1594" s="60">
        <f>+ROUND(M1594*L1594,2)</f>
        <v>4051.59</v>
      </c>
      <c r="Q1594" s="18"/>
    </row>
    <row r="1595" spans="2:17" ht="14.25">
      <c r="B1595" s="283"/>
      <c r="C1595" s="1031"/>
      <c r="D1595" s="1031"/>
      <c r="E1595" s="1031"/>
      <c r="F1595" s="1031"/>
      <c r="G1595" s="1031"/>
      <c r="H1595" s="1032"/>
      <c r="I1595" s="995"/>
      <c r="J1595" s="995"/>
      <c r="K1595" s="1033"/>
      <c r="L1595" s="335"/>
      <c r="M1595" s="1034"/>
      <c r="N1595" s="1035"/>
      <c r="O1595" s="1036"/>
      <c r="P1595" s="60">
        <f>+ROUND(M1595*L1595,2)</f>
        <v>0</v>
      </c>
      <c r="Q1595" s="18"/>
    </row>
    <row r="1596" spans="2:17" ht="15" thickBot="1">
      <c r="B1596" s="283"/>
      <c r="C1596" s="1023"/>
      <c r="D1596" s="1024"/>
      <c r="E1596" s="1024"/>
      <c r="F1596" s="1024"/>
      <c r="G1596" s="1025"/>
      <c r="H1596" s="1026"/>
      <c r="I1596" s="1024"/>
      <c r="J1596" s="1024"/>
      <c r="K1596" s="1025"/>
      <c r="L1596" s="340"/>
      <c r="M1596" s="1037"/>
      <c r="N1596" s="1038"/>
      <c r="O1596" s="1039"/>
      <c r="P1596" s="60">
        <f>+ROUND(M1596*L1596,2)</f>
        <v>0</v>
      </c>
      <c r="Q1596" s="18"/>
    </row>
    <row r="1597" spans="2:17" ht="15.75" thickBot="1">
      <c r="B1597" s="283"/>
      <c r="C1597" s="982" t="s">
        <v>58</v>
      </c>
      <c r="D1597" s="983"/>
      <c r="E1597" s="983"/>
      <c r="F1597" s="983"/>
      <c r="G1597" s="983"/>
      <c r="H1597" s="983"/>
      <c r="I1597" s="983"/>
      <c r="J1597" s="983"/>
      <c r="K1597" s="983"/>
      <c r="L1597" s="983"/>
      <c r="M1597" s="983"/>
      <c r="N1597" s="983"/>
      <c r="O1597" s="984"/>
      <c r="P1597" s="341">
        <f>+SUM(P1594:P1596)</f>
        <v>4051.59</v>
      </c>
      <c r="Q1597" s="342"/>
    </row>
    <row r="1598" spans="2:17">
      <c r="B1598" s="283"/>
      <c r="C1598" s="1002" t="s">
        <v>59</v>
      </c>
      <c r="D1598" s="1003"/>
      <c r="E1598" s="1003"/>
      <c r="F1598" s="1003"/>
      <c r="G1598" s="1003"/>
      <c r="H1598" s="1003"/>
      <c r="I1598" s="1003"/>
      <c r="J1598" s="1003"/>
      <c r="K1598" s="1003"/>
      <c r="L1598" s="1003"/>
      <c r="M1598" s="1003"/>
      <c r="N1598" s="1003"/>
      <c r="O1598" s="1003"/>
      <c r="P1598" s="1004"/>
      <c r="Q1598" s="328"/>
    </row>
    <row r="1599" spans="2:17">
      <c r="B1599" s="283"/>
      <c r="C1599" s="1005"/>
      <c r="D1599" s="1006"/>
      <c r="E1599" s="1006"/>
      <c r="F1599" s="1006"/>
      <c r="G1599" s="1006"/>
      <c r="H1599" s="1006"/>
      <c r="I1599" s="1006"/>
      <c r="J1599" s="1006"/>
      <c r="K1599" s="1006"/>
      <c r="L1599" s="1006"/>
      <c r="M1599" s="1006"/>
      <c r="N1599" s="1006"/>
      <c r="O1599" s="1006"/>
      <c r="P1599" s="1007"/>
      <c r="Q1599" s="328"/>
    </row>
    <row r="1600" spans="2:17" ht="13.5" thickBot="1">
      <c r="B1600" s="283"/>
      <c r="C1600" s="1008"/>
      <c r="D1600" s="1009"/>
      <c r="E1600" s="1009"/>
      <c r="F1600" s="1009"/>
      <c r="G1600" s="1009"/>
      <c r="H1600" s="1009"/>
      <c r="I1600" s="1009"/>
      <c r="J1600" s="1009"/>
      <c r="K1600" s="1009"/>
      <c r="L1600" s="1009"/>
      <c r="M1600" s="1009"/>
      <c r="N1600" s="1009"/>
      <c r="O1600" s="1009"/>
      <c r="P1600" s="1010"/>
      <c r="Q1600" s="328"/>
    </row>
    <row r="1601" spans="2:17" ht="15">
      <c r="B1601" s="283"/>
      <c r="C1601" s="1011" t="s">
        <v>6</v>
      </c>
      <c r="D1601" s="1012"/>
      <c r="E1601" s="1012"/>
      <c r="F1601" s="1012"/>
      <c r="G1601" s="1012"/>
      <c r="H1601" s="1012"/>
      <c r="I1601" s="1012"/>
      <c r="J1601" s="1028"/>
      <c r="K1601" s="329" t="s">
        <v>53</v>
      </c>
      <c r="L1601" s="330" t="s">
        <v>8</v>
      </c>
      <c r="M1601" s="329" t="s">
        <v>178</v>
      </c>
      <c r="N1601" s="1027" t="s">
        <v>60</v>
      </c>
      <c r="O1601" s="1028"/>
      <c r="P1601" s="332" t="s">
        <v>57</v>
      </c>
      <c r="Q1601" s="333"/>
    </row>
    <row r="1602" spans="2:17" ht="14.25">
      <c r="B1602" s="283"/>
      <c r="C1602" s="1017" t="s">
        <v>264</v>
      </c>
      <c r="D1602" s="1018"/>
      <c r="E1602" s="1018"/>
      <c r="F1602" s="1018"/>
      <c r="G1602" s="1018"/>
      <c r="H1602" s="1018"/>
      <c r="I1602" s="1018"/>
      <c r="J1602" s="1019"/>
      <c r="K1602" s="343" t="s">
        <v>269</v>
      </c>
      <c r="L1602" s="344">
        <v>0.2</v>
      </c>
      <c r="M1602" s="345">
        <v>0.05</v>
      </c>
      <c r="N1602" s="784">
        <v>10000</v>
      </c>
      <c r="O1602" s="785"/>
      <c r="P1602" s="60">
        <f>+ROUND((L1602*(1+M1602)*N1602),2)</f>
        <v>2100</v>
      </c>
      <c r="Q1602" s="18"/>
    </row>
    <row r="1603" spans="2:17" ht="14.25">
      <c r="B1603" s="283"/>
      <c r="C1603" s="1017" t="s">
        <v>279</v>
      </c>
      <c r="D1603" s="1018"/>
      <c r="E1603" s="1018"/>
      <c r="F1603" s="1018"/>
      <c r="G1603" s="1018"/>
      <c r="H1603" s="1018"/>
      <c r="I1603" s="1018"/>
      <c r="J1603" s="1019"/>
      <c r="K1603" s="343" t="s">
        <v>101</v>
      </c>
      <c r="L1603" s="344">
        <v>1</v>
      </c>
      <c r="M1603" s="345">
        <v>0.05</v>
      </c>
      <c r="N1603" s="784">
        <v>328000</v>
      </c>
      <c r="O1603" s="785"/>
      <c r="P1603" s="60">
        <f t="shared" ref="P1603:P1605" si="17">+ROUND((L1603*(1+M1603)*N1603),2)</f>
        <v>344400</v>
      </c>
      <c r="Q1603" s="18"/>
    </row>
    <row r="1604" spans="2:17" ht="14.25">
      <c r="B1604" s="283"/>
      <c r="C1604" s="1017" t="s">
        <v>280</v>
      </c>
      <c r="D1604" s="1018"/>
      <c r="E1604" s="1018"/>
      <c r="F1604" s="1018"/>
      <c r="G1604" s="1018"/>
      <c r="H1604" s="1018"/>
      <c r="I1604" s="1018"/>
      <c r="J1604" s="1019"/>
      <c r="K1604" s="343" t="s">
        <v>101</v>
      </c>
      <c r="L1604" s="344">
        <v>1</v>
      </c>
      <c r="M1604" s="345">
        <v>0</v>
      </c>
      <c r="N1604" s="784">
        <v>33900</v>
      </c>
      <c r="O1604" s="785"/>
      <c r="P1604" s="60">
        <f t="shared" si="17"/>
        <v>33900</v>
      </c>
      <c r="Q1604" s="18"/>
    </row>
    <row r="1605" spans="2:17" ht="15" thickBot="1">
      <c r="B1605" s="283"/>
      <c r="C1605" s="1017"/>
      <c r="D1605" s="1018"/>
      <c r="E1605" s="1018"/>
      <c r="F1605" s="1018"/>
      <c r="G1605" s="1018"/>
      <c r="H1605" s="1018"/>
      <c r="I1605" s="1018"/>
      <c r="J1605" s="1019"/>
      <c r="K1605" s="343"/>
      <c r="L1605" s="344"/>
      <c r="M1605" s="345"/>
      <c r="N1605" s="784"/>
      <c r="O1605" s="785"/>
      <c r="P1605" s="60">
        <f t="shared" si="17"/>
        <v>0</v>
      </c>
      <c r="Q1605" s="18"/>
    </row>
    <row r="1606" spans="2:17" ht="15.75" thickBot="1">
      <c r="B1606" s="283"/>
      <c r="C1606" s="982" t="s">
        <v>58</v>
      </c>
      <c r="D1606" s="983"/>
      <c r="E1606" s="983"/>
      <c r="F1606" s="983"/>
      <c r="G1606" s="983"/>
      <c r="H1606" s="983"/>
      <c r="I1606" s="983"/>
      <c r="J1606" s="983"/>
      <c r="K1606" s="983"/>
      <c r="L1606" s="983"/>
      <c r="M1606" s="1029"/>
      <c r="N1606" s="983"/>
      <c r="O1606" s="984"/>
      <c r="P1606" s="350">
        <f>+SUM(P1602:P1605)</f>
        <v>380400</v>
      </c>
      <c r="Q1606" s="18"/>
    </row>
    <row r="1607" spans="2:17">
      <c r="B1607" s="283"/>
      <c r="C1607" s="1002" t="s">
        <v>61</v>
      </c>
      <c r="D1607" s="1003"/>
      <c r="E1607" s="1003"/>
      <c r="F1607" s="1003"/>
      <c r="G1607" s="1003"/>
      <c r="H1607" s="1003"/>
      <c r="I1607" s="1003"/>
      <c r="J1607" s="1003"/>
      <c r="K1607" s="1003"/>
      <c r="L1607" s="1003"/>
      <c r="M1607" s="1003"/>
      <c r="N1607" s="1003"/>
      <c r="O1607" s="1003"/>
      <c r="P1607" s="1004"/>
      <c r="Q1607" s="328"/>
    </row>
    <row r="1608" spans="2:17">
      <c r="B1608" s="283"/>
      <c r="C1608" s="1005"/>
      <c r="D1608" s="1006"/>
      <c r="E1608" s="1006"/>
      <c r="F1608" s="1006"/>
      <c r="G1608" s="1006"/>
      <c r="H1608" s="1006"/>
      <c r="I1608" s="1006"/>
      <c r="J1608" s="1006"/>
      <c r="K1608" s="1006"/>
      <c r="L1608" s="1006"/>
      <c r="M1608" s="1006"/>
      <c r="N1608" s="1006"/>
      <c r="O1608" s="1006"/>
      <c r="P1608" s="1007"/>
      <c r="Q1608" s="328"/>
    </row>
    <row r="1609" spans="2:17" ht="13.5" thickBot="1">
      <c r="B1609" s="283"/>
      <c r="C1609" s="1008"/>
      <c r="D1609" s="1009"/>
      <c r="E1609" s="1009"/>
      <c r="F1609" s="1009"/>
      <c r="G1609" s="1009"/>
      <c r="H1609" s="1009"/>
      <c r="I1609" s="1009"/>
      <c r="J1609" s="1009"/>
      <c r="K1609" s="1009"/>
      <c r="L1609" s="1009"/>
      <c r="M1609" s="1009"/>
      <c r="N1609" s="1009"/>
      <c r="O1609" s="1009"/>
      <c r="P1609" s="1010"/>
      <c r="Q1609" s="328"/>
    </row>
    <row r="1610" spans="2:17" ht="17.25">
      <c r="B1610" s="283"/>
      <c r="C1610" s="1011" t="s">
        <v>62</v>
      </c>
      <c r="D1610" s="1012"/>
      <c r="E1610" s="1012"/>
      <c r="F1610" s="1012"/>
      <c r="G1610" s="1012"/>
      <c r="H1610" s="1012"/>
      <c r="I1610" s="1012"/>
      <c r="J1610" s="330" t="s">
        <v>56</v>
      </c>
      <c r="K1610" s="331" t="s">
        <v>64</v>
      </c>
      <c r="L1610" s="351" t="s">
        <v>65</v>
      </c>
      <c r="M1610" s="1027" t="s">
        <v>66</v>
      </c>
      <c r="N1610" s="1012"/>
      <c r="O1610" s="1028"/>
      <c r="P1610" s="332" t="s">
        <v>57</v>
      </c>
      <c r="Q1610" s="333"/>
    </row>
    <row r="1611" spans="2:17" ht="14.25">
      <c r="B1611" s="283"/>
      <c r="C1611" s="994" t="s">
        <v>107</v>
      </c>
      <c r="D1611" s="995"/>
      <c r="E1611" s="995"/>
      <c r="F1611" s="995"/>
      <c r="G1611" s="995"/>
      <c r="H1611" s="995"/>
      <c r="I1611" s="995"/>
      <c r="J1611" s="352">
        <v>10</v>
      </c>
      <c r="K1611" s="353">
        <v>92.3</v>
      </c>
      <c r="L1611" s="352"/>
      <c r="M1611" s="784">
        <v>1.5</v>
      </c>
      <c r="N1611" s="1030"/>
      <c r="O1611" s="785"/>
      <c r="P1611" s="60">
        <f>+ROUND(M1611*K1611*J1611,2)</f>
        <v>1384.5</v>
      </c>
      <c r="Q1611" s="18"/>
    </row>
    <row r="1612" spans="2:17" ht="15" thickBot="1">
      <c r="B1612" s="283"/>
      <c r="C1612" s="1023"/>
      <c r="D1612" s="1024"/>
      <c r="E1612" s="1024"/>
      <c r="F1612" s="1024"/>
      <c r="G1612" s="1024"/>
      <c r="H1612" s="1024"/>
      <c r="I1612" s="1024"/>
      <c r="J1612" s="354"/>
      <c r="K1612" s="355"/>
      <c r="L1612" s="354"/>
      <c r="M1612" s="1026"/>
      <c r="N1612" s="1024"/>
      <c r="O1612" s="1025"/>
      <c r="P1612" s="60">
        <f>+ROUND(M1612*K1612*J1612,2)</f>
        <v>0</v>
      </c>
      <c r="Q1612" s="18"/>
    </row>
    <row r="1613" spans="2:17" ht="15.75" thickBot="1">
      <c r="B1613" s="283"/>
      <c r="C1613" s="982" t="s">
        <v>58</v>
      </c>
      <c r="D1613" s="983"/>
      <c r="E1613" s="983"/>
      <c r="F1613" s="983"/>
      <c r="G1613" s="983"/>
      <c r="H1613" s="983"/>
      <c r="I1613" s="983"/>
      <c r="J1613" s="983"/>
      <c r="K1613" s="983"/>
      <c r="L1613" s="983"/>
      <c r="M1613" s="983"/>
      <c r="N1613" s="983"/>
      <c r="O1613" s="984"/>
      <c r="P1613" s="341">
        <f>+SUM(P1611:P1612)</f>
        <v>1384.5</v>
      </c>
      <c r="Q1613" s="342"/>
    </row>
    <row r="1614" spans="2:17">
      <c r="B1614" s="283"/>
      <c r="C1614" s="1002" t="s">
        <v>67</v>
      </c>
      <c r="D1614" s="1003"/>
      <c r="E1614" s="1003"/>
      <c r="F1614" s="1003"/>
      <c r="G1614" s="1003"/>
      <c r="H1614" s="1003"/>
      <c r="I1614" s="1003"/>
      <c r="J1614" s="1003"/>
      <c r="K1614" s="1003"/>
      <c r="L1614" s="1003"/>
      <c r="M1614" s="1003"/>
      <c r="N1614" s="1003"/>
      <c r="O1614" s="1003"/>
      <c r="P1614" s="1004"/>
      <c r="Q1614" s="328"/>
    </row>
    <row r="1615" spans="2:17">
      <c r="B1615" s="283"/>
      <c r="C1615" s="1005"/>
      <c r="D1615" s="1006"/>
      <c r="E1615" s="1006"/>
      <c r="F1615" s="1006"/>
      <c r="G1615" s="1006"/>
      <c r="H1615" s="1006"/>
      <c r="I1615" s="1006"/>
      <c r="J1615" s="1006"/>
      <c r="K1615" s="1006"/>
      <c r="L1615" s="1006"/>
      <c r="M1615" s="1006"/>
      <c r="N1615" s="1006"/>
      <c r="O1615" s="1006"/>
      <c r="P1615" s="1007"/>
      <c r="Q1615" s="328"/>
    </row>
    <row r="1616" spans="2:17" ht="13.5" thickBot="1">
      <c r="B1616" s="283"/>
      <c r="C1616" s="1008"/>
      <c r="D1616" s="1009"/>
      <c r="E1616" s="1009"/>
      <c r="F1616" s="1009"/>
      <c r="G1616" s="1009"/>
      <c r="H1616" s="1009"/>
      <c r="I1616" s="1009"/>
      <c r="J1616" s="1009"/>
      <c r="K1616" s="1009"/>
      <c r="L1616" s="1009"/>
      <c r="M1616" s="1009"/>
      <c r="N1616" s="1009"/>
      <c r="O1616" s="1009"/>
      <c r="P1616" s="1010"/>
      <c r="Q1616" s="328"/>
    </row>
    <row r="1617" spans="2:17" ht="30">
      <c r="B1617" s="283"/>
      <c r="C1617" s="1011" t="s">
        <v>68</v>
      </c>
      <c r="D1617" s="1012"/>
      <c r="E1617" s="1012"/>
      <c r="F1617" s="1012"/>
      <c r="G1617" s="1012"/>
      <c r="H1617" s="1012"/>
      <c r="I1617" s="1012"/>
      <c r="J1617" s="1027" t="s">
        <v>53</v>
      </c>
      <c r="K1617" s="1028"/>
      <c r="L1617" s="356" t="s">
        <v>69</v>
      </c>
      <c r="M1617" s="1013" t="s">
        <v>56</v>
      </c>
      <c r="N1617" s="1015"/>
      <c r="O1617" s="1014"/>
      <c r="P1617" s="358" t="s">
        <v>57</v>
      </c>
      <c r="Q1617" s="359"/>
    </row>
    <row r="1618" spans="2:17" ht="14.25">
      <c r="B1618" s="283"/>
      <c r="C1618" s="814" t="s">
        <v>316</v>
      </c>
      <c r="D1618" s="815"/>
      <c r="E1618" s="815"/>
      <c r="F1618" s="815"/>
      <c r="G1618" s="815"/>
      <c r="H1618" s="815"/>
      <c r="I1618" s="816"/>
      <c r="J1618" s="784" t="s">
        <v>94</v>
      </c>
      <c r="K1618" s="785"/>
      <c r="L1618" s="184">
        <f>+'DESGLOSE CUADRILLAS'!J26</f>
        <v>311661.11135999998</v>
      </c>
      <c r="M1618" s="1020">
        <v>0.13</v>
      </c>
      <c r="N1618" s="1021"/>
      <c r="O1618" s="1022"/>
      <c r="P1618" s="361">
        <f>+ROUND(M1618*L1618,2)</f>
        <v>40515.94</v>
      </c>
      <c r="Q1618" s="21"/>
    </row>
    <row r="1619" spans="2:17" ht="14.25">
      <c r="B1619" s="283"/>
      <c r="C1619" s="1017"/>
      <c r="D1619" s="1018"/>
      <c r="E1619" s="1018"/>
      <c r="F1619" s="1018"/>
      <c r="G1619" s="1018"/>
      <c r="H1619" s="1018"/>
      <c r="I1619" s="1019"/>
      <c r="J1619" s="784"/>
      <c r="K1619" s="785"/>
      <c r="L1619" s="360"/>
      <c r="M1619" s="1020"/>
      <c r="N1619" s="1021"/>
      <c r="O1619" s="1022"/>
      <c r="P1619" s="361"/>
      <c r="Q1619" s="21"/>
    </row>
    <row r="1620" spans="2:17" ht="14.25">
      <c r="B1620" s="283"/>
      <c r="C1620" s="1017"/>
      <c r="D1620" s="1018"/>
      <c r="E1620" s="1018"/>
      <c r="F1620" s="1018"/>
      <c r="G1620" s="1018"/>
      <c r="H1620" s="1018"/>
      <c r="I1620" s="1019"/>
      <c r="J1620" s="784"/>
      <c r="K1620" s="785"/>
      <c r="L1620" s="360"/>
      <c r="M1620" s="1020"/>
      <c r="N1620" s="1021"/>
      <c r="O1620" s="1022"/>
      <c r="P1620" s="361"/>
      <c r="Q1620" s="21"/>
    </row>
    <row r="1621" spans="2:17" ht="15" thickBot="1">
      <c r="B1621" s="283"/>
      <c r="C1621" s="1023"/>
      <c r="D1621" s="1024"/>
      <c r="E1621" s="1024"/>
      <c r="F1621" s="1024"/>
      <c r="G1621" s="1024"/>
      <c r="H1621" s="1024"/>
      <c r="I1621" s="1025"/>
      <c r="J1621" s="1026"/>
      <c r="K1621" s="1025"/>
      <c r="L1621" s="354"/>
      <c r="M1621" s="1026"/>
      <c r="N1621" s="1024"/>
      <c r="O1621" s="1025"/>
      <c r="P1621" s="70"/>
      <c r="Q1621" s="18"/>
    </row>
    <row r="1622" spans="2:17" ht="15.75" thickBot="1">
      <c r="B1622" s="283"/>
      <c r="C1622" s="982" t="s">
        <v>58</v>
      </c>
      <c r="D1622" s="983"/>
      <c r="E1622" s="983"/>
      <c r="F1622" s="983"/>
      <c r="G1622" s="983"/>
      <c r="H1622" s="983"/>
      <c r="I1622" s="983"/>
      <c r="J1622" s="983"/>
      <c r="K1622" s="983"/>
      <c r="L1622" s="983"/>
      <c r="M1622" s="983"/>
      <c r="N1622" s="983"/>
      <c r="O1622" s="984"/>
      <c r="P1622" s="350">
        <f>+SUM(P1618:P1621)</f>
        <v>40515.94</v>
      </c>
      <c r="Q1622" s="18"/>
    </row>
    <row r="1623" spans="2:17" ht="15" thickBot="1">
      <c r="B1623" s="283"/>
      <c r="C1623" s="321"/>
      <c r="D1623" s="291"/>
      <c r="E1623" s="291"/>
      <c r="F1623" s="291"/>
      <c r="G1623" s="291"/>
      <c r="H1623" s="291"/>
      <c r="I1623" s="291"/>
      <c r="J1623" s="291"/>
      <c r="K1623" s="291"/>
      <c r="L1623" s="291"/>
      <c r="M1623" s="291"/>
      <c r="N1623" s="291"/>
      <c r="O1623" s="291"/>
      <c r="P1623" s="322"/>
      <c r="Q1623" s="284"/>
    </row>
    <row r="1624" spans="2:17" ht="15.75" thickBot="1">
      <c r="B1624" s="283"/>
      <c r="C1624" s="985" t="s">
        <v>70</v>
      </c>
      <c r="D1624" s="986"/>
      <c r="E1624" s="986"/>
      <c r="F1624" s="986"/>
      <c r="G1624" s="986"/>
      <c r="H1624" s="986"/>
      <c r="I1624" s="986"/>
      <c r="J1624" s="986"/>
      <c r="K1624" s="986"/>
      <c r="L1624" s="986"/>
      <c r="M1624" s="986"/>
      <c r="N1624" s="986"/>
      <c r="O1624" s="987"/>
      <c r="P1624" s="362">
        <f>+ROUNDUP(P1622+P1613+P1606+P1597,0)</f>
        <v>426353</v>
      </c>
      <c r="Q1624" s="363"/>
    </row>
    <row r="1625" spans="2:17">
      <c r="B1625" s="283"/>
      <c r="C1625" s="1002" t="s">
        <v>71</v>
      </c>
      <c r="D1625" s="1003"/>
      <c r="E1625" s="1003"/>
      <c r="F1625" s="1003"/>
      <c r="G1625" s="1003"/>
      <c r="H1625" s="1003"/>
      <c r="I1625" s="1003"/>
      <c r="J1625" s="1003"/>
      <c r="K1625" s="1003"/>
      <c r="L1625" s="1003"/>
      <c r="M1625" s="1003"/>
      <c r="N1625" s="1003"/>
      <c r="O1625" s="1003"/>
      <c r="P1625" s="1004"/>
      <c r="Q1625" s="328"/>
    </row>
    <row r="1626" spans="2:17">
      <c r="B1626" s="283"/>
      <c r="C1626" s="1005"/>
      <c r="D1626" s="1006"/>
      <c r="E1626" s="1006"/>
      <c r="F1626" s="1006"/>
      <c r="G1626" s="1006"/>
      <c r="H1626" s="1006"/>
      <c r="I1626" s="1006"/>
      <c r="J1626" s="1006"/>
      <c r="K1626" s="1006"/>
      <c r="L1626" s="1006"/>
      <c r="M1626" s="1006"/>
      <c r="N1626" s="1006"/>
      <c r="O1626" s="1006"/>
      <c r="P1626" s="1007"/>
      <c r="Q1626" s="328"/>
    </row>
    <row r="1627" spans="2:17" ht="13.5" thickBot="1">
      <c r="B1627" s="283"/>
      <c r="C1627" s="1008"/>
      <c r="D1627" s="1009"/>
      <c r="E1627" s="1009"/>
      <c r="F1627" s="1009"/>
      <c r="G1627" s="1009"/>
      <c r="H1627" s="1009"/>
      <c r="I1627" s="1009"/>
      <c r="J1627" s="1009"/>
      <c r="K1627" s="1009"/>
      <c r="L1627" s="1009"/>
      <c r="M1627" s="1009"/>
      <c r="N1627" s="1009"/>
      <c r="O1627" s="1009"/>
      <c r="P1627" s="1010"/>
      <c r="Q1627" s="328"/>
    </row>
    <row r="1628" spans="2:17" ht="15">
      <c r="B1628" s="283"/>
      <c r="C1628" s="1011" t="s">
        <v>72</v>
      </c>
      <c r="D1628" s="1012"/>
      <c r="E1628" s="1012"/>
      <c r="F1628" s="1012"/>
      <c r="G1628" s="1012"/>
      <c r="H1628" s="1012"/>
      <c r="I1628" s="1012"/>
      <c r="J1628" s="331"/>
      <c r="K1628" s="357"/>
      <c r="L1628" s="1013" t="s">
        <v>73</v>
      </c>
      <c r="M1628" s="1014"/>
      <c r="N1628" s="1013" t="s">
        <v>74</v>
      </c>
      <c r="O1628" s="1015"/>
      <c r="P1628" s="1016"/>
      <c r="Q1628" s="359"/>
    </row>
    <row r="1629" spans="2:17" ht="14.25">
      <c r="B1629" s="283"/>
      <c r="C1629" s="994" t="s">
        <v>75</v>
      </c>
      <c r="D1629" s="995"/>
      <c r="E1629" s="995"/>
      <c r="F1629" s="995"/>
      <c r="G1629" s="995"/>
      <c r="H1629" s="995"/>
      <c r="I1629" s="995"/>
      <c r="J1629" s="74"/>
      <c r="K1629" s="75"/>
      <c r="L1629" s="996">
        <v>0.28999999999999998</v>
      </c>
      <c r="M1629" s="997"/>
      <c r="N1629" s="797">
        <f>+L1629*P1624</f>
        <v>123642.37</v>
      </c>
      <c r="O1629" s="998"/>
      <c r="P1629" s="999"/>
      <c r="Q1629" s="23"/>
    </row>
    <row r="1630" spans="2:17" ht="14.25">
      <c r="B1630" s="283"/>
      <c r="C1630" s="336" t="s">
        <v>76</v>
      </c>
      <c r="D1630" s="337"/>
      <c r="E1630" s="337"/>
      <c r="F1630" s="337"/>
      <c r="G1630" s="337"/>
      <c r="H1630" s="337"/>
      <c r="I1630" s="337"/>
      <c r="J1630" s="74"/>
      <c r="K1630" s="75"/>
      <c r="L1630" s="996">
        <v>0.01</v>
      </c>
      <c r="M1630" s="997"/>
      <c r="N1630" s="797">
        <f>+L1630*P1624</f>
        <v>4263.53</v>
      </c>
      <c r="O1630" s="998"/>
      <c r="P1630" s="999"/>
      <c r="Q1630" s="23"/>
    </row>
    <row r="1631" spans="2:17" ht="15" thickBot="1">
      <c r="B1631" s="283"/>
      <c r="C1631" s="314" t="s">
        <v>77</v>
      </c>
      <c r="D1631" s="315"/>
      <c r="E1631" s="315"/>
      <c r="F1631" s="315"/>
      <c r="G1631" s="315"/>
      <c r="H1631" s="315"/>
      <c r="I1631" s="315"/>
      <c r="J1631" s="77"/>
      <c r="K1631" s="78"/>
      <c r="L1631" s="1000">
        <v>0.05</v>
      </c>
      <c r="M1631" s="1001"/>
      <c r="N1631" s="797">
        <f>+L1631*P1624</f>
        <v>21317.65</v>
      </c>
      <c r="O1631" s="998"/>
      <c r="P1631" s="999"/>
      <c r="Q1631" s="23"/>
    </row>
    <row r="1632" spans="2:17" ht="15.75" thickBot="1">
      <c r="B1632" s="283"/>
      <c r="C1632" s="982" t="s">
        <v>58</v>
      </c>
      <c r="D1632" s="983"/>
      <c r="E1632" s="983"/>
      <c r="F1632" s="983"/>
      <c r="G1632" s="983"/>
      <c r="H1632" s="983"/>
      <c r="I1632" s="983"/>
      <c r="J1632" s="983"/>
      <c r="K1632" s="983"/>
      <c r="L1632" s="983"/>
      <c r="M1632" s="983"/>
      <c r="N1632" s="983"/>
      <c r="O1632" s="984"/>
      <c r="P1632" s="364">
        <f>+ROUNDUP(SUM(N1629:P1631),0)</f>
        <v>149224</v>
      </c>
      <c r="Q1632" s="365"/>
    </row>
    <row r="1633" spans="2:17" ht="15" thickBot="1">
      <c r="B1633" s="283"/>
      <c r="C1633" s="321"/>
      <c r="D1633" s="291"/>
      <c r="E1633" s="291"/>
      <c r="F1633" s="291"/>
      <c r="G1633" s="291"/>
      <c r="H1633" s="291"/>
      <c r="I1633" s="291"/>
      <c r="J1633" s="291"/>
      <c r="K1633" s="291"/>
      <c r="L1633" s="291"/>
      <c r="M1633" s="291"/>
      <c r="N1633" s="291"/>
      <c r="O1633" s="291"/>
      <c r="P1633" s="322"/>
      <c r="Q1633" s="284"/>
    </row>
    <row r="1634" spans="2:17" ht="15.75" thickBot="1">
      <c r="B1634" s="283"/>
      <c r="C1634" s="985" t="s">
        <v>78</v>
      </c>
      <c r="D1634" s="986"/>
      <c r="E1634" s="986"/>
      <c r="F1634" s="986"/>
      <c r="G1634" s="986"/>
      <c r="H1634" s="986"/>
      <c r="I1634" s="986"/>
      <c r="J1634" s="986"/>
      <c r="K1634" s="986"/>
      <c r="L1634" s="986"/>
      <c r="M1634" s="986"/>
      <c r="N1634" s="986"/>
      <c r="O1634" s="987"/>
      <c r="P1634" s="366">
        <f>+P1632+P1624</f>
        <v>575577</v>
      </c>
      <c r="Q1634" s="365"/>
    </row>
    <row r="1635" spans="2:17" ht="14.25">
      <c r="B1635" s="283"/>
      <c r="C1635" s="321"/>
      <c r="D1635" s="291"/>
      <c r="E1635" s="291"/>
      <c r="F1635" s="291"/>
      <c r="G1635" s="291"/>
      <c r="H1635" s="291"/>
      <c r="I1635" s="291"/>
      <c r="J1635" s="291"/>
      <c r="K1635" s="291"/>
      <c r="L1635" s="291"/>
      <c r="M1635" s="291"/>
      <c r="N1635" s="291"/>
      <c r="O1635" s="291"/>
      <c r="P1635" s="322"/>
      <c r="Q1635" s="284"/>
    </row>
    <row r="1636" spans="2:17" ht="14.25">
      <c r="B1636" s="283"/>
      <c r="C1636" s="321"/>
      <c r="D1636" s="291"/>
      <c r="E1636" s="291"/>
      <c r="F1636" s="291"/>
      <c r="G1636" s="291"/>
      <c r="H1636" s="367" t="s">
        <v>79</v>
      </c>
      <c r="I1636" s="367"/>
      <c r="J1636" s="367"/>
      <c r="K1636" s="367"/>
      <c r="L1636" s="291"/>
      <c r="M1636" s="291"/>
      <c r="N1636" s="291"/>
      <c r="O1636" s="291"/>
      <c r="P1636" s="322"/>
      <c r="Q1636" s="284"/>
    </row>
    <row r="1637" spans="2:17" ht="15">
      <c r="B1637" s="283"/>
      <c r="C1637" s="321"/>
      <c r="D1637" s="291"/>
      <c r="E1637" s="291"/>
      <c r="F1637" s="291"/>
      <c r="G1637" s="291"/>
      <c r="H1637" s="367" t="s">
        <v>80</v>
      </c>
      <c r="I1637" s="291"/>
      <c r="J1637" s="291"/>
      <c r="K1637" s="291"/>
      <c r="L1637" s="291"/>
      <c r="M1637" s="291"/>
      <c r="N1637" s="291"/>
      <c r="O1637" s="291"/>
      <c r="P1637" s="322"/>
      <c r="Q1637" s="368"/>
    </row>
    <row r="1638" spans="2:17" ht="15">
      <c r="B1638" s="283"/>
      <c r="C1638" s="321"/>
      <c r="D1638" s="291"/>
      <c r="E1638" s="291"/>
      <c r="F1638" s="291"/>
      <c r="G1638" s="291"/>
      <c r="H1638" s="367" t="s">
        <v>81</v>
      </c>
      <c r="I1638" s="291"/>
      <c r="J1638" s="291"/>
      <c r="K1638" s="291"/>
      <c r="L1638" s="291"/>
      <c r="M1638" s="291"/>
      <c r="N1638" s="291"/>
      <c r="O1638" s="291"/>
      <c r="P1638" s="322"/>
      <c r="Q1638" s="368"/>
    </row>
    <row r="1639" spans="2:17" ht="14.25">
      <c r="B1639" s="283"/>
      <c r="C1639" s="305"/>
      <c r="D1639" s="369"/>
      <c r="E1639" s="369"/>
      <c r="F1639" s="369"/>
      <c r="G1639" s="369"/>
      <c r="H1639" s="367" t="s">
        <v>82</v>
      </c>
      <c r="I1639" s="369"/>
      <c r="J1639" s="369"/>
      <c r="K1639" s="369"/>
      <c r="L1639" s="369"/>
      <c r="M1639" s="369"/>
      <c r="N1639" s="369"/>
      <c r="O1639" s="369"/>
      <c r="P1639" s="370"/>
      <c r="Q1639" s="371"/>
    </row>
    <row r="1640" spans="2:17" ht="14.25">
      <c r="B1640" s="283"/>
      <c r="C1640" s="321"/>
      <c r="D1640" s="291"/>
      <c r="E1640" s="291"/>
      <c r="F1640" s="291"/>
      <c r="G1640" s="291"/>
      <c r="H1640" s="291" t="s">
        <v>83</v>
      </c>
      <c r="I1640" s="291"/>
      <c r="J1640" s="291"/>
      <c r="K1640" s="291"/>
      <c r="L1640" s="291"/>
      <c r="M1640" s="291"/>
      <c r="N1640" s="291"/>
      <c r="O1640" s="291"/>
      <c r="P1640" s="322"/>
      <c r="Q1640" s="284"/>
    </row>
    <row r="1641" spans="2:17" ht="15">
      <c r="B1641" s="283"/>
      <c r="C1641" s="372" t="s">
        <v>84</v>
      </c>
      <c r="D1641" s="334"/>
      <c r="E1641" s="334"/>
      <c r="F1641" s="334"/>
      <c r="G1641" s="334"/>
      <c r="H1641" s="334"/>
      <c r="I1641" s="334"/>
      <c r="J1641" s="334"/>
      <c r="K1641" s="334"/>
      <c r="L1641" s="334"/>
      <c r="M1641" s="334"/>
      <c r="N1641" s="334"/>
      <c r="O1641" s="334"/>
      <c r="P1641" s="373"/>
      <c r="Q1641" s="284"/>
    </row>
    <row r="1642" spans="2:17" ht="14.25">
      <c r="B1642" s="283"/>
      <c r="C1642" s="988"/>
      <c r="D1642" s="989"/>
      <c r="E1642" s="989"/>
      <c r="F1642" s="989"/>
      <c r="G1642" s="989"/>
      <c r="H1642" s="989"/>
      <c r="I1642" s="989"/>
      <c r="J1642" s="989"/>
      <c r="K1642" s="989"/>
      <c r="L1642" s="989"/>
      <c r="M1642" s="989"/>
      <c r="N1642" s="989"/>
      <c r="O1642" s="989"/>
      <c r="P1642" s="990"/>
      <c r="Q1642" s="371"/>
    </row>
    <row r="1643" spans="2:17" ht="14.25">
      <c r="B1643" s="283"/>
      <c r="C1643" s="988"/>
      <c r="D1643" s="989"/>
      <c r="E1643" s="989"/>
      <c r="F1643" s="989"/>
      <c r="G1643" s="989"/>
      <c r="H1643" s="989"/>
      <c r="I1643" s="989"/>
      <c r="J1643" s="989"/>
      <c r="K1643" s="989"/>
      <c r="L1643" s="989"/>
      <c r="M1643" s="989"/>
      <c r="N1643" s="989"/>
      <c r="O1643" s="989"/>
      <c r="P1643" s="990"/>
      <c r="Q1643" s="371"/>
    </row>
    <row r="1644" spans="2:17" ht="14.25">
      <c r="B1644" s="283"/>
      <c r="C1644" s="305"/>
      <c r="D1644" s="369"/>
      <c r="E1644" s="369"/>
      <c r="F1644" s="369"/>
      <c r="G1644" s="369"/>
      <c r="H1644" s="369"/>
      <c r="I1644" s="369"/>
      <c r="J1644" s="369"/>
      <c r="K1644" s="369"/>
      <c r="L1644" s="369"/>
      <c r="M1644" s="369"/>
      <c r="N1644" s="369"/>
      <c r="O1644" s="369"/>
      <c r="P1644" s="370"/>
      <c r="Q1644" s="371"/>
    </row>
    <row r="1645" spans="2:17" ht="15">
      <c r="B1645" s="283"/>
      <c r="C1645" s="374" t="s">
        <v>85</v>
      </c>
      <c r="D1645" s="369"/>
      <c r="E1645" s="369"/>
      <c r="F1645" s="369"/>
      <c r="G1645" s="369"/>
      <c r="H1645" s="369"/>
      <c r="I1645" s="369"/>
      <c r="J1645" s="369"/>
      <c r="K1645" s="369"/>
      <c r="L1645" s="369"/>
      <c r="M1645" s="369"/>
      <c r="N1645" s="369"/>
      <c r="O1645" s="369"/>
      <c r="P1645" s="370"/>
      <c r="Q1645" s="371"/>
    </row>
    <row r="1646" spans="2:17">
      <c r="B1646" s="283"/>
      <c r="C1646" s="991" t="s">
        <v>86</v>
      </c>
      <c r="D1646" s="992"/>
      <c r="E1646" s="992"/>
      <c r="F1646" s="992"/>
      <c r="G1646" s="992"/>
      <c r="H1646" s="992"/>
      <c r="I1646" s="992"/>
      <c r="J1646" s="992"/>
      <c r="K1646" s="992"/>
      <c r="L1646" s="992"/>
      <c r="M1646" s="992"/>
      <c r="N1646" s="992"/>
      <c r="O1646" s="992"/>
      <c r="P1646" s="993"/>
      <c r="Q1646" s="375"/>
    </row>
    <row r="1647" spans="2:17">
      <c r="B1647" s="283"/>
      <c r="C1647" s="991"/>
      <c r="D1647" s="992"/>
      <c r="E1647" s="992"/>
      <c r="F1647" s="992"/>
      <c r="G1647" s="992"/>
      <c r="H1647" s="992"/>
      <c r="I1647" s="992"/>
      <c r="J1647" s="992"/>
      <c r="K1647" s="992"/>
      <c r="L1647" s="992"/>
      <c r="M1647" s="992"/>
      <c r="N1647" s="992"/>
      <c r="O1647" s="992"/>
      <c r="P1647" s="993"/>
      <c r="Q1647" s="375"/>
    </row>
    <row r="1648" spans="2:17">
      <c r="B1648" s="283"/>
      <c r="C1648" s="991" t="s">
        <v>87</v>
      </c>
      <c r="D1648" s="992"/>
      <c r="E1648" s="992"/>
      <c r="F1648" s="992"/>
      <c r="G1648" s="992"/>
      <c r="H1648" s="992"/>
      <c r="I1648" s="992"/>
      <c r="J1648" s="992"/>
      <c r="K1648" s="992"/>
      <c r="L1648" s="992"/>
      <c r="M1648" s="992"/>
      <c r="N1648" s="992"/>
      <c r="O1648" s="992"/>
      <c r="P1648" s="993"/>
      <c r="Q1648" s="375"/>
    </row>
    <row r="1649" spans="2:17">
      <c r="B1649" s="283"/>
      <c r="C1649" s="991"/>
      <c r="D1649" s="992"/>
      <c r="E1649" s="992"/>
      <c r="F1649" s="992"/>
      <c r="G1649" s="992"/>
      <c r="H1649" s="992"/>
      <c r="I1649" s="992"/>
      <c r="J1649" s="992"/>
      <c r="K1649" s="992"/>
      <c r="L1649" s="992"/>
      <c r="M1649" s="992"/>
      <c r="N1649" s="992"/>
      <c r="O1649" s="992"/>
      <c r="P1649" s="993"/>
      <c r="Q1649" s="375"/>
    </row>
    <row r="1650" spans="2:17" ht="14.25">
      <c r="B1650" s="283"/>
      <c r="C1650" s="305"/>
      <c r="D1650" s="369"/>
      <c r="E1650" s="369"/>
      <c r="F1650" s="369"/>
      <c r="G1650" s="369"/>
      <c r="H1650" s="369"/>
      <c r="I1650" s="369"/>
      <c r="J1650" s="369"/>
      <c r="K1650" s="369"/>
      <c r="L1650" s="369"/>
      <c r="M1650" s="369"/>
      <c r="N1650" s="369"/>
      <c r="O1650" s="369"/>
      <c r="P1650" s="370"/>
      <c r="Q1650" s="371"/>
    </row>
    <row r="1651" spans="2:17" ht="14.25">
      <c r="B1651" s="283"/>
      <c r="C1651" s="321"/>
      <c r="D1651" s="291"/>
      <c r="E1651" s="291"/>
      <c r="F1651" s="291"/>
      <c r="G1651" s="291"/>
      <c r="H1651" s="367" t="s">
        <v>79</v>
      </c>
      <c r="I1651" s="291"/>
      <c r="J1651" s="291"/>
      <c r="K1651" s="291"/>
      <c r="L1651" s="291"/>
      <c r="M1651" s="291"/>
      <c r="N1651" s="291"/>
      <c r="O1651" s="291"/>
      <c r="P1651" s="322"/>
      <c r="Q1651" s="284"/>
    </row>
    <row r="1652" spans="2:17" ht="14.25">
      <c r="B1652" s="283"/>
      <c r="C1652" s="321"/>
      <c r="D1652" s="291"/>
      <c r="E1652" s="291"/>
      <c r="F1652" s="291"/>
      <c r="G1652" s="291"/>
      <c r="H1652" s="291" t="s">
        <v>80</v>
      </c>
      <c r="I1652" s="337"/>
      <c r="J1652" s="337"/>
      <c r="K1652" s="337"/>
      <c r="L1652" s="291"/>
      <c r="M1652" s="291"/>
      <c r="N1652" s="291"/>
      <c r="O1652" s="291"/>
      <c r="P1652" s="322"/>
      <c r="Q1652" s="284"/>
    </row>
    <row r="1653" spans="2:17" ht="14.25">
      <c r="B1653" s="283"/>
      <c r="C1653" s="321"/>
      <c r="D1653" s="291"/>
      <c r="E1653" s="291"/>
      <c r="F1653" s="291"/>
      <c r="G1653" s="291"/>
      <c r="H1653" s="291" t="s">
        <v>88</v>
      </c>
      <c r="I1653" s="376"/>
      <c r="J1653" s="376"/>
      <c r="K1653" s="376"/>
      <c r="L1653" s="291"/>
      <c r="M1653" s="291"/>
      <c r="N1653" s="291"/>
      <c r="O1653" s="291"/>
      <c r="P1653" s="322"/>
      <c r="Q1653" s="284"/>
    </row>
    <row r="1654" spans="2:17" ht="14.25">
      <c r="B1654" s="283"/>
      <c r="C1654" s="377"/>
      <c r="D1654" s="369"/>
      <c r="E1654" s="369"/>
      <c r="F1654" s="369"/>
      <c r="G1654" s="369"/>
      <c r="H1654" s="291" t="s">
        <v>89</v>
      </c>
      <c r="I1654" s="291"/>
      <c r="J1654" s="291"/>
      <c r="K1654" s="291"/>
      <c r="L1654" s="369"/>
      <c r="M1654" s="369"/>
      <c r="N1654" s="369"/>
      <c r="O1654" s="369"/>
      <c r="P1654" s="370"/>
      <c r="Q1654" s="371"/>
    </row>
    <row r="1655" spans="2:17" ht="16.5" thickBot="1">
      <c r="B1655" s="283"/>
      <c r="C1655" s="978"/>
      <c r="D1655" s="979"/>
      <c r="E1655" s="979"/>
      <c r="F1655" s="355"/>
      <c r="G1655" s="355"/>
      <c r="H1655" s="355"/>
      <c r="I1655" s="355"/>
      <c r="J1655" s="355"/>
      <c r="K1655" s="980"/>
      <c r="L1655" s="980"/>
      <c r="M1655" s="980"/>
      <c r="N1655" s="980"/>
      <c r="O1655" s="980"/>
      <c r="P1655" s="981"/>
      <c r="Q1655" s="378"/>
    </row>
    <row r="1656" spans="2:17" ht="13.5" thickBot="1">
      <c r="B1656" s="379"/>
      <c r="C1656" s="380"/>
      <c r="D1656" s="380"/>
      <c r="E1656" s="380"/>
      <c r="F1656" s="380"/>
      <c r="G1656" s="380"/>
      <c r="H1656" s="380"/>
      <c r="I1656" s="380"/>
      <c r="J1656" s="380"/>
      <c r="K1656" s="380"/>
      <c r="L1656" s="380"/>
      <c r="M1656" s="380"/>
      <c r="N1656" s="380"/>
      <c r="O1656" s="380"/>
      <c r="P1656" s="380"/>
      <c r="Q1656" s="381"/>
    </row>
    <row r="1657" spans="2:17" ht="13.5" thickTop="1"/>
  </sheetData>
  <mergeCells count="1624">
    <mergeCell ref="C3:F3"/>
    <mergeCell ref="C6:P6"/>
    <mergeCell ref="C8:C14"/>
    <mergeCell ref="D8:K8"/>
    <mergeCell ref="L8:P9"/>
    <mergeCell ref="D9:K9"/>
    <mergeCell ref="D10:K10"/>
    <mergeCell ref="L10:L11"/>
    <mergeCell ref="N10:P11"/>
    <mergeCell ref="C25:P27"/>
    <mergeCell ref="C28:G28"/>
    <mergeCell ref="H28:I28"/>
    <mergeCell ref="J28:K28"/>
    <mergeCell ref="M28:O28"/>
    <mergeCell ref="C29:G29"/>
    <mergeCell ref="H29:I29"/>
    <mergeCell ref="J29:K29"/>
    <mergeCell ref="M29:O29"/>
    <mergeCell ref="C21:P21"/>
    <mergeCell ref="D23:L23"/>
    <mergeCell ref="M23:O23"/>
    <mergeCell ref="D24:L24"/>
    <mergeCell ref="M24:O24"/>
    <mergeCell ref="L12:L14"/>
    <mergeCell ref="N12:N14"/>
    <mergeCell ref="O12:O14"/>
    <mergeCell ref="P12:P14"/>
    <mergeCell ref="D14:K14"/>
    <mergeCell ref="D11:K13"/>
    <mergeCell ref="C39:J39"/>
    <mergeCell ref="N39:O39"/>
    <mergeCell ref="C40:O40"/>
    <mergeCell ref="C41:P43"/>
    <mergeCell ref="C44:I44"/>
    <mergeCell ref="M44:O44"/>
    <mergeCell ref="C33:P35"/>
    <mergeCell ref="C36:J36"/>
    <mergeCell ref="N36:O36"/>
    <mergeCell ref="C37:J37"/>
    <mergeCell ref="N37:O37"/>
    <mergeCell ref="C38:J38"/>
    <mergeCell ref="N38:O38"/>
    <mergeCell ref="M30:O30"/>
    <mergeCell ref="C31:G31"/>
    <mergeCell ref="H31:I31"/>
    <mergeCell ref="J31:K31"/>
    <mergeCell ref="M31:O31"/>
    <mergeCell ref="C32:O32"/>
    <mergeCell ref="J54:K54"/>
    <mergeCell ref="M54:O54"/>
    <mergeCell ref="C55:I55"/>
    <mergeCell ref="J55:K55"/>
    <mergeCell ref="M55:O55"/>
    <mergeCell ref="C56:O56"/>
    <mergeCell ref="C51:I51"/>
    <mergeCell ref="J51:K51"/>
    <mergeCell ref="M51:O51"/>
    <mergeCell ref="J52:K52"/>
    <mergeCell ref="M52:O52"/>
    <mergeCell ref="J53:K53"/>
    <mergeCell ref="M53:O53"/>
    <mergeCell ref="C45:I45"/>
    <mergeCell ref="M45:O45"/>
    <mergeCell ref="C46:I46"/>
    <mergeCell ref="M46:O46"/>
    <mergeCell ref="C47:O47"/>
    <mergeCell ref="C48:P50"/>
    <mergeCell ref="C52:I52"/>
    <mergeCell ref="C76:P76"/>
    <mergeCell ref="C77:P77"/>
    <mergeCell ref="C80:P81"/>
    <mergeCell ref="C82:P83"/>
    <mergeCell ref="C89:E89"/>
    <mergeCell ref="K89:P89"/>
    <mergeCell ref="L64:M64"/>
    <mergeCell ref="N64:P64"/>
    <mergeCell ref="L65:M65"/>
    <mergeCell ref="N65:P65"/>
    <mergeCell ref="C66:O66"/>
    <mergeCell ref="C68:O68"/>
    <mergeCell ref="C58:O58"/>
    <mergeCell ref="C59:P61"/>
    <mergeCell ref="C62:I62"/>
    <mergeCell ref="L62:M62"/>
    <mergeCell ref="N62:P62"/>
    <mergeCell ref="C63:I63"/>
    <mergeCell ref="L63:M63"/>
    <mergeCell ref="N63:P63"/>
    <mergeCell ref="C112:P112"/>
    <mergeCell ref="D114:L114"/>
    <mergeCell ref="M114:O114"/>
    <mergeCell ref="D115:L115"/>
    <mergeCell ref="M115:O115"/>
    <mergeCell ref="L103:L105"/>
    <mergeCell ref="N103:N105"/>
    <mergeCell ref="O103:O105"/>
    <mergeCell ref="P103:P105"/>
    <mergeCell ref="D105:K105"/>
    <mergeCell ref="C94:F94"/>
    <mergeCell ref="C97:P97"/>
    <mergeCell ref="C99:C105"/>
    <mergeCell ref="D99:K99"/>
    <mergeCell ref="L99:P100"/>
    <mergeCell ref="D100:K100"/>
    <mergeCell ref="D101:K101"/>
    <mergeCell ref="L101:L102"/>
    <mergeCell ref="N101:P102"/>
    <mergeCell ref="D102:K104"/>
    <mergeCell ref="C124:P126"/>
    <mergeCell ref="C127:J127"/>
    <mergeCell ref="N127:O127"/>
    <mergeCell ref="C128:J128"/>
    <mergeCell ref="N128:O128"/>
    <mergeCell ref="C129:J129"/>
    <mergeCell ref="N129:O129"/>
    <mergeCell ref="H121:K121"/>
    <mergeCell ref="M121:O121"/>
    <mergeCell ref="C122:G122"/>
    <mergeCell ref="H122:K122"/>
    <mergeCell ref="M122:O122"/>
    <mergeCell ref="C123:O123"/>
    <mergeCell ref="C116:P118"/>
    <mergeCell ref="C119:G119"/>
    <mergeCell ref="H119:K119"/>
    <mergeCell ref="M119:O119"/>
    <mergeCell ref="C120:G120"/>
    <mergeCell ref="H120:K120"/>
    <mergeCell ref="M120:O120"/>
    <mergeCell ref="C139:I139"/>
    <mergeCell ref="M139:O139"/>
    <mergeCell ref="C140:I140"/>
    <mergeCell ref="M140:O140"/>
    <mergeCell ref="C141:I141"/>
    <mergeCell ref="M141:O141"/>
    <mergeCell ref="C133:J133"/>
    <mergeCell ref="N133:O133"/>
    <mergeCell ref="C134:J134"/>
    <mergeCell ref="N134:O134"/>
    <mergeCell ref="C135:O135"/>
    <mergeCell ref="C136:P138"/>
    <mergeCell ref="C130:J130"/>
    <mergeCell ref="N130:O130"/>
    <mergeCell ref="C131:J131"/>
    <mergeCell ref="N131:O131"/>
    <mergeCell ref="C132:J132"/>
    <mergeCell ref="N132:O132"/>
    <mergeCell ref="C151:O151"/>
    <mergeCell ref="C153:O153"/>
    <mergeCell ref="C154:P156"/>
    <mergeCell ref="C157:I157"/>
    <mergeCell ref="L157:M157"/>
    <mergeCell ref="N157:P157"/>
    <mergeCell ref="J148:K148"/>
    <mergeCell ref="M148:O148"/>
    <mergeCell ref="J149:K149"/>
    <mergeCell ref="M149:O149"/>
    <mergeCell ref="C150:I150"/>
    <mergeCell ref="J150:K150"/>
    <mergeCell ref="M150:O150"/>
    <mergeCell ref="C142:O142"/>
    <mergeCell ref="C143:P145"/>
    <mergeCell ref="C146:I146"/>
    <mergeCell ref="J146:K146"/>
    <mergeCell ref="M146:O146"/>
    <mergeCell ref="J147:K147"/>
    <mergeCell ref="M147:O147"/>
    <mergeCell ref="C147:I147"/>
    <mergeCell ref="C148:I148"/>
    <mergeCell ref="C184:E184"/>
    <mergeCell ref="K184:P184"/>
    <mergeCell ref="C189:F189"/>
    <mergeCell ref="C192:P192"/>
    <mergeCell ref="C194:C200"/>
    <mergeCell ref="D194:K194"/>
    <mergeCell ref="L194:P195"/>
    <mergeCell ref="D195:K195"/>
    <mergeCell ref="D196:K196"/>
    <mergeCell ref="L196:L197"/>
    <mergeCell ref="C161:O161"/>
    <mergeCell ref="C163:O163"/>
    <mergeCell ref="C171:P171"/>
    <mergeCell ref="C172:P172"/>
    <mergeCell ref="C175:P176"/>
    <mergeCell ref="C177:P178"/>
    <mergeCell ref="C158:I158"/>
    <mergeCell ref="L158:M158"/>
    <mergeCell ref="N158:P158"/>
    <mergeCell ref="L159:M159"/>
    <mergeCell ref="N159:P159"/>
    <mergeCell ref="L160:M160"/>
    <mergeCell ref="N160:P160"/>
    <mergeCell ref="C211:P213"/>
    <mergeCell ref="C214:G214"/>
    <mergeCell ref="H214:K214"/>
    <mergeCell ref="M214:O214"/>
    <mergeCell ref="C215:G215"/>
    <mergeCell ref="H215:K215"/>
    <mergeCell ref="M215:O215"/>
    <mergeCell ref="C207:P207"/>
    <mergeCell ref="D209:L209"/>
    <mergeCell ref="M209:O209"/>
    <mergeCell ref="D210:L210"/>
    <mergeCell ref="M210:O210"/>
    <mergeCell ref="N196:P197"/>
    <mergeCell ref="L198:L200"/>
    <mergeCell ref="N198:N200"/>
    <mergeCell ref="O198:O200"/>
    <mergeCell ref="P198:P200"/>
    <mergeCell ref="D200:K200"/>
    <mergeCell ref="D197:K199"/>
    <mergeCell ref="C224:J224"/>
    <mergeCell ref="N224:O224"/>
    <mergeCell ref="C225:J225"/>
    <mergeCell ref="N225:O225"/>
    <mergeCell ref="C226:O226"/>
    <mergeCell ref="C227:P229"/>
    <mergeCell ref="C218:O218"/>
    <mergeCell ref="C219:P221"/>
    <mergeCell ref="C222:J222"/>
    <mergeCell ref="N222:O222"/>
    <mergeCell ref="C223:J223"/>
    <mergeCell ref="N223:O223"/>
    <mergeCell ref="C216:G216"/>
    <mergeCell ref="H216:K216"/>
    <mergeCell ref="M216:O216"/>
    <mergeCell ref="C217:G217"/>
    <mergeCell ref="H217:K217"/>
    <mergeCell ref="M217:O217"/>
    <mergeCell ref="J239:K239"/>
    <mergeCell ref="M239:O239"/>
    <mergeCell ref="J240:K240"/>
    <mergeCell ref="M240:O240"/>
    <mergeCell ref="C241:I241"/>
    <mergeCell ref="J241:K241"/>
    <mergeCell ref="M241:O241"/>
    <mergeCell ref="C233:O233"/>
    <mergeCell ref="C234:P236"/>
    <mergeCell ref="C237:I237"/>
    <mergeCell ref="J237:K237"/>
    <mergeCell ref="M237:O237"/>
    <mergeCell ref="J238:K238"/>
    <mergeCell ref="M238:O238"/>
    <mergeCell ref="C230:I230"/>
    <mergeCell ref="M230:O230"/>
    <mergeCell ref="C231:I231"/>
    <mergeCell ref="M231:O231"/>
    <mergeCell ref="C232:I232"/>
    <mergeCell ref="M232:O232"/>
    <mergeCell ref="C238:I238"/>
    <mergeCell ref="C239:I239"/>
    <mergeCell ref="C252:O252"/>
    <mergeCell ref="C254:O254"/>
    <mergeCell ref="C262:P262"/>
    <mergeCell ref="C263:P263"/>
    <mergeCell ref="C266:P267"/>
    <mergeCell ref="C268:P269"/>
    <mergeCell ref="C249:I249"/>
    <mergeCell ref="L249:M249"/>
    <mergeCell ref="N249:P249"/>
    <mergeCell ref="L250:M250"/>
    <mergeCell ref="N250:P250"/>
    <mergeCell ref="L251:M251"/>
    <mergeCell ref="N251:P251"/>
    <mergeCell ref="C242:O242"/>
    <mergeCell ref="C244:O244"/>
    <mergeCell ref="C245:P247"/>
    <mergeCell ref="C248:I248"/>
    <mergeCell ref="L248:M248"/>
    <mergeCell ref="N248:P248"/>
    <mergeCell ref="N287:P288"/>
    <mergeCell ref="L289:L291"/>
    <mergeCell ref="N289:N291"/>
    <mergeCell ref="O289:O291"/>
    <mergeCell ref="P289:P291"/>
    <mergeCell ref="D291:K291"/>
    <mergeCell ref="C275:E275"/>
    <mergeCell ref="K275:P275"/>
    <mergeCell ref="C280:F280"/>
    <mergeCell ref="C283:P283"/>
    <mergeCell ref="C285:C291"/>
    <mergeCell ref="D285:K285"/>
    <mergeCell ref="L285:P286"/>
    <mergeCell ref="D286:K286"/>
    <mergeCell ref="D287:K287"/>
    <mergeCell ref="L287:L288"/>
    <mergeCell ref="D288:K290"/>
    <mergeCell ref="C307:G307"/>
    <mergeCell ref="H307:K307"/>
    <mergeCell ref="M307:O307"/>
    <mergeCell ref="C308:G308"/>
    <mergeCell ref="H308:K308"/>
    <mergeCell ref="M308:O308"/>
    <mergeCell ref="C302:P304"/>
    <mergeCell ref="C305:G305"/>
    <mergeCell ref="H305:K305"/>
    <mergeCell ref="M305:O305"/>
    <mergeCell ref="C306:G306"/>
    <mergeCell ref="H306:K306"/>
    <mergeCell ref="M306:O306"/>
    <mergeCell ref="C298:P298"/>
    <mergeCell ref="D300:L300"/>
    <mergeCell ref="M300:O300"/>
    <mergeCell ref="D301:L301"/>
    <mergeCell ref="M301:O301"/>
    <mergeCell ref="C318:O318"/>
    <mergeCell ref="C319:P321"/>
    <mergeCell ref="C322:I322"/>
    <mergeCell ref="M322:O322"/>
    <mergeCell ref="C323:I323"/>
    <mergeCell ref="M323:O323"/>
    <mergeCell ref="C315:J315"/>
    <mergeCell ref="N315:O315"/>
    <mergeCell ref="C316:J316"/>
    <mergeCell ref="N316:O316"/>
    <mergeCell ref="C317:J317"/>
    <mergeCell ref="N317:O317"/>
    <mergeCell ref="C309:O309"/>
    <mergeCell ref="C310:P312"/>
    <mergeCell ref="C313:J313"/>
    <mergeCell ref="N313:O313"/>
    <mergeCell ref="C314:J314"/>
    <mergeCell ref="N314:O314"/>
    <mergeCell ref="C333:I333"/>
    <mergeCell ref="J333:K333"/>
    <mergeCell ref="M333:O333"/>
    <mergeCell ref="C334:O334"/>
    <mergeCell ref="C336:O336"/>
    <mergeCell ref="C337:P339"/>
    <mergeCell ref="J330:K330"/>
    <mergeCell ref="M330:O330"/>
    <mergeCell ref="J331:K331"/>
    <mergeCell ref="M331:O331"/>
    <mergeCell ref="J332:K332"/>
    <mergeCell ref="M332:O332"/>
    <mergeCell ref="C324:I324"/>
    <mergeCell ref="M324:O324"/>
    <mergeCell ref="C325:O325"/>
    <mergeCell ref="C326:P328"/>
    <mergeCell ref="C329:I329"/>
    <mergeCell ref="J329:K329"/>
    <mergeCell ref="M329:O329"/>
    <mergeCell ref="C330:I330"/>
    <mergeCell ref="C354:P354"/>
    <mergeCell ref="C355:P355"/>
    <mergeCell ref="C358:P359"/>
    <mergeCell ref="C360:P361"/>
    <mergeCell ref="C367:E367"/>
    <mergeCell ref="K367:P367"/>
    <mergeCell ref="L342:M342"/>
    <mergeCell ref="N342:P342"/>
    <mergeCell ref="L343:M343"/>
    <mergeCell ref="N343:P343"/>
    <mergeCell ref="C344:O344"/>
    <mergeCell ref="C346:O346"/>
    <mergeCell ref="C340:I340"/>
    <mergeCell ref="L340:M340"/>
    <mergeCell ref="N340:P340"/>
    <mergeCell ref="C341:I341"/>
    <mergeCell ref="L341:M341"/>
    <mergeCell ref="N341:P341"/>
    <mergeCell ref="C390:P390"/>
    <mergeCell ref="D392:L392"/>
    <mergeCell ref="M392:O392"/>
    <mergeCell ref="D393:L393"/>
    <mergeCell ref="M393:O393"/>
    <mergeCell ref="L381:L383"/>
    <mergeCell ref="N381:N383"/>
    <mergeCell ref="O381:O383"/>
    <mergeCell ref="P381:P383"/>
    <mergeCell ref="D383:K383"/>
    <mergeCell ref="C372:F372"/>
    <mergeCell ref="C375:P375"/>
    <mergeCell ref="C377:C383"/>
    <mergeCell ref="D377:K377"/>
    <mergeCell ref="L377:P378"/>
    <mergeCell ref="D378:K378"/>
    <mergeCell ref="D379:K379"/>
    <mergeCell ref="L379:L380"/>
    <mergeCell ref="N379:P380"/>
    <mergeCell ref="D380:K382"/>
    <mergeCell ref="C401:O401"/>
    <mergeCell ref="C402:P404"/>
    <mergeCell ref="C405:J405"/>
    <mergeCell ref="N405:O405"/>
    <mergeCell ref="C406:J406"/>
    <mergeCell ref="N406:O406"/>
    <mergeCell ref="C399:G399"/>
    <mergeCell ref="H399:K399"/>
    <mergeCell ref="M399:O399"/>
    <mergeCell ref="C400:G400"/>
    <mergeCell ref="H400:K400"/>
    <mergeCell ref="M400:O400"/>
    <mergeCell ref="C394:P396"/>
    <mergeCell ref="C397:G397"/>
    <mergeCell ref="H397:K397"/>
    <mergeCell ref="M397:O397"/>
    <mergeCell ref="C398:G398"/>
    <mergeCell ref="H398:K398"/>
    <mergeCell ref="M398:O398"/>
    <mergeCell ref="C416:I416"/>
    <mergeCell ref="M416:O416"/>
    <mergeCell ref="C417:O417"/>
    <mergeCell ref="C418:P420"/>
    <mergeCell ref="C421:I421"/>
    <mergeCell ref="J421:K421"/>
    <mergeCell ref="M421:O421"/>
    <mergeCell ref="C410:O410"/>
    <mergeCell ref="C411:P413"/>
    <mergeCell ref="C414:I414"/>
    <mergeCell ref="M414:O414"/>
    <mergeCell ref="C415:I415"/>
    <mergeCell ref="M415:O415"/>
    <mergeCell ref="C407:J407"/>
    <mergeCell ref="N407:O407"/>
    <mergeCell ref="C408:J408"/>
    <mergeCell ref="N408:O408"/>
    <mergeCell ref="C409:J409"/>
    <mergeCell ref="N409:O409"/>
    <mergeCell ref="C432:I432"/>
    <mergeCell ref="L432:M432"/>
    <mergeCell ref="N432:P432"/>
    <mergeCell ref="C433:I433"/>
    <mergeCell ref="L433:M433"/>
    <mergeCell ref="N433:P433"/>
    <mergeCell ref="C425:I425"/>
    <mergeCell ref="J425:K425"/>
    <mergeCell ref="M425:O425"/>
    <mergeCell ref="C426:O426"/>
    <mergeCell ref="C428:O428"/>
    <mergeCell ref="C429:P431"/>
    <mergeCell ref="J422:K422"/>
    <mergeCell ref="M422:O422"/>
    <mergeCell ref="J423:K423"/>
    <mergeCell ref="M423:O423"/>
    <mergeCell ref="J424:K424"/>
    <mergeCell ref="M424:O424"/>
    <mergeCell ref="C422:I422"/>
    <mergeCell ref="C464:F464"/>
    <mergeCell ref="C467:P467"/>
    <mergeCell ref="C469:C475"/>
    <mergeCell ref="D469:K469"/>
    <mergeCell ref="L469:P470"/>
    <mergeCell ref="D470:K470"/>
    <mergeCell ref="D471:K471"/>
    <mergeCell ref="L471:L472"/>
    <mergeCell ref="N471:P472"/>
    <mergeCell ref="C446:P446"/>
    <mergeCell ref="C447:P447"/>
    <mergeCell ref="C450:P451"/>
    <mergeCell ref="C452:P453"/>
    <mergeCell ref="C459:E459"/>
    <mergeCell ref="K459:P459"/>
    <mergeCell ref="L434:M434"/>
    <mergeCell ref="N434:P434"/>
    <mergeCell ref="L435:M435"/>
    <mergeCell ref="N435:P435"/>
    <mergeCell ref="C436:O436"/>
    <mergeCell ref="C438:O438"/>
    <mergeCell ref="C486:P488"/>
    <mergeCell ref="C489:G489"/>
    <mergeCell ref="H489:K489"/>
    <mergeCell ref="M489:O489"/>
    <mergeCell ref="C490:G490"/>
    <mergeCell ref="H490:K490"/>
    <mergeCell ref="M490:O490"/>
    <mergeCell ref="C482:P482"/>
    <mergeCell ref="D484:L484"/>
    <mergeCell ref="M484:O484"/>
    <mergeCell ref="D485:L485"/>
    <mergeCell ref="M485:O485"/>
    <mergeCell ref="L473:L475"/>
    <mergeCell ref="N473:N475"/>
    <mergeCell ref="O473:O475"/>
    <mergeCell ref="P473:P475"/>
    <mergeCell ref="D475:K475"/>
    <mergeCell ref="D472:K474"/>
    <mergeCell ref="C499:J499"/>
    <mergeCell ref="N499:O499"/>
    <mergeCell ref="C500:J500"/>
    <mergeCell ref="N500:O500"/>
    <mergeCell ref="C501:J501"/>
    <mergeCell ref="N501:O501"/>
    <mergeCell ref="C493:O493"/>
    <mergeCell ref="C494:P496"/>
    <mergeCell ref="C497:J497"/>
    <mergeCell ref="N497:O497"/>
    <mergeCell ref="C498:J498"/>
    <mergeCell ref="N498:O498"/>
    <mergeCell ref="C491:G491"/>
    <mergeCell ref="H491:K491"/>
    <mergeCell ref="M491:O491"/>
    <mergeCell ref="C492:G492"/>
    <mergeCell ref="H492:K492"/>
    <mergeCell ref="M492:O492"/>
    <mergeCell ref="J514:K514"/>
    <mergeCell ref="M514:O514"/>
    <mergeCell ref="J515:K515"/>
    <mergeCell ref="M515:O515"/>
    <mergeCell ref="J516:K516"/>
    <mergeCell ref="M516:O516"/>
    <mergeCell ref="C508:I508"/>
    <mergeCell ref="M508:O508"/>
    <mergeCell ref="C509:O509"/>
    <mergeCell ref="C510:P512"/>
    <mergeCell ref="C513:I513"/>
    <mergeCell ref="J513:K513"/>
    <mergeCell ref="M513:O513"/>
    <mergeCell ref="C502:O502"/>
    <mergeCell ref="C503:P505"/>
    <mergeCell ref="C506:I506"/>
    <mergeCell ref="M506:O506"/>
    <mergeCell ref="C507:I507"/>
    <mergeCell ref="M507:O507"/>
    <mergeCell ref="C514:I514"/>
    <mergeCell ref="L526:M526"/>
    <mergeCell ref="N526:P526"/>
    <mergeCell ref="L527:M527"/>
    <mergeCell ref="N527:P527"/>
    <mergeCell ref="C528:O528"/>
    <mergeCell ref="C530:O530"/>
    <mergeCell ref="C524:I524"/>
    <mergeCell ref="L524:M524"/>
    <mergeCell ref="N524:P524"/>
    <mergeCell ref="C525:I525"/>
    <mergeCell ref="L525:M525"/>
    <mergeCell ref="N525:P525"/>
    <mergeCell ref="C517:I517"/>
    <mergeCell ref="J517:K517"/>
    <mergeCell ref="M517:O517"/>
    <mergeCell ref="C518:O518"/>
    <mergeCell ref="C520:O520"/>
    <mergeCell ref="C521:P523"/>
    <mergeCell ref="L565:L567"/>
    <mergeCell ref="N565:N567"/>
    <mergeCell ref="O565:O567"/>
    <mergeCell ref="P565:P567"/>
    <mergeCell ref="D567:K567"/>
    <mergeCell ref="C556:F556"/>
    <mergeCell ref="C559:P559"/>
    <mergeCell ref="C561:C567"/>
    <mergeCell ref="D561:K561"/>
    <mergeCell ref="L561:P562"/>
    <mergeCell ref="D562:K562"/>
    <mergeCell ref="D563:K563"/>
    <mergeCell ref="L563:L564"/>
    <mergeCell ref="N563:P564"/>
    <mergeCell ref="C538:P538"/>
    <mergeCell ref="C539:P539"/>
    <mergeCell ref="C542:P543"/>
    <mergeCell ref="C544:P545"/>
    <mergeCell ref="C551:E551"/>
    <mergeCell ref="K551:P551"/>
    <mergeCell ref="D564:K566"/>
    <mergeCell ref="C583:G583"/>
    <mergeCell ref="H583:K583"/>
    <mergeCell ref="M583:O583"/>
    <mergeCell ref="C584:G584"/>
    <mergeCell ref="H584:K584"/>
    <mergeCell ref="M584:O584"/>
    <mergeCell ref="C578:P580"/>
    <mergeCell ref="C581:G581"/>
    <mergeCell ref="H581:K581"/>
    <mergeCell ref="M581:O581"/>
    <mergeCell ref="C582:G582"/>
    <mergeCell ref="H582:K582"/>
    <mergeCell ref="M582:O582"/>
    <mergeCell ref="C574:P574"/>
    <mergeCell ref="D576:L576"/>
    <mergeCell ref="M576:O576"/>
    <mergeCell ref="D577:L577"/>
    <mergeCell ref="M577:O577"/>
    <mergeCell ref="C594:O594"/>
    <mergeCell ref="C595:P597"/>
    <mergeCell ref="C598:I598"/>
    <mergeCell ref="M598:O598"/>
    <mergeCell ref="C599:I599"/>
    <mergeCell ref="M599:O599"/>
    <mergeCell ref="C591:J591"/>
    <mergeCell ref="N591:O591"/>
    <mergeCell ref="C592:J592"/>
    <mergeCell ref="N592:O592"/>
    <mergeCell ref="C593:J593"/>
    <mergeCell ref="N593:O593"/>
    <mergeCell ref="C585:O585"/>
    <mergeCell ref="C586:P588"/>
    <mergeCell ref="C589:J589"/>
    <mergeCell ref="N589:O589"/>
    <mergeCell ref="C590:J590"/>
    <mergeCell ref="N590:O590"/>
    <mergeCell ref="C609:I609"/>
    <mergeCell ref="J609:K609"/>
    <mergeCell ref="M609:O609"/>
    <mergeCell ref="C610:O610"/>
    <mergeCell ref="C612:O612"/>
    <mergeCell ref="C613:P615"/>
    <mergeCell ref="J606:K606"/>
    <mergeCell ref="M606:O606"/>
    <mergeCell ref="J607:K607"/>
    <mergeCell ref="M607:O607"/>
    <mergeCell ref="J608:K608"/>
    <mergeCell ref="M608:O608"/>
    <mergeCell ref="C600:I600"/>
    <mergeCell ref="M600:O600"/>
    <mergeCell ref="C601:O601"/>
    <mergeCell ref="C602:P604"/>
    <mergeCell ref="C605:I605"/>
    <mergeCell ref="J605:K605"/>
    <mergeCell ref="M605:O605"/>
    <mergeCell ref="C606:I606"/>
    <mergeCell ref="C630:P630"/>
    <mergeCell ref="C631:P631"/>
    <mergeCell ref="C634:P635"/>
    <mergeCell ref="C636:P637"/>
    <mergeCell ref="C643:E643"/>
    <mergeCell ref="K643:P643"/>
    <mergeCell ref="L618:M618"/>
    <mergeCell ref="N618:P618"/>
    <mergeCell ref="L619:M619"/>
    <mergeCell ref="N619:P619"/>
    <mergeCell ref="C620:O620"/>
    <mergeCell ref="C622:O622"/>
    <mergeCell ref="C616:I616"/>
    <mergeCell ref="L616:M616"/>
    <mergeCell ref="N616:P616"/>
    <mergeCell ref="C617:I617"/>
    <mergeCell ref="L617:M617"/>
    <mergeCell ref="N617:P617"/>
    <mergeCell ref="C666:P666"/>
    <mergeCell ref="D668:L668"/>
    <mergeCell ref="M668:O668"/>
    <mergeCell ref="D669:L669"/>
    <mergeCell ref="M669:O669"/>
    <mergeCell ref="L657:L659"/>
    <mergeCell ref="N657:N659"/>
    <mergeCell ref="O657:O659"/>
    <mergeCell ref="P657:P659"/>
    <mergeCell ref="D659:K659"/>
    <mergeCell ref="C648:F648"/>
    <mergeCell ref="C651:P651"/>
    <mergeCell ref="C653:C659"/>
    <mergeCell ref="D653:K653"/>
    <mergeCell ref="L653:P654"/>
    <mergeCell ref="D654:K654"/>
    <mergeCell ref="D655:K655"/>
    <mergeCell ref="L655:L656"/>
    <mergeCell ref="N655:P656"/>
    <mergeCell ref="D656:K658"/>
    <mergeCell ref="C677:O677"/>
    <mergeCell ref="C678:P680"/>
    <mergeCell ref="C681:J681"/>
    <mergeCell ref="N681:O681"/>
    <mergeCell ref="C682:J682"/>
    <mergeCell ref="N682:O682"/>
    <mergeCell ref="C675:G675"/>
    <mergeCell ref="H675:K675"/>
    <mergeCell ref="M675:O675"/>
    <mergeCell ref="C676:G676"/>
    <mergeCell ref="H676:K676"/>
    <mergeCell ref="M676:O676"/>
    <mergeCell ref="C670:P672"/>
    <mergeCell ref="C673:G673"/>
    <mergeCell ref="H673:K673"/>
    <mergeCell ref="M673:O673"/>
    <mergeCell ref="C674:G674"/>
    <mergeCell ref="H674:K674"/>
    <mergeCell ref="M674:O674"/>
    <mergeCell ref="C692:I692"/>
    <mergeCell ref="M692:O692"/>
    <mergeCell ref="C693:O693"/>
    <mergeCell ref="C694:P696"/>
    <mergeCell ref="C697:I697"/>
    <mergeCell ref="J697:K697"/>
    <mergeCell ref="M697:O697"/>
    <mergeCell ref="C686:O686"/>
    <mergeCell ref="C687:P689"/>
    <mergeCell ref="C690:I690"/>
    <mergeCell ref="M690:O690"/>
    <mergeCell ref="C691:I691"/>
    <mergeCell ref="M691:O691"/>
    <mergeCell ref="C683:J683"/>
    <mergeCell ref="N683:O683"/>
    <mergeCell ref="C684:J684"/>
    <mergeCell ref="N684:O684"/>
    <mergeCell ref="C685:J685"/>
    <mergeCell ref="N685:O685"/>
    <mergeCell ref="C708:I708"/>
    <mergeCell ref="L708:M708"/>
    <mergeCell ref="N708:P708"/>
    <mergeCell ref="C709:I709"/>
    <mergeCell ref="L709:M709"/>
    <mergeCell ref="N709:P709"/>
    <mergeCell ref="C701:I701"/>
    <mergeCell ref="J701:K701"/>
    <mergeCell ref="M701:O701"/>
    <mergeCell ref="C702:O702"/>
    <mergeCell ref="C704:O704"/>
    <mergeCell ref="C705:P707"/>
    <mergeCell ref="J698:K698"/>
    <mergeCell ref="M698:O698"/>
    <mergeCell ref="J699:K699"/>
    <mergeCell ref="M699:O699"/>
    <mergeCell ref="J700:K700"/>
    <mergeCell ref="M700:O700"/>
    <mergeCell ref="C698:I698"/>
    <mergeCell ref="C740:F740"/>
    <mergeCell ref="C743:P743"/>
    <mergeCell ref="C745:C751"/>
    <mergeCell ref="D745:K745"/>
    <mergeCell ref="L745:P746"/>
    <mergeCell ref="D746:K746"/>
    <mergeCell ref="D747:K747"/>
    <mergeCell ref="L747:L748"/>
    <mergeCell ref="N747:P748"/>
    <mergeCell ref="C722:P722"/>
    <mergeCell ref="C723:P723"/>
    <mergeCell ref="C726:P727"/>
    <mergeCell ref="C728:P729"/>
    <mergeCell ref="C735:E735"/>
    <mergeCell ref="K735:P735"/>
    <mergeCell ref="L710:M710"/>
    <mergeCell ref="N710:P710"/>
    <mergeCell ref="L711:M711"/>
    <mergeCell ref="N711:P711"/>
    <mergeCell ref="C712:O712"/>
    <mergeCell ref="C714:O714"/>
    <mergeCell ref="C762:P764"/>
    <mergeCell ref="C765:G765"/>
    <mergeCell ref="H765:K765"/>
    <mergeCell ref="M765:O765"/>
    <mergeCell ref="C766:G766"/>
    <mergeCell ref="H766:K766"/>
    <mergeCell ref="M766:O766"/>
    <mergeCell ref="C758:P758"/>
    <mergeCell ref="D760:L760"/>
    <mergeCell ref="M760:O760"/>
    <mergeCell ref="D761:L761"/>
    <mergeCell ref="M761:O761"/>
    <mergeCell ref="L749:L751"/>
    <mergeCell ref="N749:N751"/>
    <mergeCell ref="O749:O751"/>
    <mergeCell ref="P749:P751"/>
    <mergeCell ref="D751:K751"/>
    <mergeCell ref="D748:K750"/>
    <mergeCell ref="C775:J775"/>
    <mergeCell ref="N775:O775"/>
    <mergeCell ref="C776:J776"/>
    <mergeCell ref="N776:O776"/>
    <mergeCell ref="C777:J777"/>
    <mergeCell ref="N777:O777"/>
    <mergeCell ref="C769:O769"/>
    <mergeCell ref="C770:P772"/>
    <mergeCell ref="C773:J773"/>
    <mergeCell ref="N773:O773"/>
    <mergeCell ref="C774:J774"/>
    <mergeCell ref="N774:O774"/>
    <mergeCell ref="C767:G767"/>
    <mergeCell ref="H767:K767"/>
    <mergeCell ref="M767:O767"/>
    <mergeCell ref="C768:G768"/>
    <mergeCell ref="H768:K768"/>
    <mergeCell ref="M768:O768"/>
    <mergeCell ref="J790:K790"/>
    <mergeCell ref="M790:O790"/>
    <mergeCell ref="J791:K791"/>
    <mergeCell ref="M791:O791"/>
    <mergeCell ref="J792:K792"/>
    <mergeCell ref="M792:O792"/>
    <mergeCell ref="C784:I784"/>
    <mergeCell ref="M784:O784"/>
    <mergeCell ref="C785:O785"/>
    <mergeCell ref="C786:P788"/>
    <mergeCell ref="C789:I789"/>
    <mergeCell ref="J789:K789"/>
    <mergeCell ref="M789:O789"/>
    <mergeCell ref="C778:O778"/>
    <mergeCell ref="C779:P781"/>
    <mergeCell ref="C782:I782"/>
    <mergeCell ref="M782:O782"/>
    <mergeCell ref="C783:I783"/>
    <mergeCell ref="M783:O783"/>
    <mergeCell ref="C790:I790"/>
    <mergeCell ref="L802:M802"/>
    <mergeCell ref="N802:P802"/>
    <mergeCell ref="L803:M803"/>
    <mergeCell ref="N803:P803"/>
    <mergeCell ref="C804:O804"/>
    <mergeCell ref="C806:O806"/>
    <mergeCell ref="C800:I800"/>
    <mergeCell ref="L800:M800"/>
    <mergeCell ref="N800:P800"/>
    <mergeCell ref="C801:I801"/>
    <mergeCell ref="L801:M801"/>
    <mergeCell ref="N801:P801"/>
    <mergeCell ref="C793:I793"/>
    <mergeCell ref="J793:K793"/>
    <mergeCell ref="M793:O793"/>
    <mergeCell ref="C794:O794"/>
    <mergeCell ref="C796:O796"/>
    <mergeCell ref="C797:P799"/>
    <mergeCell ref="L841:L843"/>
    <mergeCell ref="N841:N843"/>
    <mergeCell ref="O841:O843"/>
    <mergeCell ref="P841:P843"/>
    <mergeCell ref="D843:K843"/>
    <mergeCell ref="C832:F832"/>
    <mergeCell ref="C835:P835"/>
    <mergeCell ref="C837:C843"/>
    <mergeCell ref="D837:K837"/>
    <mergeCell ref="L837:P838"/>
    <mergeCell ref="D838:K838"/>
    <mergeCell ref="D839:K839"/>
    <mergeCell ref="L839:L840"/>
    <mergeCell ref="N839:P840"/>
    <mergeCell ref="C814:P814"/>
    <mergeCell ref="C815:P815"/>
    <mergeCell ref="C818:P819"/>
    <mergeCell ref="C820:P821"/>
    <mergeCell ref="C827:E827"/>
    <mergeCell ref="K827:P827"/>
    <mergeCell ref="D840:K842"/>
    <mergeCell ref="C859:G859"/>
    <mergeCell ref="H859:K859"/>
    <mergeCell ref="M859:O859"/>
    <mergeCell ref="C860:G860"/>
    <mergeCell ref="H860:K860"/>
    <mergeCell ref="M860:O860"/>
    <mergeCell ref="C854:P856"/>
    <mergeCell ref="C857:G857"/>
    <mergeCell ref="H857:K857"/>
    <mergeCell ref="M857:O857"/>
    <mergeCell ref="C858:G858"/>
    <mergeCell ref="H858:K858"/>
    <mergeCell ref="M858:O858"/>
    <mergeCell ref="C850:P850"/>
    <mergeCell ref="D852:L852"/>
    <mergeCell ref="M852:O852"/>
    <mergeCell ref="D853:L853"/>
    <mergeCell ref="M853:O853"/>
    <mergeCell ref="C870:O870"/>
    <mergeCell ref="C871:P873"/>
    <mergeCell ref="C874:I874"/>
    <mergeCell ref="M874:O874"/>
    <mergeCell ref="C875:I875"/>
    <mergeCell ref="M875:O875"/>
    <mergeCell ref="C867:J867"/>
    <mergeCell ref="N867:O867"/>
    <mergeCell ref="C868:J868"/>
    <mergeCell ref="N868:O868"/>
    <mergeCell ref="C869:J869"/>
    <mergeCell ref="N869:O869"/>
    <mergeCell ref="C861:O861"/>
    <mergeCell ref="C862:P864"/>
    <mergeCell ref="C865:J865"/>
    <mergeCell ref="N865:O865"/>
    <mergeCell ref="C866:J866"/>
    <mergeCell ref="N866:O866"/>
    <mergeCell ref="C884:I884"/>
    <mergeCell ref="J884:K884"/>
    <mergeCell ref="M884:O884"/>
    <mergeCell ref="C885:I885"/>
    <mergeCell ref="J885:K885"/>
    <mergeCell ref="M885:O885"/>
    <mergeCell ref="C882:I882"/>
    <mergeCell ref="J882:K882"/>
    <mergeCell ref="M882:O882"/>
    <mergeCell ref="C883:I883"/>
    <mergeCell ref="J883:K883"/>
    <mergeCell ref="M883:O883"/>
    <mergeCell ref="C876:I876"/>
    <mergeCell ref="M876:O876"/>
    <mergeCell ref="C877:O877"/>
    <mergeCell ref="C878:P880"/>
    <mergeCell ref="C881:I881"/>
    <mergeCell ref="J881:K881"/>
    <mergeCell ref="M881:O881"/>
    <mergeCell ref="C896:O896"/>
    <mergeCell ref="C898:O898"/>
    <mergeCell ref="C906:P906"/>
    <mergeCell ref="C907:P907"/>
    <mergeCell ref="C910:P911"/>
    <mergeCell ref="C912:P913"/>
    <mergeCell ref="C893:I893"/>
    <mergeCell ref="L893:M893"/>
    <mergeCell ref="N893:P893"/>
    <mergeCell ref="L894:M894"/>
    <mergeCell ref="N894:P894"/>
    <mergeCell ref="L895:M895"/>
    <mergeCell ref="N895:P895"/>
    <mergeCell ref="C886:O886"/>
    <mergeCell ref="C888:O888"/>
    <mergeCell ref="C889:P891"/>
    <mergeCell ref="C892:I892"/>
    <mergeCell ref="L892:M892"/>
    <mergeCell ref="N892:P892"/>
    <mergeCell ref="N931:P932"/>
    <mergeCell ref="L933:L935"/>
    <mergeCell ref="N933:N935"/>
    <mergeCell ref="O933:O935"/>
    <mergeCell ref="P933:P935"/>
    <mergeCell ref="D935:K935"/>
    <mergeCell ref="C919:E919"/>
    <mergeCell ref="K919:P919"/>
    <mergeCell ref="C924:F924"/>
    <mergeCell ref="C927:P927"/>
    <mergeCell ref="C929:C935"/>
    <mergeCell ref="D929:K929"/>
    <mergeCell ref="L929:P930"/>
    <mergeCell ref="D930:K930"/>
    <mergeCell ref="D931:K931"/>
    <mergeCell ref="L931:L932"/>
    <mergeCell ref="D932:K934"/>
    <mergeCell ref="C951:G951"/>
    <mergeCell ref="H951:K951"/>
    <mergeCell ref="M951:O951"/>
    <mergeCell ref="C952:G952"/>
    <mergeCell ref="H952:K952"/>
    <mergeCell ref="M952:O952"/>
    <mergeCell ref="C946:P948"/>
    <mergeCell ref="C949:G949"/>
    <mergeCell ref="H949:K949"/>
    <mergeCell ref="M949:O949"/>
    <mergeCell ref="C950:G950"/>
    <mergeCell ref="H950:K950"/>
    <mergeCell ref="M950:O950"/>
    <mergeCell ref="C942:P942"/>
    <mergeCell ref="D944:L944"/>
    <mergeCell ref="M944:O944"/>
    <mergeCell ref="D945:L945"/>
    <mergeCell ref="M945:O945"/>
    <mergeCell ref="C962:O962"/>
    <mergeCell ref="C963:P965"/>
    <mergeCell ref="C966:I966"/>
    <mergeCell ref="M966:O966"/>
    <mergeCell ref="C967:I967"/>
    <mergeCell ref="M967:O967"/>
    <mergeCell ref="C959:J959"/>
    <mergeCell ref="N959:O959"/>
    <mergeCell ref="C960:J960"/>
    <mergeCell ref="N960:O960"/>
    <mergeCell ref="C961:J961"/>
    <mergeCell ref="N961:O961"/>
    <mergeCell ref="C953:O953"/>
    <mergeCell ref="C954:P956"/>
    <mergeCell ref="C957:J957"/>
    <mergeCell ref="N957:O957"/>
    <mergeCell ref="C958:J958"/>
    <mergeCell ref="N958:O958"/>
    <mergeCell ref="C976:I976"/>
    <mergeCell ref="J976:K976"/>
    <mergeCell ref="M976:O976"/>
    <mergeCell ref="C977:I977"/>
    <mergeCell ref="J977:K977"/>
    <mergeCell ref="M977:O977"/>
    <mergeCell ref="C974:I974"/>
    <mergeCell ref="J974:K974"/>
    <mergeCell ref="M974:O974"/>
    <mergeCell ref="C975:I975"/>
    <mergeCell ref="J975:K975"/>
    <mergeCell ref="M975:O975"/>
    <mergeCell ref="C968:I968"/>
    <mergeCell ref="M968:O968"/>
    <mergeCell ref="C969:O969"/>
    <mergeCell ref="C970:P972"/>
    <mergeCell ref="C973:I973"/>
    <mergeCell ref="J973:K973"/>
    <mergeCell ref="M973:O973"/>
    <mergeCell ref="C988:O988"/>
    <mergeCell ref="C990:O990"/>
    <mergeCell ref="C998:P998"/>
    <mergeCell ref="C999:P999"/>
    <mergeCell ref="C1002:P1003"/>
    <mergeCell ref="C1004:P1005"/>
    <mergeCell ref="C985:I985"/>
    <mergeCell ref="L985:M985"/>
    <mergeCell ref="N985:P985"/>
    <mergeCell ref="L986:M986"/>
    <mergeCell ref="N986:P986"/>
    <mergeCell ref="L987:M987"/>
    <mergeCell ref="N987:P987"/>
    <mergeCell ref="C978:O978"/>
    <mergeCell ref="C980:O980"/>
    <mergeCell ref="C981:P983"/>
    <mergeCell ref="C984:I984"/>
    <mergeCell ref="L984:M984"/>
    <mergeCell ref="N984:P984"/>
    <mergeCell ref="N1023:P1024"/>
    <mergeCell ref="L1025:L1027"/>
    <mergeCell ref="N1025:N1027"/>
    <mergeCell ref="O1025:O1027"/>
    <mergeCell ref="P1025:P1027"/>
    <mergeCell ref="D1027:K1027"/>
    <mergeCell ref="C1011:E1011"/>
    <mergeCell ref="K1011:P1011"/>
    <mergeCell ref="C1016:F1016"/>
    <mergeCell ref="C1019:P1019"/>
    <mergeCell ref="C1021:C1027"/>
    <mergeCell ref="D1021:K1021"/>
    <mergeCell ref="L1021:P1022"/>
    <mergeCell ref="D1022:K1022"/>
    <mergeCell ref="D1023:K1023"/>
    <mergeCell ref="L1023:L1024"/>
    <mergeCell ref="D1024:K1026"/>
    <mergeCell ref="C1043:G1043"/>
    <mergeCell ref="H1043:K1043"/>
    <mergeCell ref="M1043:O1043"/>
    <mergeCell ref="C1044:G1044"/>
    <mergeCell ref="H1044:K1044"/>
    <mergeCell ref="M1044:O1044"/>
    <mergeCell ref="C1038:P1040"/>
    <mergeCell ref="C1041:G1041"/>
    <mergeCell ref="H1041:K1041"/>
    <mergeCell ref="M1041:O1041"/>
    <mergeCell ref="C1042:G1042"/>
    <mergeCell ref="H1042:K1042"/>
    <mergeCell ref="M1042:O1042"/>
    <mergeCell ref="C1034:P1034"/>
    <mergeCell ref="D1036:L1036"/>
    <mergeCell ref="M1036:O1036"/>
    <mergeCell ref="D1037:L1037"/>
    <mergeCell ref="M1037:O1037"/>
    <mergeCell ref="C1054:O1054"/>
    <mergeCell ref="C1055:P1057"/>
    <mergeCell ref="C1058:I1058"/>
    <mergeCell ref="M1058:O1058"/>
    <mergeCell ref="C1059:I1059"/>
    <mergeCell ref="M1059:O1059"/>
    <mergeCell ref="C1051:J1051"/>
    <mergeCell ref="N1051:O1051"/>
    <mergeCell ref="C1052:J1052"/>
    <mergeCell ref="N1052:O1052"/>
    <mergeCell ref="C1053:J1053"/>
    <mergeCell ref="N1053:O1053"/>
    <mergeCell ref="C1045:O1045"/>
    <mergeCell ref="C1046:P1048"/>
    <mergeCell ref="C1049:J1049"/>
    <mergeCell ref="N1049:O1049"/>
    <mergeCell ref="C1050:J1050"/>
    <mergeCell ref="N1050:O1050"/>
    <mergeCell ref="C1068:I1068"/>
    <mergeCell ref="J1068:K1068"/>
    <mergeCell ref="M1068:O1068"/>
    <mergeCell ref="C1069:I1069"/>
    <mergeCell ref="J1069:K1069"/>
    <mergeCell ref="M1069:O1069"/>
    <mergeCell ref="C1066:I1066"/>
    <mergeCell ref="J1066:K1066"/>
    <mergeCell ref="M1066:O1066"/>
    <mergeCell ref="C1067:I1067"/>
    <mergeCell ref="J1067:K1067"/>
    <mergeCell ref="M1067:O1067"/>
    <mergeCell ref="C1060:I1060"/>
    <mergeCell ref="M1060:O1060"/>
    <mergeCell ref="C1061:O1061"/>
    <mergeCell ref="C1062:P1064"/>
    <mergeCell ref="C1065:I1065"/>
    <mergeCell ref="J1065:K1065"/>
    <mergeCell ref="M1065:O1065"/>
    <mergeCell ref="C1080:O1080"/>
    <mergeCell ref="C1082:O1082"/>
    <mergeCell ref="C1090:P1090"/>
    <mergeCell ref="C1091:P1091"/>
    <mergeCell ref="C1094:P1095"/>
    <mergeCell ref="C1096:P1097"/>
    <mergeCell ref="C1077:I1077"/>
    <mergeCell ref="L1077:M1077"/>
    <mergeCell ref="N1077:P1077"/>
    <mergeCell ref="L1078:M1078"/>
    <mergeCell ref="N1078:P1078"/>
    <mergeCell ref="L1079:M1079"/>
    <mergeCell ref="N1079:P1079"/>
    <mergeCell ref="C1070:O1070"/>
    <mergeCell ref="C1072:O1072"/>
    <mergeCell ref="C1073:P1075"/>
    <mergeCell ref="C1076:I1076"/>
    <mergeCell ref="L1076:M1076"/>
    <mergeCell ref="N1076:P1076"/>
    <mergeCell ref="N1115:P1116"/>
    <mergeCell ref="L1117:L1119"/>
    <mergeCell ref="N1117:N1119"/>
    <mergeCell ref="O1117:O1119"/>
    <mergeCell ref="P1117:P1119"/>
    <mergeCell ref="D1119:K1119"/>
    <mergeCell ref="C1103:E1103"/>
    <mergeCell ref="K1103:P1103"/>
    <mergeCell ref="C1108:F1108"/>
    <mergeCell ref="C1111:P1111"/>
    <mergeCell ref="C1113:C1119"/>
    <mergeCell ref="D1113:K1113"/>
    <mergeCell ref="L1113:P1114"/>
    <mergeCell ref="D1114:K1114"/>
    <mergeCell ref="D1115:K1115"/>
    <mergeCell ref="L1115:L1116"/>
    <mergeCell ref="D1116:K1118"/>
    <mergeCell ref="C1135:G1135"/>
    <mergeCell ref="H1135:K1135"/>
    <mergeCell ref="M1135:O1135"/>
    <mergeCell ref="C1136:G1136"/>
    <mergeCell ref="H1136:K1136"/>
    <mergeCell ref="M1136:O1136"/>
    <mergeCell ref="C1130:P1132"/>
    <mergeCell ref="C1133:G1133"/>
    <mergeCell ref="H1133:K1133"/>
    <mergeCell ref="M1133:O1133"/>
    <mergeCell ref="C1134:G1134"/>
    <mergeCell ref="H1134:K1134"/>
    <mergeCell ref="M1134:O1134"/>
    <mergeCell ref="C1126:P1126"/>
    <mergeCell ref="D1128:L1128"/>
    <mergeCell ref="M1128:O1128"/>
    <mergeCell ref="D1129:L1129"/>
    <mergeCell ref="M1129:O1129"/>
    <mergeCell ref="C1146:O1146"/>
    <mergeCell ref="C1147:P1149"/>
    <mergeCell ref="C1150:I1150"/>
    <mergeCell ref="M1150:O1150"/>
    <mergeCell ref="C1151:I1151"/>
    <mergeCell ref="M1151:O1151"/>
    <mergeCell ref="C1143:J1143"/>
    <mergeCell ref="N1143:O1143"/>
    <mergeCell ref="C1144:J1144"/>
    <mergeCell ref="N1144:O1144"/>
    <mergeCell ref="C1145:J1145"/>
    <mergeCell ref="N1145:O1145"/>
    <mergeCell ref="C1137:O1137"/>
    <mergeCell ref="C1138:P1140"/>
    <mergeCell ref="C1141:J1141"/>
    <mergeCell ref="N1141:O1141"/>
    <mergeCell ref="C1142:J1142"/>
    <mergeCell ref="N1142:O1142"/>
    <mergeCell ref="C1160:I1160"/>
    <mergeCell ref="J1160:K1160"/>
    <mergeCell ref="M1160:O1160"/>
    <mergeCell ref="C1161:I1161"/>
    <mergeCell ref="J1161:K1161"/>
    <mergeCell ref="M1161:O1161"/>
    <mergeCell ref="C1158:I1158"/>
    <mergeCell ref="J1158:K1158"/>
    <mergeCell ref="M1158:O1158"/>
    <mergeCell ref="C1159:I1159"/>
    <mergeCell ref="J1159:K1159"/>
    <mergeCell ref="M1159:O1159"/>
    <mergeCell ref="C1152:I1152"/>
    <mergeCell ref="M1152:O1152"/>
    <mergeCell ref="C1153:O1153"/>
    <mergeCell ref="C1154:P1156"/>
    <mergeCell ref="C1157:I1157"/>
    <mergeCell ref="J1157:K1157"/>
    <mergeCell ref="M1157:O1157"/>
    <mergeCell ref="C1172:O1172"/>
    <mergeCell ref="C1174:O1174"/>
    <mergeCell ref="C1182:P1182"/>
    <mergeCell ref="C1183:P1183"/>
    <mergeCell ref="C1186:P1187"/>
    <mergeCell ref="C1188:P1189"/>
    <mergeCell ref="C1169:I1169"/>
    <mergeCell ref="L1169:M1169"/>
    <mergeCell ref="N1169:P1169"/>
    <mergeCell ref="L1170:M1170"/>
    <mergeCell ref="N1170:P1170"/>
    <mergeCell ref="L1171:M1171"/>
    <mergeCell ref="N1171:P1171"/>
    <mergeCell ref="C1162:O1162"/>
    <mergeCell ref="C1164:O1164"/>
    <mergeCell ref="C1165:P1167"/>
    <mergeCell ref="C1168:I1168"/>
    <mergeCell ref="L1168:M1168"/>
    <mergeCell ref="N1168:P1168"/>
    <mergeCell ref="N1207:P1208"/>
    <mergeCell ref="L1209:L1211"/>
    <mergeCell ref="N1209:N1211"/>
    <mergeCell ref="O1209:O1211"/>
    <mergeCell ref="P1209:P1211"/>
    <mergeCell ref="D1211:K1211"/>
    <mergeCell ref="C1195:E1195"/>
    <mergeCell ref="K1195:P1195"/>
    <mergeCell ref="C1200:F1200"/>
    <mergeCell ref="C1203:P1203"/>
    <mergeCell ref="C1205:C1211"/>
    <mergeCell ref="D1205:K1205"/>
    <mergeCell ref="L1205:P1206"/>
    <mergeCell ref="D1206:K1206"/>
    <mergeCell ref="D1207:K1207"/>
    <mergeCell ref="L1207:L1208"/>
    <mergeCell ref="D1208:K1210"/>
    <mergeCell ref="C1227:G1227"/>
    <mergeCell ref="H1227:K1227"/>
    <mergeCell ref="M1227:O1227"/>
    <mergeCell ref="C1228:G1228"/>
    <mergeCell ref="H1228:K1228"/>
    <mergeCell ref="M1228:O1228"/>
    <mergeCell ref="C1222:P1224"/>
    <mergeCell ref="C1225:G1225"/>
    <mergeCell ref="H1225:K1225"/>
    <mergeCell ref="M1225:O1225"/>
    <mergeCell ref="C1226:G1226"/>
    <mergeCell ref="H1226:K1226"/>
    <mergeCell ref="M1226:O1226"/>
    <mergeCell ref="C1218:P1218"/>
    <mergeCell ref="D1220:L1220"/>
    <mergeCell ref="M1220:O1220"/>
    <mergeCell ref="D1221:L1221"/>
    <mergeCell ref="M1221:O1221"/>
    <mergeCell ref="C1238:O1238"/>
    <mergeCell ref="C1239:P1241"/>
    <mergeCell ref="C1242:I1242"/>
    <mergeCell ref="M1242:O1242"/>
    <mergeCell ref="C1243:I1243"/>
    <mergeCell ref="M1243:O1243"/>
    <mergeCell ref="C1235:J1235"/>
    <mergeCell ref="N1235:O1235"/>
    <mergeCell ref="C1236:J1236"/>
    <mergeCell ref="N1236:O1236"/>
    <mergeCell ref="C1237:J1237"/>
    <mergeCell ref="N1237:O1237"/>
    <mergeCell ref="C1229:O1229"/>
    <mergeCell ref="C1230:P1232"/>
    <mergeCell ref="C1233:J1233"/>
    <mergeCell ref="N1233:O1233"/>
    <mergeCell ref="C1234:J1234"/>
    <mergeCell ref="N1234:O1234"/>
    <mergeCell ref="C1252:I1252"/>
    <mergeCell ref="J1252:K1252"/>
    <mergeCell ref="M1252:O1252"/>
    <mergeCell ref="C1253:I1253"/>
    <mergeCell ref="J1253:K1253"/>
    <mergeCell ref="M1253:O1253"/>
    <mergeCell ref="C1250:I1250"/>
    <mergeCell ref="J1250:K1250"/>
    <mergeCell ref="M1250:O1250"/>
    <mergeCell ref="C1251:I1251"/>
    <mergeCell ref="J1251:K1251"/>
    <mergeCell ref="M1251:O1251"/>
    <mergeCell ref="C1244:I1244"/>
    <mergeCell ref="M1244:O1244"/>
    <mergeCell ref="C1245:O1245"/>
    <mergeCell ref="C1246:P1248"/>
    <mergeCell ref="C1249:I1249"/>
    <mergeCell ref="J1249:K1249"/>
    <mergeCell ref="M1249:O1249"/>
    <mergeCell ref="C1264:O1264"/>
    <mergeCell ref="C1266:O1266"/>
    <mergeCell ref="C1274:P1274"/>
    <mergeCell ref="C1275:P1275"/>
    <mergeCell ref="C1278:P1279"/>
    <mergeCell ref="C1280:P1281"/>
    <mergeCell ref="C1261:I1261"/>
    <mergeCell ref="L1261:M1261"/>
    <mergeCell ref="N1261:P1261"/>
    <mergeCell ref="L1262:M1262"/>
    <mergeCell ref="N1262:P1262"/>
    <mergeCell ref="L1263:M1263"/>
    <mergeCell ref="N1263:P1263"/>
    <mergeCell ref="C1254:O1254"/>
    <mergeCell ref="C1256:O1256"/>
    <mergeCell ref="C1257:P1259"/>
    <mergeCell ref="C1260:I1260"/>
    <mergeCell ref="L1260:M1260"/>
    <mergeCell ref="N1260:P1260"/>
    <mergeCell ref="N1299:P1300"/>
    <mergeCell ref="L1301:L1303"/>
    <mergeCell ref="N1301:N1303"/>
    <mergeCell ref="O1301:O1303"/>
    <mergeCell ref="P1301:P1303"/>
    <mergeCell ref="D1303:K1303"/>
    <mergeCell ref="C1287:E1287"/>
    <mergeCell ref="K1287:P1287"/>
    <mergeCell ref="C1292:F1292"/>
    <mergeCell ref="C1295:P1295"/>
    <mergeCell ref="C1297:C1303"/>
    <mergeCell ref="D1297:K1297"/>
    <mergeCell ref="L1297:P1298"/>
    <mergeCell ref="D1298:K1298"/>
    <mergeCell ref="D1299:K1299"/>
    <mergeCell ref="L1299:L1300"/>
    <mergeCell ref="D1300:K1302"/>
    <mergeCell ref="C1319:G1319"/>
    <mergeCell ref="H1319:K1319"/>
    <mergeCell ref="M1319:O1319"/>
    <mergeCell ref="C1320:G1320"/>
    <mergeCell ref="H1320:K1320"/>
    <mergeCell ref="M1320:O1320"/>
    <mergeCell ref="C1314:P1316"/>
    <mergeCell ref="C1317:G1317"/>
    <mergeCell ref="H1317:K1317"/>
    <mergeCell ref="M1317:O1317"/>
    <mergeCell ref="C1318:G1318"/>
    <mergeCell ref="H1318:K1318"/>
    <mergeCell ref="M1318:O1318"/>
    <mergeCell ref="C1310:P1310"/>
    <mergeCell ref="D1312:L1312"/>
    <mergeCell ref="M1312:O1312"/>
    <mergeCell ref="D1313:L1313"/>
    <mergeCell ref="M1313:O1313"/>
    <mergeCell ref="C1330:O1330"/>
    <mergeCell ref="C1331:P1333"/>
    <mergeCell ref="C1334:I1334"/>
    <mergeCell ref="M1334:O1334"/>
    <mergeCell ref="C1335:I1335"/>
    <mergeCell ref="M1335:O1335"/>
    <mergeCell ref="C1327:J1327"/>
    <mergeCell ref="N1327:O1327"/>
    <mergeCell ref="C1328:J1328"/>
    <mergeCell ref="N1328:O1328"/>
    <mergeCell ref="C1329:J1329"/>
    <mergeCell ref="N1329:O1329"/>
    <mergeCell ref="C1321:O1321"/>
    <mergeCell ref="C1322:P1324"/>
    <mergeCell ref="C1325:J1325"/>
    <mergeCell ref="N1325:O1325"/>
    <mergeCell ref="C1326:J1326"/>
    <mergeCell ref="N1326:O1326"/>
    <mergeCell ref="C1344:I1344"/>
    <mergeCell ref="J1344:K1344"/>
    <mergeCell ref="M1344:O1344"/>
    <mergeCell ref="C1345:I1345"/>
    <mergeCell ref="J1345:K1345"/>
    <mergeCell ref="M1345:O1345"/>
    <mergeCell ref="C1342:I1342"/>
    <mergeCell ref="J1342:K1342"/>
    <mergeCell ref="M1342:O1342"/>
    <mergeCell ref="C1343:I1343"/>
    <mergeCell ref="J1343:K1343"/>
    <mergeCell ref="M1343:O1343"/>
    <mergeCell ref="C1336:I1336"/>
    <mergeCell ref="M1336:O1336"/>
    <mergeCell ref="C1337:O1337"/>
    <mergeCell ref="C1338:P1340"/>
    <mergeCell ref="C1341:I1341"/>
    <mergeCell ref="J1341:K1341"/>
    <mergeCell ref="M1341:O1341"/>
    <mergeCell ref="C1356:O1356"/>
    <mergeCell ref="C1358:O1358"/>
    <mergeCell ref="C1366:P1366"/>
    <mergeCell ref="C1367:P1367"/>
    <mergeCell ref="C1370:P1371"/>
    <mergeCell ref="C1372:P1373"/>
    <mergeCell ref="C1353:I1353"/>
    <mergeCell ref="L1353:M1353"/>
    <mergeCell ref="N1353:P1353"/>
    <mergeCell ref="L1354:M1354"/>
    <mergeCell ref="N1354:P1354"/>
    <mergeCell ref="L1355:M1355"/>
    <mergeCell ref="N1355:P1355"/>
    <mergeCell ref="C1346:O1346"/>
    <mergeCell ref="C1348:O1348"/>
    <mergeCell ref="C1349:P1351"/>
    <mergeCell ref="C1352:I1352"/>
    <mergeCell ref="L1352:M1352"/>
    <mergeCell ref="N1352:P1352"/>
    <mergeCell ref="N1391:P1392"/>
    <mergeCell ref="L1393:L1395"/>
    <mergeCell ref="N1393:N1395"/>
    <mergeCell ref="O1393:O1395"/>
    <mergeCell ref="P1393:P1395"/>
    <mergeCell ref="D1395:K1395"/>
    <mergeCell ref="C1379:E1379"/>
    <mergeCell ref="K1379:P1379"/>
    <mergeCell ref="C1384:F1384"/>
    <mergeCell ref="C1387:P1387"/>
    <mergeCell ref="C1389:C1395"/>
    <mergeCell ref="D1389:K1389"/>
    <mergeCell ref="L1389:P1390"/>
    <mergeCell ref="D1390:K1390"/>
    <mergeCell ref="D1391:K1391"/>
    <mergeCell ref="L1391:L1392"/>
    <mergeCell ref="D1392:K1394"/>
    <mergeCell ref="C1411:G1411"/>
    <mergeCell ref="H1411:K1411"/>
    <mergeCell ref="M1411:O1411"/>
    <mergeCell ref="C1412:G1412"/>
    <mergeCell ref="H1412:K1412"/>
    <mergeCell ref="M1412:O1412"/>
    <mergeCell ref="C1406:P1408"/>
    <mergeCell ref="C1409:G1409"/>
    <mergeCell ref="H1409:K1409"/>
    <mergeCell ref="M1409:O1409"/>
    <mergeCell ref="C1410:G1410"/>
    <mergeCell ref="H1410:K1410"/>
    <mergeCell ref="M1410:O1410"/>
    <mergeCell ref="C1402:P1402"/>
    <mergeCell ref="D1404:L1404"/>
    <mergeCell ref="M1404:O1404"/>
    <mergeCell ref="D1405:L1405"/>
    <mergeCell ref="M1405:O1405"/>
    <mergeCell ref="C1422:O1422"/>
    <mergeCell ref="C1423:P1425"/>
    <mergeCell ref="C1426:I1426"/>
    <mergeCell ref="M1426:O1426"/>
    <mergeCell ref="C1427:I1427"/>
    <mergeCell ref="M1427:O1427"/>
    <mergeCell ref="C1419:J1419"/>
    <mergeCell ref="N1419:O1419"/>
    <mergeCell ref="C1420:J1420"/>
    <mergeCell ref="N1420:O1420"/>
    <mergeCell ref="C1421:J1421"/>
    <mergeCell ref="N1421:O1421"/>
    <mergeCell ref="C1413:O1413"/>
    <mergeCell ref="C1414:P1416"/>
    <mergeCell ref="C1417:J1417"/>
    <mergeCell ref="N1417:O1417"/>
    <mergeCell ref="C1418:J1418"/>
    <mergeCell ref="N1418:O1418"/>
    <mergeCell ref="C1436:I1436"/>
    <mergeCell ref="J1436:K1436"/>
    <mergeCell ref="M1436:O1436"/>
    <mergeCell ref="C1437:I1437"/>
    <mergeCell ref="J1437:K1437"/>
    <mergeCell ref="M1437:O1437"/>
    <mergeCell ref="C1434:I1434"/>
    <mergeCell ref="J1434:K1434"/>
    <mergeCell ref="M1434:O1434"/>
    <mergeCell ref="C1435:I1435"/>
    <mergeCell ref="J1435:K1435"/>
    <mergeCell ref="M1435:O1435"/>
    <mergeCell ref="C1428:I1428"/>
    <mergeCell ref="M1428:O1428"/>
    <mergeCell ref="C1429:O1429"/>
    <mergeCell ref="C1430:P1432"/>
    <mergeCell ref="C1433:I1433"/>
    <mergeCell ref="J1433:K1433"/>
    <mergeCell ref="M1433:O1433"/>
    <mergeCell ref="C1448:O1448"/>
    <mergeCell ref="C1450:O1450"/>
    <mergeCell ref="C1458:P1458"/>
    <mergeCell ref="C1459:P1459"/>
    <mergeCell ref="C1462:P1463"/>
    <mergeCell ref="C1464:P1465"/>
    <mergeCell ref="C1445:I1445"/>
    <mergeCell ref="L1445:M1445"/>
    <mergeCell ref="N1445:P1445"/>
    <mergeCell ref="L1446:M1446"/>
    <mergeCell ref="N1446:P1446"/>
    <mergeCell ref="L1447:M1447"/>
    <mergeCell ref="N1447:P1447"/>
    <mergeCell ref="C1438:O1438"/>
    <mergeCell ref="C1440:O1440"/>
    <mergeCell ref="C1441:P1443"/>
    <mergeCell ref="C1444:I1444"/>
    <mergeCell ref="L1444:M1444"/>
    <mergeCell ref="N1444:P1444"/>
    <mergeCell ref="N1483:P1484"/>
    <mergeCell ref="L1485:L1487"/>
    <mergeCell ref="N1485:N1487"/>
    <mergeCell ref="O1485:O1487"/>
    <mergeCell ref="P1485:P1487"/>
    <mergeCell ref="D1487:K1487"/>
    <mergeCell ref="C1471:E1471"/>
    <mergeCell ref="K1471:P1471"/>
    <mergeCell ref="C1476:F1476"/>
    <mergeCell ref="C1479:P1479"/>
    <mergeCell ref="C1481:C1487"/>
    <mergeCell ref="D1481:K1481"/>
    <mergeCell ref="L1481:P1482"/>
    <mergeCell ref="D1482:K1482"/>
    <mergeCell ref="D1483:K1483"/>
    <mergeCell ref="L1483:L1484"/>
    <mergeCell ref="D1484:K1486"/>
    <mergeCell ref="C1503:G1503"/>
    <mergeCell ref="H1503:K1503"/>
    <mergeCell ref="M1503:O1503"/>
    <mergeCell ref="C1504:G1504"/>
    <mergeCell ref="H1504:K1504"/>
    <mergeCell ref="M1504:O1504"/>
    <mergeCell ref="C1498:P1500"/>
    <mergeCell ref="C1501:G1501"/>
    <mergeCell ref="H1501:K1501"/>
    <mergeCell ref="M1501:O1501"/>
    <mergeCell ref="C1502:G1502"/>
    <mergeCell ref="H1502:K1502"/>
    <mergeCell ref="M1502:O1502"/>
    <mergeCell ref="C1494:P1494"/>
    <mergeCell ref="D1496:L1496"/>
    <mergeCell ref="M1496:O1496"/>
    <mergeCell ref="D1497:L1497"/>
    <mergeCell ref="M1497:O1497"/>
    <mergeCell ref="C1514:O1514"/>
    <mergeCell ref="C1515:P1517"/>
    <mergeCell ref="C1518:I1518"/>
    <mergeCell ref="M1518:O1518"/>
    <mergeCell ref="C1519:I1519"/>
    <mergeCell ref="M1519:O1519"/>
    <mergeCell ref="C1511:J1511"/>
    <mergeCell ref="N1511:O1511"/>
    <mergeCell ref="C1512:J1512"/>
    <mergeCell ref="N1512:O1512"/>
    <mergeCell ref="C1513:J1513"/>
    <mergeCell ref="N1513:O1513"/>
    <mergeCell ref="C1505:O1505"/>
    <mergeCell ref="C1506:P1508"/>
    <mergeCell ref="C1509:J1509"/>
    <mergeCell ref="N1509:O1509"/>
    <mergeCell ref="C1510:J1510"/>
    <mergeCell ref="N1510:O1510"/>
    <mergeCell ref="C1528:I1528"/>
    <mergeCell ref="J1528:K1528"/>
    <mergeCell ref="M1528:O1528"/>
    <mergeCell ref="C1529:I1529"/>
    <mergeCell ref="J1529:K1529"/>
    <mergeCell ref="M1529:O1529"/>
    <mergeCell ref="C1526:I1526"/>
    <mergeCell ref="J1526:K1526"/>
    <mergeCell ref="M1526:O1526"/>
    <mergeCell ref="C1527:I1527"/>
    <mergeCell ref="J1527:K1527"/>
    <mergeCell ref="M1527:O1527"/>
    <mergeCell ref="C1520:I1520"/>
    <mergeCell ref="M1520:O1520"/>
    <mergeCell ref="C1521:O1521"/>
    <mergeCell ref="C1522:P1524"/>
    <mergeCell ref="C1525:I1525"/>
    <mergeCell ref="J1525:K1525"/>
    <mergeCell ref="M1525:O1525"/>
    <mergeCell ref="C1540:O1540"/>
    <mergeCell ref="C1542:O1542"/>
    <mergeCell ref="C1550:P1550"/>
    <mergeCell ref="C1551:P1551"/>
    <mergeCell ref="C1554:P1555"/>
    <mergeCell ref="C1556:P1557"/>
    <mergeCell ref="C1537:I1537"/>
    <mergeCell ref="L1537:M1537"/>
    <mergeCell ref="N1537:P1537"/>
    <mergeCell ref="L1538:M1538"/>
    <mergeCell ref="N1538:P1538"/>
    <mergeCell ref="L1539:M1539"/>
    <mergeCell ref="N1539:P1539"/>
    <mergeCell ref="C1530:O1530"/>
    <mergeCell ref="C1532:O1532"/>
    <mergeCell ref="C1533:P1535"/>
    <mergeCell ref="C1536:I1536"/>
    <mergeCell ref="L1536:M1536"/>
    <mergeCell ref="N1536:P1536"/>
    <mergeCell ref="N1575:P1576"/>
    <mergeCell ref="L1577:L1579"/>
    <mergeCell ref="N1577:N1579"/>
    <mergeCell ref="O1577:O1579"/>
    <mergeCell ref="P1577:P1579"/>
    <mergeCell ref="D1579:K1579"/>
    <mergeCell ref="C1563:E1563"/>
    <mergeCell ref="K1563:P1563"/>
    <mergeCell ref="C1568:F1568"/>
    <mergeCell ref="C1571:P1571"/>
    <mergeCell ref="C1573:C1579"/>
    <mergeCell ref="D1573:K1573"/>
    <mergeCell ref="L1573:P1574"/>
    <mergeCell ref="D1574:K1574"/>
    <mergeCell ref="D1575:K1575"/>
    <mergeCell ref="L1575:L1576"/>
    <mergeCell ref="D1576:K1578"/>
    <mergeCell ref="C1595:G1595"/>
    <mergeCell ref="H1595:K1595"/>
    <mergeCell ref="M1595:O1595"/>
    <mergeCell ref="C1596:G1596"/>
    <mergeCell ref="H1596:K1596"/>
    <mergeCell ref="M1596:O1596"/>
    <mergeCell ref="C1590:P1592"/>
    <mergeCell ref="C1593:G1593"/>
    <mergeCell ref="H1593:K1593"/>
    <mergeCell ref="M1593:O1593"/>
    <mergeCell ref="C1594:G1594"/>
    <mergeCell ref="H1594:K1594"/>
    <mergeCell ref="M1594:O1594"/>
    <mergeCell ref="C1586:P1586"/>
    <mergeCell ref="D1588:L1588"/>
    <mergeCell ref="M1588:O1588"/>
    <mergeCell ref="D1589:L1589"/>
    <mergeCell ref="M1589:O1589"/>
    <mergeCell ref="C1606:O1606"/>
    <mergeCell ref="C1607:P1609"/>
    <mergeCell ref="C1610:I1610"/>
    <mergeCell ref="M1610:O1610"/>
    <mergeCell ref="C1611:I1611"/>
    <mergeCell ref="M1611:O1611"/>
    <mergeCell ref="C1603:J1603"/>
    <mergeCell ref="N1603:O1603"/>
    <mergeCell ref="C1604:J1604"/>
    <mergeCell ref="N1604:O1604"/>
    <mergeCell ref="C1605:J1605"/>
    <mergeCell ref="N1605:O1605"/>
    <mergeCell ref="C1597:O1597"/>
    <mergeCell ref="C1598:P1600"/>
    <mergeCell ref="C1601:J1601"/>
    <mergeCell ref="N1601:O1601"/>
    <mergeCell ref="C1602:J1602"/>
    <mergeCell ref="N1602:O1602"/>
    <mergeCell ref="C1620:I1620"/>
    <mergeCell ref="J1620:K1620"/>
    <mergeCell ref="M1620:O1620"/>
    <mergeCell ref="C1621:I1621"/>
    <mergeCell ref="J1621:K1621"/>
    <mergeCell ref="M1621:O1621"/>
    <mergeCell ref="C1618:I1618"/>
    <mergeCell ref="J1618:K1618"/>
    <mergeCell ref="M1618:O1618"/>
    <mergeCell ref="C1619:I1619"/>
    <mergeCell ref="J1619:K1619"/>
    <mergeCell ref="M1619:O1619"/>
    <mergeCell ref="C1612:I1612"/>
    <mergeCell ref="M1612:O1612"/>
    <mergeCell ref="C1613:O1613"/>
    <mergeCell ref="C1614:P1616"/>
    <mergeCell ref="C1617:I1617"/>
    <mergeCell ref="J1617:K1617"/>
    <mergeCell ref="M1617:O1617"/>
    <mergeCell ref="C1655:E1655"/>
    <mergeCell ref="K1655:P1655"/>
    <mergeCell ref="C1632:O1632"/>
    <mergeCell ref="C1634:O1634"/>
    <mergeCell ref="C1642:P1642"/>
    <mergeCell ref="C1643:P1643"/>
    <mergeCell ref="C1646:P1647"/>
    <mergeCell ref="C1648:P1649"/>
    <mergeCell ref="C1629:I1629"/>
    <mergeCell ref="L1629:M1629"/>
    <mergeCell ref="N1629:P1629"/>
    <mergeCell ref="L1630:M1630"/>
    <mergeCell ref="N1630:P1630"/>
    <mergeCell ref="L1631:M1631"/>
    <mergeCell ref="N1631:P1631"/>
    <mergeCell ref="C1622:O1622"/>
    <mergeCell ref="C1624:O1624"/>
    <mergeCell ref="C1625:P1627"/>
    <mergeCell ref="C1628:I1628"/>
    <mergeCell ref="L1628:M1628"/>
    <mergeCell ref="N1628:P1628"/>
  </mergeCells>
  <printOptions horizontalCentered="1" verticalCentered="1"/>
  <pageMargins left="0.11811023622047245" right="0.11811023622047245" top="0.15748031496062992" bottom="0.15748031496062992" header="0" footer="0"/>
  <pageSetup scale="52" orientation="portrait" r:id="rId1"/>
  <headerFooter alignWithMargins="0"/>
  <rowBreaks count="17" manualBreakCount="17">
    <brk id="91" max="16" man="1"/>
    <brk id="186" max="16" man="1"/>
    <brk id="277" max="16" man="1"/>
    <brk id="369" max="16" man="1"/>
    <brk id="461" max="16" man="1"/>
    <brk id="553" max="16" man="1"/>
    <brk id="645" max="16" man="1"/>
    <brk id="737" max="16" man="1"/>
    <brk id="829" max="16" man="1"/>
    <brk id="921" max="16" man="1"/>
    <brk id="1013" max="16" man="1"/>
    <brk id="1105" max="16" man="1"/>
    <brk id="1197" max="16" man="1"/>
    <brk id="1289" max="16" man="1"/>
    <brk id="1381" max="16" man="1"/>
    <brk id="1473" max="16" man="1"/>
    <brk id="1565" max="16"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EBC7A-3E3A-495C-9111-5FE5FBB319D0}">
  <dimension ref="B1:H19"/>
  <sheetViews>
    <sheetView view="pageBreakPreview" topLeftCell="C1" zoomScale="60" zoomScaleNormal="100" workbookViewId="0">
      <selection activeCell="D6" sqref="D6"/>
    </sheetView>
  </sheetViews>
  <sheetFormatPr baseColWidth="10" defaultColWidth="11.42578125" defaultRowHeight="15"/>
  <cols>
    <col min="1" max="2" width="0" style="484" hidden="1" customWidth="1"/>
    <col min="3" max="3" width="37.140625" style="484" customWidth="1"/>
    <col min="4" max="4" width="14.140625" style="485" customWidth="1"/>
    <col min="5" max="5" width="11.42578125" style="484"/>
    <col min="6" max="6" width="45.85546875" style="484" customWidth="1"/>
    <col min="7" max="16384" width="11.42578125" style="484"/>
  </cols>
  <sheetData>
    <row r="1" spans="2:8" ht="15.75" thickBot="1"/>
    <row r="2" spans="2:8" ht="15.75" hidden="1" thickBot="1"/>
    <row r="3" spans="2:8" ht="15.75" hidden="1" thickBot="1"/>
    <row r="4" spans="2:8" ht="47.25" customHeight="1" thickBot="1">
      <c r="B4" s="486"/>
      <c r="C4" s="487" t="s">
        <v>356</v>
      </c>
      <c r="D4" s="488"/>
      <c r="F4" s="487" t="s">
        <v>356</v>
      </c>
      <c r="G4" s="488"/>
    </row>
    <row r="5" spans="2:8">
      <c r="B5" s="486"/>
      <c r="C5" s="489" t="s">
        <v>357</v>
      </c>
      <c r="D5" s="490">
        <v>1</v>
      </c>
      <c r="F5" s="489" t="s">
        <v>357</v>
      </c>
      <c r="G5" s="490">
        <v>1</v>
      </c>
    </row>
    <row r="6" spans="2:8">
      <c r="B6" s="486"/>
      <c r="C6" s="491" t="s">
        <v>358</v>
      </c>
      <c r="D6" s="492">
        <v>8.3299999999999999E-2</v>
      </c>
      <c r="F6" s="491" t="s">
        <v>358</v>
      </c>
      <c r="G6" s="492">
        <v>0</v>
      </c>
    </row>
    <row r="7" spans="2:8">
      <c r="B7" s="486"/>
      <c r="C7" s="491" t="s">
        <v>359</v>
      </c>
      <c r="D7" s="492">
        <v>0.01</v>
      </c>
      <c r="F7" s="491" t="s">
        <v>359</v>
      </c>
      <c r="G7" s="492">
        <v>0</v>
      </c>
    </row>
    <row r="8" spans="2:8">
      <c r="B8" s="486"/>
      <c r="C8" s="491" t="s">
        <v>360</v>
      </c>
      <c r="D8" s="492">
        <v>4.1700000000000001E-2</v>
      </c>
      <c r="F8" s="491" t="s">
        <v>360</v>
      </c>
      <c r="G8" s="492">
        <v>0</v>
      </c>
      <c r="H8" s="493"/>
    </row>
    <row r="9" spans="2:8">
      <c r="B9" s="486"/>
      <c r="C9" s="491" t="s">
        <v>361</v>
      </c>
      <c r="D9" s="492">
        <v>8.3299999999999999E-2</v>
      </c>
      <c r="F9" s="491" t="s">
        <v>361</v>
      </c>
      <c r="G9" s="492">
        <v>0</v>
      </c>
    </row>
    <row r="10" spans="2:8">
      <c r="B10" s="486"/>
      <c r="C10" s="491" t="s">
        <v>362</v>
      </c>
      <c r="D10" s="492">
        <v>0.125</v>
      </c>
      <c r="F10" s="491" t="s">
        <v>362</v>
      </c>
      <c r="G10" s="492">
        <v>0</v>
      </c>
    </row>
    <row r="11" spans="2:8">
      <c r="B11" s="486"/>
      <c r="C11" s="491" t="s">
        <v>363</v>
      </c>
      <c r="D11" s="492">
        <v>0.16</v>
      </c>
      <c r="F11" s="491" t="s">
        <v>363</v>
      </c>
      <c r="G11" s="492">
        <v>0</v>
      </c>
    </row>
    <row r="12" spans="2:8">
      <c r="B12" s="486"/>
      <c r="C12" s="491" t="s">
        <v>364</v>
      </c>
      <c r="D12" s="492">
        <v>6.9599999999999995E-2</v>
      </c>
      <c r="F12" s="491" t="s">
        <v>364</v>
      </c>
      <c r="G12" s="492">
        <v>6.9599999999999995E-2</v>
      </c>
    </row>
    <row r="13" spans="2:8">
      <c r="B13" s="486"/>
      <c r="C13" s="491" t="s">
        <v>365</v>
      </c>
      <c r="D13" s="492">
        <v>0.02</v>
      </c>
      <c r="F13" s="491" t="s">
        <v>365</v>
      </c>
      <c r="G13" s="492">
        <v>0</v>
      </c>
    </row>
    <row r="14" spans="2:8">
      <c r="B14" s="486"/>
      <c r="C14" s="491" t="s">
        <v>366</v>
      </c>
      <c r="D14" s="492">
        <v>0.03</v>
      </c>
      <c r="F14" s="491" t="s">
        <v>366</v>
      </c>
      <c r="G14" s="492">
        <v>0</v>
      </c>
    </row>
    <row r="15" spans="2:8">
      <c r="B15" s="494"/>
      <c r="C15" s="491" t="s">
        <v>367</v>
      </c>
      <c r="D15" s="492">
        <v>0.04</v>
      </c>
      <c r="F15" s="491" t="s">
        <v>367</v>
      </c>
      <c r="G15" s="492">
        <v>0</v>
      </c>
    </row>
    <row r="16" spans="2:8">
      <c r="B16" s="494"/>
      <c r="C16" s="491" t="s">
        <v>368</v>
      </c>
      <c r="D16" s="492">
        <v>0.02</v>
      </c>
      <c r="F16" s="491" t="s">
        <v>368</v>
      </c>
      <c r="G16" s="492">
        <v>0</v>
      </c>
    </row>
    <row r="17" spans="2:7">
      <c r="B17" s="494"/>
      <c r="C17" s="495" t="s">
        <v>369</v>
      </c>
      <c r="D17" s="496">
        <v>0.03</v>
      </c>
      <c r="F17" s="495" t="s">
        <v>369</v>
      </c>
      <c r="G17" s="496">
        <v>0.03</v>
      </c>
    </row>
    <row r="18" spans="2:7" ht="15.75" thickBot="1">
      <c r="B18" s="494"/>
      <c r="C18" s="497" t="s">
        <v>370</v>
      </c>
      <c r="D18" s="498">
        <v>0.06</v>
      </c>
      <c r="F18" s="497" t="s">
        <v>370</v>
      </c>
      <c r="G18" s="498">
        <v>0.06</v>
      </c>
    </row>
    <row r="19" spans="2:7" ht="15.75" thickBot="1">
      <c r="B19" s="486"/>
      <c r="C19" s="499" t="s">
        <v>371</v>
      </c>
      <c r="D19" s="500">
        <f>+ ROUNDUP(SUM(D5:D18),2)</f>
        <v>1.78</v>
      </c>
      <c r="F19" s="499" t="s">
        <v>371</v>
      </c>
      <c r="G19" s="500">
        <f>+ ROUNDUP(SUM(G5:G18),2)</f>
        <v>1.1599999999999999</v>
      </c>
    </row>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3C0C4-4A51-4405-A0E4-4D1749196B2E}">
  <sheetPr>
    <pageSetUpPr fitToPage="1"/>
  </sheetPr>
  <dimension ref="A1:Z911"/>
  <sheetViews>
    <sheetView view="pageBreakPreview" topLeftCell="A26" zoomScale="70" zoomScaleNormal="100" zoomScaleSheetLayoutView="70" workbookViewId="0">
      <selection activeCell="D43" sqref="D43"/>
    </sheetView>
  </sheetViews>
  <sheetFormatPr baseColWidth="10" defaultColWidth="14" defaultRowHeight="15" customHeight="1"/>
  <cols>
    <col min="1" max="3" width="7.7109375" style="404" customWidth="1"/>
    <col min="4" max="4" width="48.42578125" style="404" customWidth="1"/>
    <col min="5" max="5" width="17.140625" style="404" customWidth="1"/>
    <col min="6" max="6" width="9.28515625" style="404" customWidth="1"/>
    <col min="7" max="7" width="13.5703125" style="404" customWidth="1"/>
    <col min="8" max="8" width="16.85546875" style="404" customWidth="1"/>
    <col min="9" max="9" width="0.5703125" style="404" customWidth="1"/>
    <col min="10" max="10" width="20.7109375" style="404" customWidth="1"/>
    <col min="11" max="11" width="0.140625" style="404" customWidth="1"/>
    <col min="12" max="12" width="20.42578125" style="404" customWidth="1"/>
    <col min="13" max="26" width="12.7109375" style="404" customWidth="1"/>
    <col min="27" max="16384" width="14" style="404"/>
  </cols>
  <sheetData>
    <row r="1" spans="1:26" ht="16.5" customHeight="1" thickBot="1">
      <c r="A1" s="401"/>
      <c r="B1" s="401"/>
      <c r="C1" s="401"/>
      <c r="D1" s="1103"/>
      <c r="E1" s="1101"/>
      <c r="F1" s="1101"/>
      <c r="G1" s="1101"/>
      <c r="H1" s="1101"/>
      <c r="I1" s="1101"/>
      <c r="J1" s="1101"/>
      <c r="K1" s="1101"/>
      <c r="L1" s="1101"/>
      <c r="M1" s="402"/>
      <c r="N1" s="402"/>
      <c r="O1" s="403"/>
      <c r="P1" s="403"/>
      <c r="Q1" s="403"/>
      <c r="R1" s="403"/>
      <c r="S1" s="403"/>
      <c r="T1" s="403"/>
      <c r="U1" s="403"/>
      <c r="V1" s="403"/>
      <c r="W1" s="403"/>
      <c r="X1" s="403"/>
      <c r="Y1" s="403"/>
      <c r="Z1" s="403"/>
    </row>
    <row r="2" spans="1:26" ht="28.5" customHeight="1" thickTop="1">
      <c r="A2" s="405"/>
      <c r="B2" s="405"/>
      <c r="C2" s="406"/>
      <c r="D2" s="1104"/>
      <c r="E2" s="1105"/>
      <c r="F2" s="1105"/>
      <c r="G2" s="1105"/>
      <c r="H2" s="1105"/>
      <c r="I2" s="414"/>
      <c r="J2" s="415" t="s">
        <v>319</v>
      </c>
      <c r="K2" s="416"/>
      <c r="L2" s="417">
        <v>46275</v>
      </c>
      <c r="M2" s="405"/>
      <c r="N2" s="405"/>
      <c r="O2" s="405"/>
      <c r="P2" s="405"/>
      <c r="Q2" s="405"/>
      <c r="R2" s="405"/>
      <c r="S2" s="405"/>
      <c r="T2" s="405"/>
      <c r="U2" s="405"/>
      <c r="V2" s="405"/>
      <c r="W2" s="405"/>
      <c r="X2" s="405"/>
      <c r="Y2" s="405"/>
      <c r="Z2" s="405"/>
    </row>
    <row r="3" spans="1:26" ht="24" customHeight="1">
      <c r="A3" s="405"/>
      <c r="B3" s="405"/>
      <c r="C3" s="406"/>
      <c r="D3" s="1106"/>
      <c r="E3" s="1107"/>
      <c r="F3" s="1107"/>
      <c r="G3" s="1107"/>
      <c r="H3" s="1098"/>
      <c r="I3" s="418"/>
      <c r="J3" s="419" t="s">
        <v>320</v>
      </c>
      <c r="K3" s="420"/>
      <c r="L3" s="421"/>
      <c r="M3" s="405"/>
      <c r="N3" s="405"/>
      <c r="O3" s="405"/>
      <c r="P3" s="405"/>
      <c r="Q3" s="405"/>
      <c r="R3" s="405"/>
      <c r="S3" s="405"/>
      <c r="T3" s="405"/>
      <c r="U3" s="405"/>
      <c r="V3" s="405"/>
      <c r="W3" s="405"/>
      <c r="X3" s="405"/>
      <c r="Y3" s="405"/>
      <c r="Z3" s="405"/>
    </row>
    <row r="4" spans="1:26" ht="24" customHeight="1" thickBot="1">
      <c r="A4" s="405"/>
      <c r="B4" s="405"/>
      <c r="C4" s="406"/>
      <c r="D4" s="1108"/>
      <c r="E4" s="1109"/>
      <c r="F4" s="1109"/>
      <c r="G4" s="1109"/>
      <c r="H4" s="1109"/>
      <c r="I4" s="422"/>
      <c r="J4" s="1110" t="s">
        <v>372</v>
      </c>
      <c r="K4" s="1111"/>
      <c r="L4" s="1112"/>
      <c r="M4" s="405"/>
      <c r="N4" s="405"/>
      <c r="O4" s="405"/>
      <c r="P4" s="405"/>
      <c r="Q4" s="405"/>
      <c r="R4" s="405"/>
      <c r="S4" s="405"/>
      <c r="T4" s="405"/>
      <c r="U4" s="405"/>
      <c r="V4" s="405"/>
      <c r="W4" s="405"/>
      <c r="X4" s="405"/>
      <c r="Y4" s="405"/>
      <c r="Z4" s="405"/>
    </row>
    <row r="5" spans="1:26" ht="6.75" customHeight="1" thickBot="1">
      <c r="A5" s="405"/>
      <c r="B5" s="405"/>
      <c r="C5" s="406"/>
      <c r="D5" s="423"/>
      <c r="E5" s="424"/>
      <c r="F5" s="425"/>
      <c r="G5" s="426"/>
      <c r="H5" s="426"/>
      <c r="I5" s="426"/>
      <c r="J5" s="426"/>
      <c r="K5" s="426"/>
      <c r="L5" s="427"/>
      <c r="M5" s="405"/>
      <c r="N5" s="405"/>
      <c r="O5" s="405"/>
      <c r="P5" s="405"/>
      <c r="Q5" s="405"/>
      <c r="R5" s="405"/>
      <c r="S5" s="405"/>
      <c r="T5" s="405"/>
      <c r="U5" s="405"/>
      <c r="V5" s="405"/>
      <c r="W5" s="405"/>
      <c r="X5" s="405"/>
      <c r="Y5" s="405"/>
      <c r="Z5" s="405"/>
    </row>
    <row r="6" spans="1:26" ht="16.5" customHeight="1" thickBot="1">
      <c r="A6" s="408"/>
      <c r="B6" s="408"/>
      <c r="C6" s="408"/>
      <c r="D6" s="1092" t="s">
        <v>326</v>
      </c>
      <c r="E6" s="1093"/>
      <c r="F6" s="1093"/>
      <c r="G6" s="1093"/>
      <c r="H6" s="1093"/>
      <c r="I6" s="1093"/>
      <c r="J6" s="1093"/>
      <c r="K6" s="1093"/>
      <c r="L6" s="1094"/>
      <c r="M6" s="408"/>
      <c r="N6" s="408"/>
      <c r="O6" s="408"/>
      <c r="P6" s="408"/>
      <c r="Q6" s="408"/>
      <c r="R6" s="408"/>
      <c r="S6" s="408"/>
      <c r="T6" s="408"/>
      <c r="U6" s="408"/>
      <c r="V6" s="408"/>
      <c r="W6" s="408"/>
      <c r="X6" s="408"/>
      <c r="Y6" s="408"/>
      <c r="Z6" s="408"/>
    </row>
    <row r="7" spans="1:26" ht="7.5" customHeight="1" thickBot="1">
      <c r="A7" s="405"/>
      <c r="B7" s="405"/>
      <c r="C7" s="405"/>
      <c r="D7" s="428"/>
      <c r="E7" s="405"/>
      <c r="F7" s="412"/>
      <c r="G7" s="405"/>
      <c r="H7" s="405"/>
      <c r="I7" s="405"/>
      <c r="J7" s="412"/>
      <c r="K7" s="412"/>
      <c r="L7" s="429"/>
      <c r="M7" s="405"/>
      <c r="N7" s="405"/>
      <c r="O7" s="405"/>
      <c r="P7" s="405"/>
      <c r="Q7" s="405"/>
      <c r="R7" s="405"/>
      <c r="S7" s="405"/>
      <c r="T7" s="405"/>
      <c r="U7" s="405"/>
      <c r="V7" s="405"/>
      <c r="W7" s="405"/>
      <c r="X7" s="405"/>
      <c r="Y7" s="405"/>
      <c r="Z7" s="405"/>
    </row>
    <row r="8" spans="1:26" ht="16.5" customHeight="1">
      <c r="A8" s="430"/>
      <c r="B8" s="430"/>
      <c r="C8" s="430"/>
      <c r="D8" s="431" t="s">
        <v>327</v>
      </c>
      <c r="E8" s="432">
        <v>1750905</v>
      </c>
      <c r="F8" s="430"/>
      <c r="G8" s="433"/>
      <c r="H8" s="433"/>
      <c r="I8" s="433"/>
      <c r="J8" s="430"/>
      <c r="K8" s="430"/>
      <c r="L8" s="434"/>
      <c r="M8" s="430"/>
      <c r="N8" s="430"/>
      <c r="O8" s="430"/>
      <c r="P8" s="430"/>
      <c r="Q8" s="430"/>
      <c r="R8" s="430"/>
      <c r="S8" s="430"/>
      <c r="T8" s="430"/>
      <c r="U8" s="430"/>
      <c r="V8" s="430"/>
      <c r="W8" s="430"/>
      <c r="X8" s="430"/>
      <c r="Y8" s="430"/>
      <c r="Z8" s="430"/>
    </row>
    <row r="9" spans="1:26" ht="16.5" customHeight="1" thickBot="1">
      <c r="A9" s="430"/>
      <c r="B9" s="430"/>
      <c r="C9" s="430"/>
      <c r="D9" s="435" t="s">
        <v>328</v>
      </c>
      <c r="E9" s="436">
        <v>249095</v>
      </c>
      <c r="F9" s="430"/>
      <c r="G9" s="433"/>
      <c r="H9" s="433"/>
      <c r="I9" s="433"/>
      <c r="J9" s="430"/>
      <c r="K9" s="430"/>
      <c r="L9" s="434"/>
      <c r="M9" s="430"/>
      <c r="N9" s="430"/>
      <c r="O9" s="430"/>
      <c r="P9" s="430"/>
      <c r="Q9" s="430"/>
      <c r="R9" s="430"/>
      <c r="S9" s="430"/>
      <c r="T9" s="430"/>
      <c r="U9" s="430"/>
      <c r="V9" s="430"/>
      <c r="W9" s="430"/>
      <c r="X9" s="430"/>
      <c r="Y9" s="430"/>
      <c r="Z9" s="430"/>
    </row>
    <row r="10" spans="1:26" ht="9" customHeight="1" thickBot="1">
      <c r="A10" s="405"/>
      <c r="B10" s="405"/>
      <c r="C10" s="405"/>
      <c r="D10" s="428"/>
      <c r="E10" s="405"/>
      <c r="F10" s="412"/>
      <c r="G10" s="405"/>
      <c r="H10" s="405"/>
      <c r="I10" s="405"/>
      <c r="J10" s="412"/>
      <c r="K10" s="412"/>
      <c r="L10" s="429"/>
      <c r="M10" s="405"/>
      <c r="N10" s="405"/>
      <c r="O10" s="405"/>
      <c r="P10" s="405"/>
      <c r="Q10" s="405"/>
      <c r="R10" s="405"/>
      <c r="S10" s="405"/>
      <c r="T10" s="405"/>
      <c r="U10" s="405"/>
      <c r="V10" s="405"/>
      <c r="W10" s="405"/>
      <c r="X10" s="405"/>
      <c r="Y10" s="405"/>
      <c r="Z10" s="405"/>
    </row>
    <row r="11" spans="1:26" ht="16.5" customHeight="1">
      <c r="A11" s="405"/>
      <c r="B11" s="405"/>
      <c r="C11" s="405"/>
      <c r="D11" s="431" t="s">
        <v>329</v>
      </c>
      <c r="E11" s="437">
        <v>72954.38</v>
      </c>
      <c r="F11" s="412"/>
      <c r="G11" s="405"/>
      <c r="H11" s="405"/>
      <c r="I11" s="405"/>
      <c r="J11" s="412"/>
      <c r="K11" s="412"/>
      <c r="L11" s="429"/>
      <c r="M11" s="405"/>
      <c r="N11" s="405"/>
      <c r="O11" s="405"/>
      <c r="P11" s="405"/>
      <c r="Q11" s="405"/>
      <c r="R11" s="405"/>
      <c r="S11" s="405"/>
      <c r="T11" s="405"/>
      <c r="U11" s="405"/>
      <c r="V11" s="405"/>
      <c r="W11" s="405"/>
      <c r="X11" s="405"/>
      <c r="Y11" s="405"/>
      <c r="Z11" s="405"/>
    </row>
    <row r="12" spans="1:26" ht="16.5" customHeight="1" thickBot="1">
      <c r="A12" s="405"/>
      <c r="B12" s="405"/>
      <c r="C12" s="405"/>
      <c r="D12" s="435" t="s">
        <v>330</v>
      </c>
      <c r="E12" s="438">
        <v>102136.132</v>
      </c>
      <c r="F12" s="412"/>
      <c r="G12" s="405"/>
      <c r="H12" s="405"/>
      <c r="I12" s="405"/>
      <c r="J12" s="412"/>
      <c r="K12" s="412"/>
      <c r="L12" s="429"/>
      <c r="M12" s="405"/>
      <c r="N12" s="405"/>
      <c r="O12" s="405"/>
      <c r="P12" s="405"/>
      <c r="Q12" s="405"/>
      <c r="R12" s="405"/>
      <c r="S12" s="405"/>
      <c r="T12" s="405"/>
      <c r="U12" s="405"/>
      <c r="V12" s="405"/>
      <c r="W12" s="405"/>
      <c r="X12" s="405"/>
      <c r="Y12" s="405"/>
      <c r="Z12" s="405"/>
    </row>
    <row r="13" spans="1:26" ht="6" customHeight="1">
      <c r="A13" s="405"/>
      <c r="B13" s="405"/>
      <c r="C13" s="405"/>
      <c r="D13" s="428"/>
      <c r="E13" s="405"/>
      <c r="F13" s="412"/>
      <c r="G13" s="405"/>
      <c r="H13" s="405"/>
      <c r="I13" s="405"/>
      <c r="J13" s="412"/>
      <c r="K13" s="412"/>
      <c r="L13" s="429"/>
      <c r="M13" s="405"/>
      <c r="N13" s="405"/>
      <c r="O13" s="405"/>
      <c r="P13" s="405"/>
      <c r="Q13" s="405"/>
      <c r="R13" s="405"/>
      <c r="S13" s="405"/>
      <c r="T13" s="405"/>
      <c r="U13" s="405"/>
      <c r="V13" s="405"/>
      <c r="W13" s="405"/>
      <c r="X13" s="405"/>
      <c r="Y13" s="405"/>
      <c r="Z13" s="405"/>
    </row>
    <row r="14" spans="1:26" ht="16.5" customHeight="1" thickBot="1">
      <c r="A14" s="405"/>
      <c r="B14" s="405"/>
      <c r="C14" s="405"/>
      <c r="D14" s="439" t="s">
        <v>331</v>
      </c>
      <c r="E14" s="403"/>
      <c r="F14" s="430"/>
      <c r="G14" s="403"/>
      <c r="H14" s="403"/>
      <c r="I14" s="403"/>
      <c r="J14" s="430"/>
      <c r="K14" s="430"/>
      <c r="L14" s="440"/>
      <c r="M14" s="405"/>
      <c r="N14" s="405"/>
      <c r="O14" s="405"/>
      <c r="P14" s="405"/>
      <c r="Q14" s="405"/>
      <c r="R14" s="405"/>
      <c r="S14" s="405"/>
      <c r="T14" s="405"/>
      <c r="U14" s="405"/>
      <c r="V14" s="405"/>
      <c r="W14" s="405"/>
      <c r="X14" s="405"/>
      <c r="Y14" s="405"/>
      <c r="Z14" s="405"/>
    </row>
    <row r="15" spans="1:26" ht="31.9" customHeight="1" thickBot="1">
      <c r="A15" s="405"/>
      <c r="B15" s="405"/>
      <c r="C15" s="405"/>
      <c r="D15" s="441" t="s">
        <v>6</v>
      </c>
      <c r="E15" s="442" t="s">
        <v>332</v>
      </c>
      <c r="F15" s="443" t="s">
        <v>333</v>
      </c>
      <c r="G15" s="442" t="s">
        <v>334</v>
      </c>
      <c r="H15" s="1095" t="s">
        <v>335</v>
      </c>
      <c r="I15" s="1096"/>
      <c r="J15" s="442" t="s">
        <v>373</v>
      </c>
      <c r="K15" s="444"/>
      <c r="L15" s="445" t="s">
        <v>336</v>
      </c>
      <c r="M15" s="405"/>
      <c r="N15" s="405"/>
      <c r="O15" s="405"/>
      <c r="P15" s="405"/>
      <c r="Q15" s="405"/>
      <c r="R15" s="405"/>
      <c r="S15" s="405"/>
      <c r="T15" s="405"/>
      <c r="U15" s="405"/>
      <c r="V15" s="405"/>
      <c r="W15" s="405"/>
      <c r="X15" s="405"/>
      <c r="Y15" s="405"/>
      <c r="Z15" s="405"/>
    </row>
    <row r="16" spans="1:26" ht="16.5" customHeight="1" thickTop="1">
      <c r="A16" s="405"/>
      <c r="B16" s="405"/>
      <c r="C16" s="405"/>
      <c r="D16" s="446" t="s">
        <v>337</v>
      </c>
      <c r="E16" s="447" t="s">
        <v>338</v>
      </c>
      <c r="F16" s="448"/>
      <c r="G16" s="449"/>
      <c r="H16" s="449">
        <f>+SUM(H17:H18)</f>
        <v>175090.51199999999</v>
      </c>
      <c r="I16" s="449"/>
      <c r="J16" s="449">
        <f>+SUM(J17:J18)</f>
        <v>311661.11135999998</v>
      </c>
      <c r="K16" s="450"/>
      <c r="L16" s="451">
        <f t="shared" ref="L16:L18" si="0">+SUM(I16:K16)</f>
        <v>311661.11135999998</v>
      </c>
      <c r="M16" s="405"/>
      <c r="N16" s="405"/>
      <c r="O16" s="405"/>
      <c r="P16" s="405"/>
      <c r="Q16" s="405"/>
      <c r="R16" s="405"/>
      <c r="S16" s="405"/>
      <c r="T16" s="405"/>
      <c r="U16" s="405"/>
      <c r="V16" s="405"/>
      <c r="W16" s="405"/>
      <c r="X16" s="405"/>
      <c r="Y16" s="405"/>
      <c r="Z16" s="405"/>
    </row>
    <row r="17" spans="1:26" ht="16.5" customHeight="1">
      <c r="A17" s="405"/>
      <c r="B17" s="405"/>
      <c r="C17" s="405"/>
      <c r="D17" s="452" t="s">
        <v>339</v>
      </c>
      <c r="E17" s="453">
        <v>1</v>
      </c>
      <c r="F17" s="453">
        <v>1</v>
      </c>
      <c r="G17" s="454">
        <f t="shared" ref="G17:G18" si="1">+E11</f>
        <v>72954.38</v>
      </c>
      <c r="H17" s="454">
        <f>+G17*F17*E17</f>
        <v>72954.38</v>
      </c>
      <c r="I17" s="454"/>
      <c r="J17" s="455">
        <f>+H17*178%</f>
        <v>129858.79640000001</v>
      </c>
      <c r="K17" s="456"/>
      <c r="L17" s="457">
        <f t="shared" si="0"/>
        <v>129858.79640000001</v>
      </c>
      <c r="M17" s="405"/>
      <c r="N17" s="458"/>
      <c r="O17" s="405"/>
      <c r="P17" s="405"/>
      <c r="Q17" s="405"/>
      <c r="R17" s="405"/>
      <c r="S17" s="405"/>
      <c r="T17" s="405"/>
      <c r="U17" s="405"/>
      <c r="V17" s="405"/>
      <c r="W17" s="405"/>
      <c r="X17" s="405"/>
      <c r="Y17" s="405"/>
      <c r="Z17" s="405"/>
    </row>
    <row r="18" spans="1:26" ht="16.5" customHeight="1" thickBot="1">
      <c r="A18" s="405"/>
      <c r="B18" s="405"/>
      <c r="C18" s="405"/>
      <c r="D18" s="459" t="s">
        <v>340</v>
      </c>
      <c r="E18" s="460">
        <f>+E17</f>
        <v>1</v>
      </c>
      <c r="F18" s="460">
        <v>1</v>
      </c>
      <c r="G18" s="461">
        <f t="shared" si="1"/>
        <v>102136.132</v>
      </c>
      <c r="H18" s="461">
        <f t="shared" ref="H18" si="2">+G18*F18*E18</f>
        <v>102136.132</v>
      </c>
      <c r="I18" s="461"/>
      <c r="J18" s="462">
        <f>+H18*178%</f>
        <v>181802.31495999999</v>
      </c>
      <c r="K18" s="463"/>
      <c r="L18" s="464">
        <f t="shared" si="0"/>
        <v>181802.31495999999</v>
      </c>
      <c r="M18" s="405"/>
      <c r="N18" s="405"/>
      <c r="O18" s="405"/>
      <c r="P18" s="405"/>
      <c r="Q18" s="405"/>
      <c r="R18" s="405"/>
      <c r="S18" s="405"/>
      <c r="T18" s="405"/>
      <c r="U18" s="405"/>
      <c r="V18" s="405"/>
      <c r="W18" s="405"/>
      <c r="X18" s="405"/>
      <c r="Y18" s="405"/>
      <c r="Z18" s="405"/>
    </row>
    <row r="19" spans="1:26" ht="16.5" customHeight="1" thickTop="1" thickBot="1">
      <c r="A19" s="405"/>
      <c r="B19" s="405"/>
      <c r="C19" s="405"/>
      <c r="D19" s="465"/>
      <c r="E19" s="410"/>
      <c r="F19" s="466"/>
      <c r="G19" s="467"/>
      <c r="H19" s="467"/>
      <c r="I19" s="467"/>
      <c r="J19" s="468"/>
      <c r="K19" s="469"/>
      <c r="L19" s="470"/>
      <c r="M19" s="405"/>
      <c r="N19" s="405"/>
      <c r="O19" s="405"/>
      <c r="P19" s="405"/>
      <c r="Q19" s="405"/>
      <c r="R19" s="405"/>
      <c r="S19" s="405"/>
      <c r="T19" s="405"/>
      <c r="U19" s="405"/>
      <c r="V19" s="405"/>
      <c r="W19" s="405"/>
      <c r="X19" s="405"/>
      <c r="Y19" s="405"/>
      <c r="Z19" s="405"/>
    </row>
    <row r="20" spans="1:26" ht="16.5" customHeight="1" thickTop="1">
      <c r="A20" s="405"/>
      <c r="B20" s="405"/>
      <c r="C20" s="405"/>
      <c r="D20" s="446" t="s">
        <v>341</v>
      </c>
      <c r="E20" s="447" t="s">
        <v>342</v>
      </c>
      <c r="F20" s="448"/>
      <c r="G20" s="449"/>
      <c r="H20" s="449">
        <f>+SUM(H21:H22)</f>
        <v>72954.38</v>
      </c>
      <c r="I20" s="449"/>
      <c r="J20" s="449">
        <f>+SUM(J21:J22)</f>
        <v>129858.79640000001</v>
      </c>
      <c r="K20" s="450"/>
      <c r="L20" s="451">
        <f t="shared" ref="L20:L21" si="3">+SUM(I20:K20)</f>
        <v>129858.79640000001</v>
      </c>
      <c r="M20" s="405"/>
      <c r="N20" s="405"/>
      <c r="O20" s="405"/>
      <c r="P20" s="405"/>
      <c r="Q20" s="405"/>
      <c r="R20" s="405"/>
      <c r="S20" s="405"/>
      <c r="T20" s="405"/>
      <c r="U20" s="405"/>
      <c r="V20" s="405"/>
      <c r="W20" s="405"/>
      <c r="X20" s="405"/>
      <c r="Y20" s="405"/>
      <c r="Z20" s="405"/>
    </row>
    <row r="21" spans="1:26" ht="16.5" customHeight="1" thickBot="1">
      <c r="A21" s="405"/>
      <c r="B21" s="405"/>
      <c r="C21" s="405"/>
      <c r="D21" s="459" t="s">
        <v>339</v>
      </c>
      <c r="E21" s="460">
        <v>1</v>
      </c>
      <c r="F21" s="460">
        <v>1</v>
      </c>
      <c r="G21" s="461">
        <f>+$G$17</f>
        <v>72954.38</v>
      </c>
      <c r="H21" s="461">
        <f>+G21*F21*E21</f>
        <v>72954.38</v>
      </c>
      <c r="I21" s="461"/>
      <c r="J21" s="462">
        <f>+H21*178%</f>
        <v>129858.79640000001</v>
      </c>
      <c r="K21" s="463"/>
      <c r="L21" s="464">
        <f t="shared" si="3"/>
        <v>129858.79640000001</v>
      </c>
      <c r="M21" s="405"/>
      <c r="N21" s="405"/>
      <c r="O21" s="405"/>
      <c r="P21" s="405"/>
      <c r="Q21" s="405"/>
      <c r="R21" s="405"/>
      <c r="S21" s="405"/>
      <c r="T21" s="405"/>
      <c r="U21" s="405"/>
      <c r="V21" s="405"/>
      <c r="W21" s="405"/>
      <c r="X21" s="405"/>
      <c r="Y21" s="405"/>
      <c r="Z21" s="405"/>
    </row>
    <row r="22" spans="1:26" ht="16.5" customHeight="1" thickTop="1" thickBot="1">
      <c r="A22" s="405"/>
      <c r="B22" s="405"/>
      <c r="C22" s="405"/>
      <c r="D22" s="465"/>
      <c r="E22" s="466"/>
      <c r="F22" s="466"/>
      <c r="G22" s="471"/>
      <c r="H22" s="471"/>
      <c r="I22" s="471"/>
      <c r="J22" s="472"/>
      <c r="K22" s="473"/>
      <c r="L22" s="470"/>
      <c r="M22" s="405"/>
      <c r="N22" s="405"/>
      <c r="O22" s="405"/>
      <c r="P22" s="405"/>
      <c r="Q22" s="405"/>
      <c r="R22" s="405"/>
      <c r="S22" s="405"/>
      <c r="T22" s="405"/>
      <c r="U22" s="405"/>
      <c r="V22" s="405"/>
      <c r="W22" s="405"/>
      <c r="X22" s="405"/>
      <c r="Y22" s="405"/>
      <c r="Z22" s="405"/>
    </row>
    <row r="23" spans="1:26" ht="16.5" customHeight="1" thickTop="1">
      <c r="A23" s="405"/>
      <c r="B23" s="405"/>
      <c r="C23" s="405"/>
      <c r="D23" s="446" t="s">
        <v>343</v>
      </c>
      <c r="E23" s="447" t="str">
        <f>+E16</f>
        <v>FAC Sueldo</v>
      </c>
      <c r="F23" s="448"/>
      <c r="G23" s="449"/>
      <c r="H23" s="449">
        <f>+SUM(H24)</f>
        <v>145908.76</v>
      </c>
      <c r="I23" s="449"/>
      <c r="J23" s="449">
        <f>+SUM(J24)</f>
        <v>259717.59280000001</v>
      </c>
      <c r="K23" s="450"/>
      <c r="L23" s="451">
        <f t="shared" ref="L23:L24" si="4">+SUM(I23:K23)</f>
        <v>259717.59280000001</v>
      </c>
      <c r="M23" s="405"/>
      <c r="N23" s="405"/>
      <c r="O23" s="405"/>
      <c r="P23" s="405"/>
      <c r="Q23" s="405"/>
      <c r="R23" s="405"/>
      <c r="S23" s="405"/>
      <c r="T23" s="405"/>
      <c r="U23" s="405"/>
      <c r="V23" s="405"/>
      <c r="W23" s="405"/>
      <c r="X23" s="405"/>
      <c r="Y23" s="405"/>
      <c r="Z23" s="405"/>
    </row>
    <row r="24" spans="1:26" ht="16.5" customHeight="1" thickBot="1">
      <c r="A24" s="405"/>
      <c r="B24" s="405"/>
      <c r="C24" s="405"/>
      <c r="D24" s="459" t="s">
        <v>339</v>
      </c>
      <c r="E24" s="460">
        <v>1</v>
      </c>
      <c r="F24" s="460">
        <v>2</v>
      </c>
      <c r="G24" s="461">
        <f>+$G$17</f>
        <v>72954.38</v>
      </c>
      <c r="H24" s="461">
        <f>+G24*F24*E24</f>
        <v>145908.76</v>
      </c>
      <c r="I24" s="461"/>
      <c r="J24" s="462">
        <f>+H24*178%</f>
        <v>259717.59280000001</v>
      </c>
      <c r="K24" s="463"/>
      <c r="L24" s="464">
        <f t="shared" si="4"/>
        <v>259717.59280000001</v>
      </c>
      <c r="M24" s="405"/>
      <c r="N24" s="405"/>
      <c r="O24" s="405"/>
      <c r="P24" s="405"/>
      <c r="Q24" s="405"/>
      <c r="R24" s="405"/>
      <c r="S24" s="405"/>
      <c r="T24" s="405"/>
      <c r="U24" s="405"/>
      <c r="V24" s="405"/>
      <c r="W24" s="405"/>
      <c r="X24" s="405"/>
      <c r="Y24" s="405"/>
      <c r="Z24" s="405"/>
    </row>
    <row r="25" spans="1:26" ht="16.5" customHeight="1" thickTop="1" thickBot="1">
      <c r="A25" s="405"/>
      <c r="B25" s="405"/>
      <c r="C25" s="405"/>
      <c r="D25" s="465"/>
      <c r="E25" s="410"/>
      <c r="F25" s="466"/>
      <c r="G25" s="467"/>
      <c r="H25" s="467"/>
      <c r="I25" s="467"/>
      <c r="J25" s="468"/>
      <c r="K25" s="469"/>
      <c r="L25" s="470"/>
      <c r="M25" s="405"/>
      <c r="N25" s="405"/>
      <c r="O25" s="405"/>
      <c r="P25" s="405"/>
      <c r="Q25" s="405"/>
      <c r="R25" s="405"/>
      <c r="S25" s="405"/>
      <c r="T25" s="405"/>
      <c r="U25" s="405"/>
      <c r="V25" s="405"/>
      <c r="W25" s="405"/>
      <c r="X25" s="405"/>
      <c r="Y25" s="405"/>
      <c r="Z25" s="405"/>
    </row>
    <row r="26" spans="1:26" ht="16.5" customHeight="1" thickTop="1">
      <c r="A26" s="405"/>
      <c r="B26" s="405"/>
      <c r="C26" s="405"/>
      <c r="D26" s="446" t="s">
        <v>344</v>
      </c>
      <c r="E26" s="447" t="s">
        <v>342</v>
      </c>
      <c r="F26" s="448"/>
      <c r="G26" s="449"/>
      <c r="H26" s="449">
        <f>+SUM(H27:H28)</f>
        <v>175090.51199999999</v>
      </c>
      <c r="I26" s="449"/>
      <c r="J26" s="449">
        <f>+SUM(J27:J28)</f>
        <v>311661.11135999998</v>
      </c>
      <c r="K26" s="450"/>
      <c r="L26" s="451">
        <f t="shared" ref="L26:L28" si="5">+SUM(I26:K26)</f>
        <v>311661.11135999998</v>
      </c>
      <c r="M26" s="405"/>
      <c r="N26" s="405"/>
      <c r="O26" s="405"/>
      <c r="P26" s="405"/>
      <c r="Q26" s="405"/>
      <c r="R26" s="405"/>
      <c r="S26" s="405"/>
      <c r="T26" s="405"/>
      <c r="U26" s="405"/>
      <c r="V26" s="405"/>
      <c r="W26" s="405"/>
      <c r="X26" s="405"/>
      <c r="Y26" s="405"/>
      <c r="Z26" s="405"/>
    </row>
    <row r="27" spans="1:26" ht="16.5" customHeight="1">
      <c r="A27" s="405"/>
      <c r="B27" s="405"/>
      <c r="C27" s="405"/>
      <c r="D27" s="452" t="s">
        <v>345</v>
      </c>
      <c r="E27" s="453">
        <v>1</v>
      </c>
      <c r="F27" s="453">
        <v>1</v>
      </c>
      <c r="G27" s="454">
        <f>+G17</f>
        <v>72954.38</v>
      </c>
      <c r="H27" s="454">
        <f t="shared" ref="H27:H28" si="6">+G27*F27*E27</f>
        <v>72954.38</v>
      </c>
      <c r="I27" s="454"/>
      <c r="J27" s="455">
        <f>+H27*178%</f>
        <v>129858.79640000001</v>
      </c>
      <c r="K27" s="456"/>
      <c r="L27" s="457">
        <f t="shared" si="5"/>
        <v>129858.79640000001</v>
      </c>
      <c r="M27" s="405"/>
      <c r="N27" s="405"/>
      <c r="O27" s="405"/>
      <c r="P27" s="405"/>
      <c r="Q27" s="405"/>
      <c r="R27" s="405"/>
      <c r="S27" s="405"/>
      <c r="T27" s="405"/>
      <c r="U27" s="405"/>
      <c r="V27" s="405"/>
      <c r="W27" s="405"/>
      <c r="X27" s="405"/>
      <c r="Y27" s="405"/>
      <c r="Z27" s="405"/>
    </row>
    <row r="28" spans="1:26" ht="16.5" customHeight="1" thickBot="1">
      <c r="A28" s="405"/>
      <c r="B28" s="405"/>
      <c r="C28" s="405"/>
      <c r="D28" s="459" t="s">
        <v>346</v>
      </c>
      <c r="E28" s="460">
        <f>+E27</f>
        <v>1</v>
      </c>
      <c r="F28" s="460">
        <v>1</v>
      </c>
      <c r="G28" s="461">
        <f>+G18</f>
        <v>102136.132</v>
      </c>
      <c r="H28" s="461">
        <f t="shared" si="6"/>
        <v>102136.132</v>
      </c>
      <c r="I28" s="461"/>
      <c r="J28" s="462">
        <f>+H28*178%</f>
        <v>181802.31495999999</v>
      </c>
      <c r="K28" s="463"/>
      <c r="L28" s="464">
        <f t="shared" si="5"/>
        <v>181802.31495999999</v>
      </c>
      <c r="M28" s="405"/>
      <c r="N28" s="405"/>
      <c r="O28" s="405"/>
      <c r="P28" s="405"/>
      <c r="Q28" s="405"/>
      <c r="R28" s="458"/>
      <c r="S28" s="405"/>
      <c r="T28" s="405"/>
      <c r="U28" s="405"/>
      <c r="V28" s="405"/>
      <c r="W28" s="405"/>
      <c r="X28" s="405"/>
      <c r="Y28" s="405"/>
      <c r="Z28" s="405"/>
    </row>
    <row r="29" spans="1:26" ht="16.5" customHeight="1" thickTop="1" thickBot="1">
      <c r="A29" s="405"/>
      <c r="B29" s="405"/>
      <c r="C29" s="405"/>
      <c r="D29" s="465"/>
      <c r="E29" s="410"/>
      <c r="F29" s="466"/>
      <c r="G29" s="467"/>
      <c r="H29" s="467"/>
      <c r="I29" s="467"/>
      <c r="J29" s="468"/>
      <c r="K29" s="469"/>
      <c r="L29" s="470"/>
      <c r="M29" s="405"/>
      <c r="N29" s="405"/>
      <c r="O29" s="405"/>
      <c r="P29" s="405"/>
      <c r="Q29" s="405"/>
      <c r="R29" s="405"/>
      <c r="S29" s="405"/>
      <c r="T29" s="405"/>
      <c r="U29" s="405"/>
      <c r="V29" s="405"/>
      <c r="W29" s="405"/>
      <c r="X29" s="405"/>
      <c r="Y29" s="405"/>
      <c r="Z29" s="405"/>
    </row>
    <row r="30" spans="1:26" ht="16.5" customHeight="1" thickTop="1">
      <c r="A30" s="405"/>
      <c r="B30" s="405"/>
      <c r="C30" s="405"/>
      <c r="D30" s="446" t="s">
        <v>347</v>
      </c>
      <c r="E30" s="447" t="s">
        <v>342</v>
      </c>
      <c r="F30" s="448"/>
      <c r="G30" s="449"/>
      <c r="H30" s="449">
        <f>+SUM(H31:H31)</f>
        <v>145908.76</v>
      </c>
      <c r="I30" s="449"/>
      <c r="J30" s="449">
        <f>+SUM(J31:J31)</f>
        <v>259717.59280000001</v>
      </c>
      <c r="K30" s="450"/>
      <c r="L30" s="451">
        <f t="shared" ref="L30:L31" si="7">+SUM(I30:K30)</f>
        <v>259717.59280000001</v>
      </c>
      <c r="M30" s="405"/>
      <c r="N30" s="405"/>
      <c r="O30" s="405"/>
      <c r="P30" s="405"/>
      <c r="Q30" s="405"/>
      <c r="R30" s="405"/>
      <c r="S30" s="405"/>
      <c r="T30" s="405"/>
      <c r="U30" s="405"/>
      <c r="V30" s="405"/>
      <c r="W30" s="405"/>
      <c r="X30" s="405"/>
      <c r="Y30" s="405"/>
      <c r="Z30" s="405"/>
    </row>
    <row r="31" spans="1:26" ht="16.5" customHeight="1">
      <c r="A31" s="405"/>
      <c r="B31" s="405"/>
      <c r="C31" s="405"/>
      <c r="D31" s="452" t="s">
        <v>345</v>
      </c>
      <c r="E31" s="453">
        <v>1</v>
      </c>
      <c r="F31" s="453">
        <v>2</v>
      </c>
      <c r="G31" s="454">
        <f t="shared" ref="G31" si="8">+G27</f>
        <v>72954.38</v>
      </c>
      <c r="H31" s="454">
        <f t="shared" ref="H31" si="9">+G31*F31*E31</f>
        <v>145908.76</v>
      </c>
      <c r="I31" s="454"/>
      <c r="J31" s="455">
        <f>+H31*178%</f>
        <v>259717.59280000001</v>
      </c>
      <c r="K31" s="456"/>
      <c r="L31" s="457">
        <f t="shared" si="7"/>
        <v>259717.59280000001</v>
      </c>
      <c r="M31" s="405"/>
      <c r="N31" s="405"/>
      <c r="O31" s="405"/>
      <c r="P31" s="405"/>
      <c r="Q31" s="405"/>
      <c r="R31" s="405"/>
      <c r="S31" s="405"/>
      <c r="T31" s="405"/>
      <c r="U31" s="405"/>
      <c r="V31" s="405"/>
      <c r="W31" s="405"/>
      <c r="X31" s="405"/>
      <c r="Y31" s="405"/>
      <c r="Z31" s="405"/>
    </row>
    <row r="32" spans="1:26" ht="16.5" customHeight="1" thickBot="1">
      <c r="A32" s="405"/>
      <c r="B32" s="405"/>
      <c r="C32" s="405"/>
      <c r="D32" s="465"/>
      <c r="E32" s="410"/>
      <c r="F32" s="466"/>
      <c r="G32" s="467"/>
      <c r="H32" s="467"/>
      <c r="I32" s="467"/>
      <c r="J32" s="468"/>
      <c r="K32" s="469"/>
      <c r="L32" s="470"/>
      <c r="M32" s="405"/>
      <c r="N32" s="405"/>
      <c r="O32" s="405"/>
      <c r="P32" s="405"/>
      <c r="Q32" s="405"/>
      <c r="R32" s="405"/>
      <c r="S32" s="405"/>
      <c r="T32" s="405"/>
      <c r="U32" s="405"/>
      <c r="V32" s="405"/>
      <c r="W32" s="405"/>
      <c r="X32" s="405"/>
      <c r="Y32" s="405"/>
      <c r="Z32" s="405"/>
    </row>
    <row r="33" spans="1:26" ht="16.5" customHeight="1" thickTop="1">
      <c r="A33" s="405"/>
      <c r="B33" s="405"/>
      <c r="C33" s="405"/>
      <c r="D33" s="446" t="s">
        <v>348</v>
      </c>
      <c r="E33" s="447" t="s">
        <v>342</v>
      </c>
      <c r="F33" s="448"/>
      <c r="G33" s="449"/>
      <c r="H33" s="449">
        <f>+SUM(H34:H35)</f>
        <v>175090.51199999999</v>
      </c>
      <c r="I33" s="449"/>
      <c r="J33" s="449">
        <f>+SUM(J34:J35)</f>
        <v>311661.11135999998</v>
      </c>
      <c r="K33" s="450"/>
      <c r="L33" s="451">
        <f t="shared" ref="L33:L35" si="10">+SUM(I33:K33)</f>
        <v>311661.11135999998</v>
      </c>
      <c r="M33" s="405"/>
      <c r="N33" s="405"/>
      <c r="O33" s="405"/>
      <c r="P33" s="405"/>
      <c r="Q33" s="405"/>
      <c r="R33" s="405"/>
      <c r="S33" s="405"/>
      <c r="T33" s="405"/>
      <c r="U33" s="405"/>
      <c r="V33" s="405"/>
      <c r="W33" s="405"/>
      <c r="X33" s="405"/>
      <c r="Y33" s="405"/>
      <c r="Z33" s="405"/>
    </row>
    <row r="34" spans="1:26" ht="16.5" customHeight="1">
      <c r="A34" s="405"/>
      <c r="B34" s="405"/>
      <c r="C34" s="405"/>
      <c r="D34" s="452" t="s">
        <v>349</v>
      </c>
      <c r="E34" s="409">
        <v>1</v>
      </c>
      <c r="F34" s="453">
        <v>1</v>
      </c>
      <c r="G34" s="454">
        <f>+G24</f>
        <v>72954.38</v>
      </c>
      <c r="H34" s="454">
        <f>+H17</f>
        <v>72954.38</v>
      </c>
      <c r="I34" s="454"/>
      <c r="J34" s="455">
        <f>+H34*178%</f>
        <v>129858.79640000001</v>
      </c>
      <c r="K34" s="456"/>
      <c r="L34" s="457">
        <f t="shared" si="10"/>
        <v>129858.79640000001</v>
      </c>
      <c r="M34" s="405"/>
      <c r="N34" s="405"/>
      <c r="O34" s="405"/>
      <c r="P34" s="405"/>
      <c r="Q34" s="405"/>
      <c r="R34" s="405"/>
      <c r="S34" s="405"/>
      <c r="T34" s="405"/>
      <c r="U34" s="405"/>
      <c r="V34" s="405"/>
      <c r="W34" s="405"/>
      <c r="X34" s="405"/>
      <c r="Y34" s="405"/>
      <c r="Z34" s="405"/>
    </row>
    <row r="35" spans="1:26" ht="16.5" customHeight="1" thickBot="1">
      <c r="A35" s="405"/>
      <c r="B35" s="405"/>
      <c r="C35" s="405"/>
      <c r="D35" s="459" t="s">
        <v>350</v>
      </c>
      <c r="E35" s="474">
        <v>1</v>
      </c>
      <c r="F35" s="460">
        <v>1</v>
      </c>
      <c r="G35" s="461">
        <f>+G28</f>
        <v>102136.132</v>
      </c>
      <c r="H35" s="461">
        <f t="shared" ref="H35" si="11">+G35*F35*E35</f>
        <v>102136.132</v>
      </c>
      <c r="I35" s="461"/>
      <c r="J35" s="462">
        <f>+H35*178%</f>
        <v>181802.31495999999</v>
      </c>
      <c r="K35" s="463"/>
      <c r="L35" s="464">
        <f t="shared" si="10"/>
        <v>181802.31495999999</v>
      </c>
      <c r="M35" s="405"/>
      <c r="N35" s="405"/>
      <c r="O35" s="405"/>
      <c r="P35" s="405"/>
      <c r="Q35" s="405"/>
      <c r="R35" s="405"/>
      <c r="S35" s="405"/>
      <c r="T35" s="405"/>
      <c r="U35" s="405"/>
      <c r="V35" s="405"/>
      <c r="W35" s="405"/>
      <c r="X35" s="405"/>
      <c r="Y35" s="405"/>
      <c r="Z35" s="405"/>
    </row>
    <row r="36" spans="1:26" ht="16.5" customHeight="1" thickTop="1" thickBot="1">
      <c r="A36" s="405"/>
      <c r="B36" s="405"/>
      <c r="C36" s="405"/>
      <c r="D36" s="465"/>
      <c r="E36" s="410"/>
      <c r="F36" s="466"/>
      <c r="G36" s="467"/>
      <c r="H36" s="467"/>
      <c r="I36" s="467"/>
      <c r="J36" s="468"/>
      <c r="K36" s="469"/>
      <c r="L36" s="470"/>
      <c r="M36" s="405"/>
      <c r="N36" s="405"/>
      <c r="O36" s="405"/>
      <c r="P36" s="405"/>
      <c r="Q36" s="405"/>
      <c r="R36" s="405"/>
      <c r="S36" s="405"/>
      <c r="T36" s="405"/>
      <c r="U36" s="405"/>
      <c r="V36" s="405"/>
      <c r="W36" s="405"/>
      <c r="X36" s="405"/>
      <c r="Y36" s="405"/>
      <c r="Z36" s="405"/>
    </row>
    <row r="37" spans="1:26" ht="16.5" customHeight="1" thickTop="1">
      <c r="A37" s="405"/>
      <c r="B37" s="405"/>
      <c r="C37" s="405"/>
      <c r="D37" s="446" t="s">
        <v>351</v>
      </c>
      <c r="E37" s="447" t="str">
        <f>+E16</f>
        <v>FAC Sueldo</v>
      </c>
      <c r="F37" s="448"/>
      <c r="G37" s="449"/>
      <c r="H37" s="449">
        <f>+SUM(H38:H39)</f>
        <v>204272.26400000002</v>
      </c>
      <c r="I37" s="449"/>
      <c r="J37" s="449">
        <f>+SUM(J38:J39)</f>
        <v>363604.62992000004</v>
      </c>
      <c r="K37" s="450"/>
      <c r="L37" s="451">
        <f t="shared" ref="L37" si="12">+SUM(I37:K37)</f>
        <v>363604.62992000004</v>
      </c>
      <c r="M37" s="405"/>
      <c r="N37" s="405"/>
      <c r="O37" s="405"/>
      <c r="P37" s="405"/>
      <c r="Q37" s="405"/>
      <c r="R37" s="405"/>
      <c r="S37" s="405"/>
      <c r="T37" s="405"/>
      <c r="U37" s="405"/>
      <c r="V37" s="405"/>
      <c r="W37" s="405"/>
      <c r="X37" s="405"/>
      <c r="Y37" s="405"/>
      <c r="Z37" s="405"/>
    </row>
    <row r="38" spans="1:26" ht="16.5" customHeight="1">
      <c r="A38" s="405"/>
      <c r="B38" s="405"/>
      <c r="C38" s="405"/>
      <c r="D38" s="452" t="s">
        <v>352</v>
      </c>
      <c r="E38" s="409">
        <v>1.1000000000000001</v>
      </c>
      <c r="F38" s="453">
        <v>1</v>
      </c>
      <c r="G38" s="475">
        <f>+E11*E38</f>
        <v>80249.818000000014</v>
      </c>
      <c r="H38" s="454">
        <f>+G38*F38</f>
        <v>80249.818000000014</v>
      </c>
      <c r="I38" s="454"/>
      <c r="J38" s="455">
        <f>+H38*178%</f>
        <v>142844.67604000002</v>
      </c>
      <c r="K38" s="456"/>
      <c r="L38" s="457">
        <f>+SUM(I38:K38)</f>
        <v>142844.67604000002</v>
      </c>
      <c r="M38" s="405"/>
      <c r="N38" s="405"/>
      <c r="O38" s="405"/>
      <c r="P38" s="405"/>
      <c r="Q38" s="405"/>
      <c r="R38" s="405"/>
      <c r="S38" s="405"/>
      <c r="T38" s="405"/>
      <c r="U38" s="405"/>
      <c r="V38" s="405"/>
      <c r="W38" s="405"/>
      <c r="X38" s="405"/>
      <c r="Y38" s="405"/>
      <c r="Z38" s="405"/>
    </row>
    <row r="39" spans="1:26" ht="16.5" customHeight="1" thickBot="1">
      <c r="A39" s="405"/>
      <c r="B39" s="405"/>
      <c r="C39" s="405"/>
      <c r="D39" s="459" t="s">
        <v>353</v>
      </c>
      <c r="E39" s="474">
        <v>1.7</v>
      </c>
      <c r="F39" s="460">
        <v>1</v>
      </c>
      <c r="G39" s="476">
        <f>+E11*E39</f>
        <v>124022.44600000001</v>
      </c>
      <c r="H39" s="461">
        <f>+G39*F39</f>
        <v>124022.44600000001</v>
      </c>
      <c r="I39" s="461"/>
      <c r="J39" s="462">
        <f>+H39*178%</f>
        <v>220759.95388000002</v>
      </c>
      <c r="K39" s="463"/>
      <c r="L39" s="464">
        <f>+SUM(I39:K39)</f>
        <v>220759.95388000002</v>
      </c>
      <c r="M39" s="405"/>
      <c r="N39" s="405"/>
      <c r="O39" s="405"/>
      <c r="P39" s="405"/>
      <c r="Q39" s="405"/>
      <c r="R39" s="405"/>
      <c r="S39" s="405"/>
      <c r="T39" s="405"/>
      <c r="U39" s="405"/>
      <c r="V39" s="405"/>
      <c r="W39" s="405"/>
      <c r="X39" s="405"/>
      <c r="Y39" s="405"/>
      <c r="Z39" s="405"/>
    </row>
    <row r="40" spans="1:26" ht="16.5" customHeight="1" thickTop="1" thickBot="1">
      <c r="A40" s="405"/>
      <c r="B40" s="405"/>
      <c r="C40" s="405"/>
      <c r="D40" s="465"/>
      <c r="E40" s="410"/>
      <c r="F40" s="466"/>
      <c r="G40" s="467"/>
      <c r="H40" s="471"/>
      <c r="I40" s="471"/>
      <c r="J40" s="472"/>
      <c r="K40" s="473"/>
      <c r="L40" s="470"/>
      <c r="M40" s="405"/>
      <c r="N40" s="405"/>
      <c r="O40" s="405"/>
      <c r="P40" s="405"/>
      <c r="Q40" s="405"/>
      <c r="R40" s="405"/>
      <c r="S40" s="405"/>
      <c r="T40" s="405"/>
      <c r="U40" s="405"/>
      <c r="V40" s="405"/>
      <c r="W40" s="405"/>
      <c r="X40" s="405"/>
      <c r="Y40" s="405"/>
      <c r="Z40" s="405"/>
    </row>
    <row r="41" spans="1:26" ht="16.5" customHeight="1" thickTop="1">
      <c r="A41" s="405"/>
      <c r="B41" s="405"/>
      <c r="C41" s="405"/>
      <c r="D41" s="446" t="s">
        <v>354</v>
      </c>
      <c r="E41" s="447" t="s">
        <v>342</v>
      </c>
      <c r="F41" s="448"/>
      <c r="G41" s="449"/>
      <c r="H41" s="449">
        <f>+SUM(H42)</f>
        <v>129858.79640000001</v>
      </c>
      <c r="I41" s="449"/>
      <c r="J41" s="449">
        <f>+SUM(J42)</f>
        <v>231148.657592</v>
      </c>
      <c r="K41" s="450"/>
      <c r="L41" s="451">
        <f t="shared" ref="L41:L42" si="13">+SUM(I41:K41)</f>
        <v>231148.657592</v>
      </c>
      <c r="M41" s="405"/>
      <c r="N41" s="405"/>
      <c r="O41" s="405"/>
      <c r="P41" s="405"/>
      <c r="Q41" s="405"/>
      <c r="R41" s="405"/>
      <c r="S41" s="405"/>
      <c r="T41" s="405"/>
      <c r="U41" s="405"/>
      <c r="V41" s="405"/>
      <c r="W41" s="405"/>
      <c r="X41" s="405"/>
      <c r="Y41" s="405"/>
      <c r="Z41" s="405"/>
    </row>
    <row r="42" spans="1:26" ht="16.5" customHeight="1" thickBot="1">
      <c r="A42" s="405"/>
      <c r="B42" s="405"/>
      <c r="C42" s="405"/>
      <c r="D42" s="477" t="s">
        <v>355</v>
      </c>
      <c r="E42" s="478">
        <v>1.78</v>
      </c>
      <c r="F42" s="460">
        <v>1</v>
      </c>
      <c r="G42" s="461">
        <f>+E11</f>
        <v>72954.38</v>
      </c>
      <c r="H42" s="461">
        <f>+G42*F42*E42</f>
        <v>129858.79640000001</v>
      </c>
      <c r="I42" s="461"/>
      <c r="J42" s="462">
        <f>+H42*178%</f>
        <v>231148.657592</v>
      </c>
      <c r="K42" s="463"/>
      <c r="L42" s="464">
        <f t="shared" si="13"/>
        <v>231148.657592</v>
      </c>
      <c r="M42" s="405"/>
      <c r="N42" s="405"/>
      <c r="O42" s="405"/>
      <c r="P42" s="405"/>
      <c r="Q42" s="405"/>
      <c r="R42" s="405"/>
      <c r="S42" s="405"/>
      <c r="T42" s="405"/>
      <c r="U42" s="405"/>
      <c r="V42" s="405"/>
      <c r="W42" s="405"/>
      <c r="X42" s="405"/>
      <c r="Y42" s="405"/>
      <c r="Z42" s="405"/>
    </row>
    <row r="43" spans="1:26" ht="16.5" customHeight="1" thickTop="1">
      <c r="A43" s="405"/>
      <c r="B43" s="405"/>
      <c r="C43" s="405"/>
      <c r="D43" s="479"/>
      <c r="E43" s="407"/>
      <c r="F43" s="411"/>
      <c r="G43" s="407"/>
      <c r="H43" s="407"/>
      <c r="I43" s="407"/>
      <c r="J43" s="411"/>
      <c r="K43" s="411"/>
      <c r="L43" s="480"/>
      <c r="M43" s="405"/>
      <c r="N43" s="405"/>
      <c r="O43" s="405"/>
      <c r="P43" s="405"/>
      <c r="Q43" s="405"/>
      <c r="R43" s="405"/>
      <c r="S43" s="405"/>
      <c r="T43" s="405"/>
      <c r="U43" s="405"/>
      <c r="V43" s="405"/>
      <c r="W43" s="405"/>
      <c r="X43" s="405"/>
      <c r="Y43" s="405"/>
      <c r="Z43" s="405"/>
    </row>
    <row r="44" spans="1:26" ht="16.5" customHeight="1">
      <c r="A44" s="405"/>
      <c r="B44" s="405"/>
      <c r="C44" s="405"/>
      <c r="D44" s="481"/>
      <c r="E44" s="407"/>
      <c r="F44" s="411"/>
      <c r="G44" s="407"/>
      <c r="H44" s="407"/>
      <c r="I44" s="407"/>
      <c r="J44" s="411"/>
      <c r="K44" s="411"/>
      <c r="L44" s="480"/>
      <c r="M44" s="405"/>
      <c r="N44" s="405"/>
      <c r="O44" s="405"/>
      <c r="P44" s="405"/>
      <c r="Q44" s="405"/>
      <c r="R44" s="405"/>
      <c r="S44" s="405"/>
      <c r="T44" s="405"/>
      <c r="U44" s="405"/>
      <c r="V44" s="405"/>
      <c r="W44" s="405"/>
      <c r="X44" s="405"/>
      <c r="Y44" s="405"/>
      <c r="Z44" s="405"/>
    </row>
    <row r="45" spans="1:26" ht="57.75" customHeight="1">
      <c r="A45" s="405"/>
      <c r="B45" s="405"/>
      <c r="C45" s="405"/>
      <c r="D45" s="481"/>
      <c r="E45" s="407"/>
      <c r="F45" s="411"/>
      <c r="G45" s="407"/>
      <c r="H45" s="407"/>
      <c r="I45" s="407"/>
      <c r="J45" s="411"/>
      <c r="K45" s="411"/>
      <c r="L45" s="480"/>
      <c r="M45" s="405"/>
      <c r="N45" s="405"/>
      <c r="O45" s="405"/>
      <c r="P45" s="405"/>
      <c r="Q45" s="405"/>
      <c r="R45" s="405"/>
      <c r="S45" s="405"/>
      <c r="T45" s="405"/>
      <c r="U45" s="405"/>
      <c r="V45" s="405"/>
      <c r="W45" s="405"/>
      <c r="X45" s="405"/>
      <c r="Y45" s="405"/>
      <c r="Z45" s="405"/>
    </row>
    <row r="46" spans="1:26" ht="16.5" customHeight="1">
      <c r="A46" s="405"/>
      <c r="B46" s="405"/>
      <c r="C46" s="405"/>
      <c r="D46" s="1097"/>
      <c r="E46" s="1098"/>
      <c r="F46" s="1098"/>
      <c r="G46" s="1098"/>
      <c r="H46" s="1098"/>
      <c r="I46" s="1098"/>
      <c r="J46" s="1098"/>
      <c r="K46" s="1098"/>
      <c r="L46" s="1099"/>
      <c r="M46" s="405"/>
      <c r="N46" s="405"/>
      <c r="O46" s="405"/>
      <c r="P46" s="405"/>
      <c r="Q46" s="405"/>
      <c r="R46" s="405"/>
      <c r="S46" s="405"/>
      <c r="T46" s="405"/>
      <c r="U46" s="405"/>
      <c r="V46" s="405"/>
      <c r="W46" s="405"/>
      <c r="X46" s="405"/>
      <c r="Y46" s="405"/>
      <c r="Z46" s="405"/>
    </row>
    <row r="47" spans="1:26" ht="16.5" customHeight="1" thickBot="1">
      <c r="A47" s="405"/>
      <c r="B47" s="405"/>
      <c r="C47" s="405"/>
      <c r="D47" s="1100"/>
      <c r="E47" s="1101"/>
      <c r="F47" s="1101"/>
      <c r="G47" s="1101"/>
      <c r="H47" s="1101"/>
      <c r="I47" s="1101"/>
      <c r="J47" s="1101"/>
      <c r="K47" s="1101"/>
      <c r="L47" s="1102"/>
      <c r="M47" s="405"/>
      <c r="N47" s="405"/>
      <c r="O47" s="405"/>
      <c r="P47" s="405"/>
      <c r="Q47" s="405"/>
      <c r="R47" s="405"/>
      <c r="S47" s="405"/>
      <c r="T47" s="405"/>
      <c r="U47" s="405"/>
      <c r="V47" s="405"/>
      <c r="W47" s="405"/>
      <c r="X47" s="405"/>
      <c r="Y47" s="405"/>
      <c r="Z47" s="405"/>
    </row>
    <row r="48" spans="1:26" ht="16.5" customHeight="1" thickTop="1">
      <c r="A48" s="405"/>
      <c r="B48" s="405"/>
      <c r="C48" s="405"/>
      <c r="D48" s="413"/>
      <c r="E48" s="405"/>
      <c r="F48" s="482"/>
      <c r="G48" s="405"/>
      <c r="H48" s="405"/>
      <c r="I48" s="405"/>
      <c r="J48" s="412"/>
      <c r="K48" s="412"/>
      <c r="L48" s="405"/>
      <c r="M48" s="405"/>
      <c r="N48" s="405"/>
      <c r="O48" s="405"/>
      <c r="P48" s="405"/>
      <c r="Q48" s="405"/>
      <c r="R48" s="405"/>
      <c r="S48" s="405"/>
      <c r="T48" s="405"/>
      <c r="U48" s="405"/>
      <c r="V48" s="405"/>
      <c r="W48" s="405"/>
      <c r="X48" s="405"/>
      <c r="Y48" s="405"/>
      <c r="Z48" s="405"/>
    </row>
    <row r="49" spans="1:26" ht="16.5" customHeight="1">
      <c r="A49" s="405"/>
      <c r="B49" s="405"/>
      <c r="C49" s="405"/>
      <c r="D49" s="413"/>
      <c r="E49" s="405"/>
      <c r="F49" s="482"/>
      <c r="G49" s="458"/>
      <c r="H49" s="458"/>
      <c r="I49" s="458"/>
      <c r="J49" s="482"/>
      <c r="K49" s="482"/>
      <c r="L49" s="405"/>
      <c r="M49" s="405"/>
      <c r="N49" s="405"/>
      <c r="O49" s="405"/>
      <c r="P49" s="405"/>
      <c r="Q49" s="405"/>
      <c r="R49" s="405"/>
      <c r="S49" s="405"/>
      <c r="T49" s="405"/>
      <c r="U49" s="405"/>
      <c r="V49" s="405"/>
      <c r="W49" s="405"/>
      <c r="X49" s="405"/>
      <c r="Y49" s="405"/>
      <c r="Z49" s="405"/>
    </row>
    <row r="50" spans="1:26" ht="16.5" customHeight="1">
      <c r="A50" s="405"/>
      <c r="B50" s="405"/>
      <c r="C50" s="405"/>
      <c r="D50" s="413"/>
      <c r="E50" s="405"/>
      <c r="F50" s="482"/>
      <c r="G50" s="405"/>
      <c r="H50" s="405"/>
      <c r="I50" s="405"/>
      <c r="J50" s="412"/>
      <c r="K50" s="412"/>
      <c r="L50" s="405"/>
      <c r="M50" s="405"/>
      <c r="N50" s="405"/>
      <c r="O50" s="405"/>
      <c r="P50" s="405"/>
      <c r="Q50" s="405"/>
      <c r="R50" s="405"/>
      <c r="S50" s="405"/>
      <c r="T50" s="405"/>
      <c r="U50" s="405"/>
      <c r="V50" s="405"/>
      <c r="W50" s="405"/>
      <c r="X50" s="405"/>
      <c r="Y50" s="405"/>
      <c r="Z50" s="405"/>
    </row>
    <row r="51" spans="1:26" ht="16.5" customHeight="1">
      <c r="A51" s="405"/>
      <c r="B51" s="405"/>
      <c r="C51" s="405"/>
      <c r="D51" s="413"/>
      <c r="E51" s="405"/>
      <c r="F51" s="482"/>
      <c r="G51" s="405"/>
      <c r="H51" s="405"/>
      <c r="I51" s="405"/>
      <c r="J51" s="412"/>
      <c r="K51" s="412"/>
      <c r="L51" s="405"/>
      <c r="M51" s="405"/>
      <c r="N51" s="405"/>
      <c r="O51" s="405"/>
      <c r="P51" s="405"/>
      <c r="Q51" s="405"/>
      <c r="R51" s="405"/>
      <c r="S51" s="405"/>
      <c r="T51" s="405"/>
      <c r="U51" s="405"/>
      <c r="V51" s="405"/>
      <c r="W51" s="405"/>
      <c r="X51" s="405"/>
      <c r="Y51" s="405"/>
      <c r="Z51" s="405"/>
    </row>
    <row r="52" spans="1:26" ht="16.5" customHeight="1">
      <c r="A52" s="405"/>
      <c r="B52" s="405"/>
      <c r="C52" s="405"/>
      <c r="D52" s="413"/>
      <c r="E52" s="405"/>
      <c r="F52" s="482"/>
      <c r="G52" s="458"/>
      <c r="H52" s="458"/>
      <c r="I52" s="458"/>
      <c r="J52" s="482"/>
      <c r="K52" s="482"/>
      <c r="L52" s="405"/>
      <c r="M52" s="405"/>
      <c r="N52" s="405"/>
      <c r="O52" s="405"/>
      <c r="P52" s="405"/>
      <c r="Q52" s="405"/>
      <c r="R52" s="405"/>
      <c r="S52" s="405"/>
      <c r="T52" s="405"/>
      <c r="U52" s="405"/>
      <c r="V52" s="405"/>
      <c r="W52" s="405"/>
      <c r="X52" s="405"/>
      <c r="Y52" s="405"/>
      <c r="Z52" s="405"/>
    </row>
    <row r="53" spans="1:26" ht="16.5" customHeight="1">
      <c r="A53" s="405"/>
      <c r="B53" s="405"/>
      <c r="C53" s="405"/>
      <c r="D53" s="413"/>
      <c r="E53" s="405"/>
      <c r="F53" s="482"/>
      <c r="G53" s="405"/>
      <c r="H53" s="405"/>
      <c r="I53" s="405"/>
      <c r="J53" s="412"/>
      <c r="K53" s="412"/>
      <c r="L53" s="405"/>
      <c r="M53" s="405"/>
      <c r="N53" s="405"/>
      <c r="O53" s="405"/>
      <c r="P53" s="405"/>
      <c r="Q53" s="405"/>
      <c r="R53" s="405"/>
      <c r="S53" s="405"/>
      <c r="T53" s="405"/>
      <c r="U53" s="405"/>
      <c r="V53" s="405"/>
      <c r="W53" s="405"/>
      <c r="X53" s="405"/>
      <c r="Y53" s="405"/>
      <c r="Z53" s="405"/>
    </row>
    <row r="54" spans="1:26" ht="16.5" customHeight="1">
      <c r="A54" s="405"/>
      <c r="B54" s="405"/>
      <c r="C54" s="405"/>
      <c r="D54" s="413"/>
      <c r="E54" s="405"/>
      <c r="F54" s="482"/>
      <c r="G54" s="405"/>
      <c r="H54" s="405"/>
      <c r="I54" s="405"/>
      <c r="J54" s="412"/>
      <c r="K54" s="412"/>
      <c r="L54" s="405"/>
      <c r="M54" s="405"/>
      <c r="N54" s="405"/>
      <c r="O54" s="405"/>
      <c r="P54" s="405"/>
      <c r="Q54" s="405"/>
      <c r="R54" s="405"/>
      <c r="S54" s="405"/>
      <c r="T54" s="405"/>
      <c r="U54" s="405"/>
      <c r="V54" s="405"/>
      <c r="W54" s="405"/>
      <c r="X54" s="405"/>
      <c r="Y54" s="405"/>
      <c r="Z54" s="405"/>
    </row>
    <row r="55" spans="1:26" ht="16.5" customHeight="1">
      <c r="A55" s="405"/>
      <c r="B55" s="405"/>
      <c r="C55" s="405"/>
      <c r="D55" s="413"/>
      <c r="E55" s="405"/>
      <c r="F55" s="482"/>
      <c r="G55" s="458"/>
      <c r="H55" s="458"/>
      <c r="I55" s="458"/>
      <c r="J55" s="482"/>
      <c r="K55" s="482"/>
      <c r="L55" s="405"/>
      <c r="M55" s="405"/>
      <c r="N55" s="405"/>
      <c r="O55" s="405"/>
      <c r="P55" s="405"/>
      <c r="Q55" s="405"/>
      <c r="R55" s="405"/>
      <c r="S55" s="405"/>
      <c r="T55" s="405"/>
      <c r="U55" s="405"/>
      <c r="V55" s="405"/>
      <c r="W55" s="405"/>
      <c r="X55" s="405"/>
      <c r="Y55" s="405"/>
      <c r="Z55" s="405"/>
    </row>
    <row r="56" spans="1:26" ht="16.5" customHeight="1">
      <c r="A56" s="405"/>
      <c r="B56" s="405"/>
      <c r="C56" s="405"/>
      <c r="D56" s="413"/>
      <c r="E56" s="405"/>
      <c r="F56" s="482"/>
      <c r="G56" s="405"/>
      <c r="H56" s="405"/>
      <c r="I56" s="405"/>
      <c r="J56" s="412"/>
      <c r="K56" s="412"/>
      <c r="L56" s="405"/>
      <c r="M56" s="405"/>
      <c r="N56" s="405"/>
      <c r="O56" s="405"/>
      <c r="P56" s="405"/>
      <c r="Q56" s="405"/>
      <c r="R56" s="405"/>
      <c r="S56" s="405"/>
      <c r="T56" s="405"/>
      <c r="U56" s="405"/>
      <c r="V56" s="405"/>
      <c r="W56" s="405"/>
      <c r="X56" s="405"/>
      <c r="Y56" s="405"/>
      <c r="Z56" s="405"/>
    </row>
    <row r="57" spans="1:26" ht="16.5" customHeight="1">
      <c r="A57" s="405"/>
      <c r="B57" s="405"/>
      <c r="C57" s="405"/>
      <c r="D57" s="413"/>
      <c r="E57" s="405"/>
      <c r="F57" s="482"/>
      <c r="G57" s="405"/>
      <c r="H57" s="405"/>
      <c r="I57" s="405"/>
      <c r="J57" s="412"/>
      <c r="K57" s="412"/>
      <c r="L57" s="405"/>
      <c r="M57" s="405"/>
      <c r="N57" s="405"/>
      <c r="O57" s="405"/>
      <c r="P57" s="405"/>
      <c r="Q57" s="405"/>
      <c r="R57" s="405"/>
      <c r="S57" s="405"/>
      <c r="T57" s="405"/>
      <c r="U57" s="405"/>
      <c r="V57" s="405"/>
      <c r="W57" s="405"/>
      <c r="X57" s="405"/>
      <c r="Y57" s="405"/>
      <c r="Z57" s="405"/>
    </row>
    <row r="58" spans="1:26" ht="16.5" customHeight="1">
      <c r="A58" s="405"/>
      <c r="B58" s="405"/>
      <c r="C58" s="405"/>
      <c r="D58" s="413"/>
      <c r="E58" s="405"/>
      <c r="F58" s="482"/>
      <c r="G58" s="458"/>
      <c r="H58" s="458"/>
      <c r="I58" s="458"/>
      <c r="J58" s="482"/>
      <c r="K58" s="482"/>
      <c r="L58" s="405"/>
      <c r="M58" s="405"/>
      <c r="N58" s="405"/>
      <c r="O58" s="405"/>
      <c r="P58" s="405"/>
      <c r="Q58" s="405"/>
      <c r="R58" s="405"/>
      <c r="S58" s="405"/>
      <c r="T58" s="405"/>
      <c r="U58" s="405"/>
      <c r="V58" s="405"/>
      <c r="W58" s="405"/>
      <c r="X58" s="405"/>
      <c r="Y58" s="405"/>
      <c r="Z58" s="405"/>
    </row>
    <row r="59" spans="1:26" ht="16.5" customHeight="1">
      <c r="A59" s="405"/>
      <c r="B59" s="405"/>
      <c r="C59" s="405"/>
      <c r="D59" s="413"/>
      <c r="E59" s="405"/>
      <c r="F59" s="482"/>
      <c r="G59" s="405"/>
      <c r="H59" s="405"/>
      <c r="I59" s="405"/>
      <c r="J59" s="412"/>
      <c r="K59" s="412"/>
      <c r="L59" s="405"/>
      <c r="M59" s="405"/>
      <c r="N59" s="405"/>
      <c r="O59" s="405"/>
      <c r="P59" s="405"/>
      <c r="Q59" s="405"/>
      <c r="R59" s="405"/>
      <c r="S59" s="405"/>
      <c r="T59" s="405"/>
      <c r="U59" s="405"/>
      <c r="V59" s="405"/>
      <c r="W59" s="405"/>
      <c r="X59" s="405"/>
      <c r="Y59" s="405"/>
      <c r="Z59" s="405"/>
    </row>
    <row r="60" spans="1:26" ht="16.5" customHeight="1">
      <c r="A60" s="405"/>
      <c r="B60" s="405"/>
      <c r="C60" s="405"/>
      <c r="D60" s="413"/>
      <c r="E60" s="405"/>
      <c r="F60" s="482"/>
      <c r="G60" s="405"/>
      <c r="H60" s="405"/>
      <c r="I60" s="405"/>
      <c r="J60" s="412"/>
      <c r="K60" s="412"/>
      <c r="L60" s="405"/>
      <c r="M60" s="405"/>
      <c r="N60" s="405"/>
      <c r="O60" s="405"/>
      <c r="P60" s="405"/>
      <c r="Q60" s="405"/>
      <c r="R60" s="405"/>
      <c r="S60" s="405"/>
      <c r="T60" s="405"/>
      <c r="U60" s="405"/>
      <c r="V60" s="405"/>
      <c r="W60" s="405"/>
      <c r="X60" s="405"/>
      <c r="Y60" s="405"/>
      <c r="Z60" s="405"/>
    </row>
    <row r="61" spans="1:26" ht="16.5" customHeight="1">
      <c r="A61" s="405"/>
      <c r="B61" s="405"/>
      <c r="C61" s="405"/>
      <c r="D61" s="413"/>
      <c r="E61" s="405"/>
      <c r="F61" s="482"/>
      <c r="G61" s="458"/>
      <c r="H61" s="458"/>
      <c r="I61" s="458"/>
      <c r="J61" s="412"/>
      <c r="K61" s="412"/>
      <c r="L61" s="405"/>
      <c r="M61" s="405"/>
      <c r="N61" s="405"/>
      <c r="O61" s="405"/>
      <c r="P61" s="405"/>
      <c r="Q61" s="405"/>
      <c r="R61" s="405"/>
      <c r="S61" s="405"/>
      <c r="T61" s="405"/>
      <c r="U61" s="405"/>
      <c r="V61" s="405"/>
      <c r="W61" s="405"/>
      <c r="X61" s="405"/>
      <c r="Y61" s="405"/>
      <c r="Z61" s="405"/>
    </row>
    <row r="62" spans="1:26" ht="16.5" customHeight="1">
      <c r="A62" s="405"/>
      <c r="B62" s="405"/>
      <c r="C62" s="405"/>
      <c r="D62" s="413"/>
      <c r="E62" s="405"/>
      <c r="F62" s="412"/>
      <c r="G62" s="405"/>
      <c r="H62" s="405"/>
      <c r="I62" s="405"/>
      <c r="J62" s="412"/>
      <c r="K62" s="412"/>
      <c r="L62" s="405"/>
      <c r="M62" s="405"/>
      <c r="N62" s="405"/>
      <c r="O62" s="405"/>
      <c r="P62" s="405"/>
      <c r="Q62" s="405"/>
      <c r="R62" s="405"/>
      <c r="S62" s="405"/>
      <c r="T62" s="405"/>
      <c r="U62" s="405"/>
      <c r="V62" s="405"/>
      <c r="W62" s="405"/>
      <c r="X62" s="405"/>
      <c r="Y62" s="405"/>
      <c r="Z62" s="405"/>
    </row>
    <row r="63" spans="1:26" ht="16.5" customHeight="1">
      <c r="A63" s="405"/>
      <c r="B63" s="405"/>
      <c r="C63" s="405"/>
      <c r="D63" s="413"/>
      <c r="E63" s="405"/>
      <c r="F63" s="412"/>
      <c r="G63" s="483"/>
      <c r="H63" s="483"/>
      <c r="I63" s="483"/>
      <c r="J63" s="412"/>
      <c r="K63" s="412"/>
      <c r="L63" s="405"/>
      <c r="M63" s="405"/>
      <c r="N63" s="405"/>
      <c r="O63" s="405"/>
      <c r="P63" s="405"/>
      <c r="Q63" s="405"/>
      <c r="R63" s="405"/>
      <c r="S63" s="405"/>
      <c r="T63" s="405"/>
      <c r="U63" s="405"/>
      <c r="V63" s="405"/>
      <c r="W63" s="405"/>
      <c r="X63" s="405"/>
      <c r="Y63" s="405"/>
      <c r="Z63" s="405"/>
    </row>
    <row r="64" spans="1:26" ht="16.5" customHeight="1">
      <c r="A64" s="405"/>
      <c r="B64" s="405"/>
      <c r="C64" s="405"/>
      <c r="D64" s="413"/>
      <c r="E64" s="405"/>
      <c r="F64" s="412"/>
      <c r="G64" s="483"/>
      <c r="H64" s="483"/>
      <c r="I64" s="483"/>
      <c r="J64" s="412"/>
      <c r="K64" s="412"/>
      <c r="L64" s="405"/>
      <c r="M64" s="405"/>
      <c r="N64" s="405"/>
      <c r="O64" s="405"/>
      <c r="P64" s="405"/>
      <c r="Q64" s="405"/>
      <c r="R64" s="405"/>
      <c r="S64" s="405"/>
      <c r="T64" s="405"/>
      <c r="U64" s="405"/>
      <c r="V64" s="405"/>
      <c r="W64" s="405"/>
      <c r="X64" s="405"/>
      <c r="Y64" s="405"/>
      <c r="Z64" s="405"/>
    </row>
    <row r="65" spans="1:26" ht="16.5" customHeight="1">
      <c r="A65" s="405"/>
      <c r="B65" s="405"/>
      <c r="C65" s="405"/>
      <c r="D65" s="413"/>
      <c r="E65" s="405"/>
      <c r="F65" s="482"/>
      <c r="G65" s="458"/>
      <c r="H65" s="458"/>
      <c r="I65" s="458"/>
      <c r="J65" s="412"/>
      <c r="K65" s="412"/>
      <c r="L65" s="405"/>
      <c r="M65" s="405"/>
      <c r="N65" s="405"/>
      <c r="O65" s="405"/>
      <c r="P65" s="405"/>
      <c r="Q65" s="405"/>
      <c r="R65" s="405"/>
      <c r="S65" s="405"/>
      <c r="T65" s="405"/>
      <c r="U65" s="405"/>
      <c r="V65" s="405"/>
      <c r="W65" s="405"/>
      <c r="X65" s="405"/>
      <c r="Y65" s="405"/>
      <c r="Z65" s="405"/>
    </row>
    <row r="66" spans="1:26" ht="16.5" customHeight="1">
      <c r="A66" s="405"/>
      <c r="B66" s="405"/>
      <c r="C66" s="405"/>
      <c r="D66" s="413"/>
      <c r="E66" s="405"/>
      <c r="F66" s="412"/>
      <c r="G66" s="405"/>
      <c r="H66" s="405"/>
      <c r="I66" s="405"/>
      <c r="J66" s="412"/>
      <c r="K66" s="412"/>
      <c r="L66" s="405"/>
      <c r="M66" s="405"/>
      <c r="N66" s="405"/>
      <c r="O66" s="405"/>
      <c r="P66" s="405"/>
      <c r="Q66" s="405"/>
      <c r="R66" s="405"/>
      <c r="S66" s="405"/>
      <c r="T66" s="405"/>
      <c r="U66" s="405"/>
      <c r="V66" s="405"/>
      <c r="W66" s="405"/>
      <c r="X66" s="405"/>
      <c r="Y66" s="405"/>
      <c r="Z66" s="405"/>
    </row>
    <row r="67" spans="1:26" ht="16.5" customHeight="1">
      <c r="A67" s="405"/>
      <c r="B67" s="405"/>
      <c r="C67" s="405"/>
      <c r="D67" s="413"/>
      <c r="E67" s="405"/>
      <c r="F67" s="412"/>
      <c r="G67" s="405"/>
      <c r="H67" s="405"/>
      <c r="I67" s="405"/>
      <c r="J67" s="412"/>
      <c r="K67" s="412"/>
      <c r="L67" s="405"/>
      <c r="M67" s="405"/>
      <c r="N67" s="405"/>
      <c r="O67" s="405"/>
      <c r="P67" s="405"/>
      <c r="Q67" s="405"/>
      <c r="R67" s="405"/>
      <c r="S67" s="405"/>
      <c r="T67" s="405"/>
      <c r="U67" s="405"/>
      <c r="V67" s="405"/>
      <c r="W67" s="405"/>
      <c r="X67" s="405"/>
      <c r="Y67" s="405"/>
      <c r="Z67" s="405"/>
    </row>
    <row r="68" spans="1:26" ht="16.5" customHeight="1">
      <c r="A68" s="405"/>
      <c r="B68" s="405"/>
      <c r="C68" s="405"/>
      <c r="D68" s="413"/>
      <c r="E68" s="405"/>
      <c r="F68" s="482"/>
      <c r="G68" s="458"/>
      <c r="H68" s="458"/>
      <c r="I68" s="458"/>
      <c r="J68" s="482"/>
      <c r="K68" s="482"/>
      <c r="L68" s="405"/>
      <c r="M68" s="405"/>
      <c r="N68" s="405"/>
      <c r="O68" s="405"/>
      <c r="P68" s="405"/>
      <c r="Q68" s="405"/>
      <c r="R68" s="405"/>
      <c r="S68" s="405"/>
      <c r="T68" s="405"/>
      <c r="U68" s="405"/>
      <c r="V68" s="405"/>
      <c r="W68" s="405"/>
      <c r="X68" s="405"/>
      <c r="Y68" s="405"/>
      <c r="Z68" s="405"/>
    </row>
    <row r="69" spans="1:26" ht="16.5" customHeight="1">
      <c r="A69" s="405"/>
      <c r="B69" s="405"/>
      <c r="C69" s="405"/>
      <c r="D69" s="413"/>
      <c r="E69" s="405"/>
      <c r="F69" s="412"/>
      <c r="G69" s="405"/>
      <c r="H69" s="405"/>
      <c r="I69" s="405"/>
      <c r="J69" s="412"/>
      <c r="K69" s="412"/>
      <c r="L69" s="405"/>
      <c r="M69" s="405"/>
      <c r="N69" s="405"/>
      <c r="O69" s="405"/>
      <c r="P69" s="405"/>
      <c r="Q69" s="405"/>
      <c r="R69" s="405"/>
      <c r="S69" s="405"/>
      <c r="T69" s="405"/>
      <c r="U69" s="405"/>
      <c r="V69" s="405"/>
      <c r="W69" s="405"/>
      <c r="X69" s="405"/>
      <c r="Y69" s="405"/>
      <c r="Z69" s="405"/>
    </row>
    <row r="70" spans="1:26" ht="16.5" customHeight="1">
      <c r="A70" s="405"/>
      <c r="B70" s="405"/>
      <c r="C70" s="405"/>
      <c r="D70" s="413"/>
      <c r="E70" s="405"/>
      <c r="F70" s="405"/>
      <c r="G70" s="405"/>
      <c r="H70" s="405"/>
      <c r="I70" s="405"/>
      <c r="J70" s="412"/>
      <c r="K70" s="412"/>
      <c r="L70" s="405"/>
      <c r="M70" s="405"/>
      <c r="N70" s="405"/>
      <c r="O70" s="405"/>
      <c r="P70" s="405"/>
      <c r="Q70" s="405"/>
      <c r="R70" s="405"/>
      <c r="S70" s="405"/>
      <c r="T70" s="405"/>
      <c r="U70" s="405"/>
      <c r="V70" s="405"/>
      <c r="W70" s="405"/>
      <c r="X70" s="405"/>
      <c r="Y70" s="405"/>
      <c r="Z70" s="405"/>
    </row>
    <row r="71" spans="1:26" ht="16.5" customHeight="1">
      <c r="A71" s="405"/>
      <c r="B71" s="405"/>
      <c r="C71" s="405"/>
      <c r="D71" s="413"/>
      <c r="E71" s="405"/>
      <c r="F71" s="405"/>
      <c r="G71" s="405"/>
      <c r="H71" s="405"/>
      <c r="I71" s="405"/>
      <c r="J71" s="412"/>
      <c r="K71" s="412"/>
      <c r="L71" s="405"/>
      <c r="M71" s="405"/>
      <c r="N71" s="405"/>
      <c r="O71" s="405"/>
      <c r="P71" s="405"/>
      <c r="Q71" s="405"/>
      <c r="R71" s="405"/>
      <c r="S71" s="405"/>
      <c r="T71" s="405"/>
      <c r="U71" s="405"/>
      <c r="V71" s="405"/>
      <c r="W71" s="405"/>
      <c r="X71" s="405"/>
      <c r="Y71" s="405"/>
      <c r="Z71" s="405"/>
    </row>
    <row r="72" spans="1:26" ht="16.5" customHeight="1">
      <c r="A72" s="405"/>
      <c r="B72" s="405"/>
      <c r="C72" s="405"/>
      <c r="D72" s="413"/>
      <c r="E72" s="405"/>
      <c r="F72" s="482"/>
      <c r="G72" s="458"/>
      <c r="H72" s="458"/>
      <c r="I72" s="458"/>
      <c r="J72" s="412"/>
      <c r="K72" s="412"/>
      <c r="L72" s="405"/>
      <c r="M72" s="405"/>
      <c r="N72" s="405"/>
      <c r="O72" s="405"/>
      <c r="P72" s="405"/>
      <c r="Q72" s="405"/>
      <c r="R72" s="405"/>
      <c r="S72" s="405"/>
      <c r="T72" s="405"/>
      <c r="U72" s="405"/>
      <c r="V72" s="405"/>
      <c r="W72" s="405"/>
      <c r="X72" s="405"/>
      <c r="Y72" s="405"/>
      <c r="Z72" s="405"/>
    </row>
    <row r="73" spans="1:26" ht="16.5" customHeight="1">
      <c r="A73" s="405"/>
      <c r="B73" s="405"/>
      <c r="C73" s="405"/>
      <c r="D73" s="413"/>
      <c r="E73" s="405"/>
      <c r="F73" s="412"/>
      <c r="G73" s="405"/>
      <c r="H73" s="405"/>
      <c r="I73" s="405"/>
      <c r="J73" s="412"/>
      <c r="K73" s="412"/>
      <c r="L73" s="405"/>
      <c r="M73" s="405"/>
      <c r="N73" s="405"/>
      <c r="O73" s="405"/>
      <c r="P73" s="405"/>
      <c r="Q73" s="405"/>
      <c r="R73" s="405"/>
      <c r="S73" s="405"/>
      <c r="T73" s="405"/>
      <c r="U73" s="405"/>
      <c r="V73" s="405"/>
      <c r="W73" s="405"/>
      <c r="X73" s="405"/>
      <c r="Y73" s="405"/>
      <c r="Z73" s="405"/>
    </row>
    <row r="74" spans="1:26" ht="16.5" customHeight="1">
      <c r="A74" s="405"/>
      <c r="B74" s="405"/>
      <c r="C74" s="405"/>
      <c r="D74" s="413"/>
      <c r="E74" s="405"/>
      <c r="F74" s="405"/>
      <c r="G74" s="405"/>
      <c r="H74" s="405"/>
      <c r="I74" s="405"/>
      <c r="J74" s="412"/>
      <c r="K74" s="412"/>
      <c r="L74" s="405"/>
      <c r="M74" s="405"/>
      <c r="N74" s="405"/>
      <c r="O74" s="405"/>
      <c r="P74" s="405"/>
      <c r="Q74" s="405"/>
      <c r="R74" s="405"/>
      <c r="S74" s="405"/>
      <c r="T74" s="405"/>
      <c r="U74" s="405"/>
      <c r="V74" s="405"/>
      <c r="W74" s="405"/>
      <c r="X74" s="405"/>
      <c r="Y74" s="405"/>
      <c r="Z74" s="405"/>
    </row>
    <row r="75" spans="1:26" ht="16.5" customHeight="1">
      <c r="A75" s="405"/>
      <c r="B75" s="405"/>
      <c r="C75" s="405"/>
      <c r="D75" s="413"/>
      <c r="E75" s="405"/>
      <c r="F75" s="405"/>
      <c r="G75" s="405"/>
      <c r="H75" s="405"/>
      <c r="I75" s="405"/>
      <c r="J75" s="412"/>
      <c r="K75" s="412"/>
      <c r="L75" s="405"/>
      <c r="M75" s="405"/>
      <c r="N75" s="405"/>
      <c r="O75" s="405"/>
      <c r="P75" s="405"/>
      <c r="Q75" s="405"/>
      <c r="R75" s="405"/>
      <c r="S75" s="405"/>
      <c r="T75" s="405"/>
      <c r="U75" s="405"/>
      <c r="V75" s="405"/>
      <c r="W75" s="405"/>
      <c r="X75" s="405"/>
      <c r="Y75" s="405"/>
      <c r="Z75" s="405"/>
    </row>
    <row r="76" spans="1:26" ht="16.5" customHeight="1">
      <c r="A76" s="405"/>
      <c r="B76" s="405"/>
      <c r="C76" s="405"/>
      <c r="D76" s="413"/>
      <c r="E76" s="405"/>
      <c r="F76" s="482"/>
      <c r="G76" s="458"/>
      <c r="H76" s="458"/>
      <c r="I76" s="458"/>
      <c r="J76" s="412"/>
      <c r="K76" s="412"/>
      <c r="L76" s="405"/>
      <c r="M76" s="405"/>
      <c r="N76" s="405"/>
      <c r="O76" s="405"/>
      <c r="P76" s="405"/>
      <c r="Q76" s="405"/>
      <c r="R76" s="405"/>
      <c r="S76" s="405"/>
      <c r="T76" s="405"/>
      <c r="U76" s="405"/>
      <c r="V76" s="405"/>
      <c r="W76" s="405"/>
      <c r="X76" s="405"/>
      <c r="Y76" s="405"/>
      <c r="Z76" s="405"/>
    </row>
    <row r="77" spans="1:26" ht="16.5" customHeight="1">
      <c r="A77" s="405"/>
      <c r="B77" s="405"/>
      <c r="C77" s="405"/>
      <c r="D77" s="413"/>
      <c r="E77" s="405"/>
      <c r="F77" s="412"/>
      <c r="G77" s="405"/>
      <c r="H77" s="405"/>
      <c r="I77" s="405"/>
      <c r="J77" s="412"/>
      <c r="K77" s="412"/>
      <c r="L77" s="405"/>
      <c r="M77" s="405"/>
      <c r="N77" s="405"/>
      <c r="O77" s="405"/>
      <c r="P77" s="405"/>
      <c r="Q77" s="405"/>
      <c r="R77" s="405"/>
      <c r="S77" s="405"/>
      <c r="T77" s="405"/>
      <c r="U77" s="405"/>
      <c r="V77" s="405"/>
      <c r="W77" s="405"/>
      <c r="X77" s="405"/>
      <c r="Y77" s="405"/>
      <c r="Z77" s="405"/>
    </row>
    <row r="78" spans="1:26" ht="16.5" customHeight="1">
      <c r="A78" s="405"/>
      <c r="B78" s="405"/>
      <c r="C78" s="405"/>
      <c r="D78" s="413"/>
      <c r="E78" s="405"/>
      <c r="F78" s="405"/>
      <c r="G78" s="405"/>
      <c r="H78" s="405"/>
      <c r="I78" s="405"/>
      <c r="J78" s="412"/>
      <c r="K78" s="412"/>
      <c r="L78" s="405"/>
      <c r="M78" s="405"/>
      <c r="N78" s="405"/>
      <c r="O78" s="405"/>
      <c r="P78" s="405"/>
      <c r="Q78" s="405"/>
      <c r="R78" s="405"/>
      <c r="S78" s="405"/>
      <c r="T78" s="405"/>
      <c r="U78" s="405"/>
      <c r="V78" s="405"/>
      <c r="W78" s="405"/>
      <c r="X78" s="405"/>
      <c r="Y78" s="405"/>
      <c r="Z78" s="405"/>
    </row>
    <row r="79" spans="1:26" ht="16.5" customHeight="1">
      <c r="A79" s="405"/>
      <c r="B79" s="405"/>
      <c r="C79" s="405"/>
      <c r="D79" s="413"/>
      <c r="E79" s="405"/>
      <c r="F79" s="405"/>
      <c r="G79" s="405"/>
      <c r="H79" s="405"/>
      <c r="I79" s="405"/>
      <c r="J79" s="412"/>
      <c r="K79" s="412"/>
      <c r="L79" s="405"/>
      <c r="M79" s="405"/>
      <c r="N79" s="405"/>
      <c r="O79" s="405"/>
      <c r="P79" s="405"/>
      <c r="Q79" s="405"/>
      <c r="R79" s="405"/>
      <c r="S79" s="405"/>
      <c r="T79" s="405"/>
      <c r="U79" s="405"/>
      <c r="V79" s="405"/>
      <c r="W79" s="405"/>
      <c r="X79" s="405"/>
      <c r="Y79" s="405"/>
      <c r="Z79" s="405"/>
    </row>
    <row r="80" spans="1:26" ht="16.5" customHeight="1">
      <c r="A80" s="405"/>
      <c r="B80" s="405"/>
      <c r="C80" s="405"/>
      <c r="D80" s="413"/>
      <c r="E80" s="405"/>
      <c r="F80" s="482"/>
      <c r="G80" s="458"/>
      <c r="H80" s="458"/>
      <c r="I80" s="458"/>
      <c r="J80" s="412"/>
      <c r="K80" s="412"/>
      <c r="L80" s="405"/>
      <c r="M80" s="405"/>
      <c r="N80" s="405"/>
      <c r="O80" s="405"/>
      <c r="P80" s="405"/>
      <c r="Q80" s="405"/>
      <c r="R80" s="405"/>
      <c r="S80" s="405"/>
      <c r="T80" s="405"/>
      <c r="U80" s="405"/>
      <c r="V80" s="405"/>
      <c r="W80" s="405"/>
      <c r="X80" s="405"/>
      <c r="Y80" s="405"/>
      <c r="Z80" s="405"/>
    </row>
    <row r="81" spans="1:26" ht="16.5" customHeight="1">
      <c r="A81" s="405"/>
      <c r="B81" s="405"/>
      <c r="C81" s="405"/>
      <c r="D81" s="413"/>
      <c r="E81" s="405"/>
      <c r="F81" s="412"/>
      <c r="G81" s="405"/>
      <c r="H81" s="405"/>
      <c r="I81" s="405"/>
      <c r="J81" s="412"/>
      <c r="K81" s="412"/>
      <c r="L81" s="405"/>
      <c r="M81" s="405"/>
      <c r="N81" s="405"/>
      <c r="O81" s="405"/>
      <c r="P81" s="405"/>
      <c r="Q81" s="405"/>
      <c r="R81" s="405"/>
      <c r="S81" s="405"/>
      <c r="T81" s="405"/>
      <c r="U81" s="405"/>
      <c r="V81" s="405"/>
      <c r="W81" s="405"/>
      <c r="X81" s="405"/>
      <c r="Y81" s="405"/>
      <c r="Z81" s="405"/>
    </row>
    <row r="82" spans="1:26" ht="16.5" customHeight="1">
      <c r="A82" s="412"/>
      <c r="B82" s="412"/>
      <c r="C82" s="405"/>
      <c r="D82" s="413"/>
      <c r="E82" s="405"/>
      <c r="F82" s="405"/>
      <c r="G82" s="405"/>
      <c r="H82" s="405"/>
      <c r="I82" s="405"/>
      <c r="J82" s="412"/>
      <c r="K82" s="412"/>
      <c r="L82" s="405"/>
      <c r="M82" s="405"/>
      <c r="N82" s="405"/>
      <c r="O82" s="405"/>
      <c r="P82" s="405"/>
      <c r="Q82" s="405"/>
      <c r="R82" s="405"/>
      <c r="S82" s="412"/>
      <c r="T82" s="412"/>
      <c r="U82" s="412"/>
      <c r="V82" s="412"/>
      <c r="W82" s="412"/>
      <c r="X82" s="412"/>
      <c r="Y82" s="412"/>
      <c r="Z82" s="412"/>
    </row>
    <row r="83" spans="1:26" ht="16.5" customHeight="1">
      <c r="A83" s="412"/>
      <c r="B83" s="412"/>
      <c r="C83" s="405"/>
      <c r="D83" s="413"/>
      <c r="E83" s="405"/>
      <c r="F83" s="405"/>
      <c r="G83" s="405"/>
      <c r="H83" s="405"/>
      <c r="I83" s="405"/>
      <c r="J83" s="412"/>
      <c r="K83" s="412"/>
      <c r="L83" s="405"/>
      <c r="M83" s="405"/>
      <c r="N83" s="405"/>
      <c r="O83" s="405"/>
      <c r="P83" s="405"/>
      <c r="Q83" s="405"/>
      <c r="R83" s="405"/>
      <c r="S83" s="412"/>
      <c r="T83" s="412"/>
      <c r="U83" s="412"/>
      <c r="V83" s="412"/>
      <c r="W83" s="412"/>
      <c r="X83" s="412"/>
      <c r="Y83" s="412"/>
      <c r="Z83" s="412"/>
    </row>
    <row r="84" spans="1:26" ht="16.5" customHeight="1">
      <c r="A84" s="412"/>
      <c r="B84" s="412"/>
      <c r="C84" s="405"/>
      <c r="D84" s="413"/>
      <c r="E84" s="405"/>
      <c r="F84" s="482"/>
      <c r="G84" s="458"/>
      <c r="H84" s="458"/>
      <c r="I84" s="458"/>
      <c r="J84" s="412"/>
      <c r="K84" s="412"/>
      <c r="L84" s="405"/>
      <c r="M84" s="405"/>
      <c r="N84" s="405"/>
      <c r="O84" s="405"/>
      <c r="P84" s="405"/>
      <c r="Q84" s="405"/>
      <c r="R84" s="405"/>
      <c r="S84" s="412"/>
      <c r="T84" s="412"/>
      <c r="U84" s="412"/>
      <c r="V84" s="412"/>
      <c r="W84" s="412"/>
      <c r="X84" s="412"/>
      <c r="Y84" s="412"/>
      <c r="Z84" s="412"/>
    </row>
    <row r="85" spans="1:26" ht="16.5" customHeight="1">
      <c r="A85" s="405"/>
      <c r="B85" s="405"/>
      <c r="C85" s="405"/>
      <c r="D85" s="413"/>
      <c r="E85" s="405"/>
      <c r="F85" s="412"/>
      <c r="G85" s="405"/>
      <c r="H85" s="405"/>
      <c r="I85" s="405"/>
      <c r="J85" s="412"/>
      <c r="K85" s="412"/>
      <c r="L85" s="405"/>
      <c r="M85" s="405"/>
      <c r="N85" s="405"/>
      <c r="O85" s="405"/>
      <c r="P85" s="405"/>
      <c r="Q85" s="405"/>
      <c r="R85" s="405"/>
      <c r="S85" s="405"/>
      <c r="T85" s="405"/>
      <c r="U85" s="405"/>
      <c r="V85" s="405"/>
      <c r="W85" s="405"/>
      <c r="X85" s="405"/>
      <c r="Y85" s="405"/>
      <c r="Z85" s="405"/>
    </row>
    <row r="86" spans="1:26" ht="16.5" customHeight="1">
      <c r="A86" s="412"/>
      <c r="B86" s="412"/>
      <c r="C86" s="405"/>
      <c r="D86" s="413"/>
      <c r="E86" s="405"/>
      <c r="F86" s="405"/>
      <c r="G86" s="405"/>
      <c r="H86" s="405"/>
      <c r="I86" s="405"/>
      <c r="J86" s="412"/>
      <c r="K86" s="412"/>
      <c r="L86" s="405"/>
      <c r="M86" s="405"/>
      <c r="N86" s="405"/>
      <c r="O86" s="405"/>
      <c r="P86" s="405"/>
      <c r="Q86" s="405"/>
      <c r="R86" s="405"/>
      <c r="S86" s="412"/>
      <c r="T86" s="412"/>
      <c r="U86" s="412"/>
      <c r="V86" s="412"/>
      <c r="W86" s="412"/>
      <c r="X86" s="412"/>
      <c r="Y86" s="412"/>
      <c r="Z86" s="412"/>
    </row>
    <row r="87" spans="1:26" ht="16.5" customHeight="1">
      <c r="A87" s="412"/>
      <c r="B87" s="412"/>
      <c r="C87" s="405"/>
      <c r="D87" s="413"/>
      <c r="E87" s="405"/>
      <c r="F87" s="405"/>
      <c r="G87" s="405"/>
      <c r="H87" s="405"/>
      <c r="I87" s="405"/>
      <c r="J87" s="412"/>
      <c r="K87" s="412"/>
      <c r="L87" s="405"/>
      <c r="M87" s="405"/>
      <c r="N87" s="405"/>
      <c r="O87" s="405"/>
      <c r="P87" s="405"/>
      <c r="Q87" s="405"/>
      <c r="R87" s="405"/>
      <c r="S87" s="412"/>
      <c r="T87" s="412"/>
      <c r="U87" s="412"/>
      <c r="V87" s="412"/>
      <c r="W87" s="412"/>
      <c r="X87" s="412"/>
      <c r="Y87" s="412"/>
      <c r="Z87" s="412"/>
    </row>
    <row r="88" spans="1:26" ht="16.5" customHeight="1">
      <c r="A88" s="412"/>
      <c r="B88" s="412"/>
      <c r="C88" s="405"/>
      <c r="D88" s="413"/>
      <c r="E88" s="405"/>
      <c r="F88" s="482"/>
      <c r="G88" s="458"/>
      <c r="H88" s="458"/>
      <c r="I88" s="458"/>
      <c r="J88" s="412"/>
      <c r="K88" s="412"/>
      <c r="L88" s="405"/>
      <c r="M88" s="405"/>
      <c r="N88" s="405"/>
      <c r="O88" s="405"/>
      <c r="P88" s="405"/>
      <c r="Q88" s="405"/>
      <c r="R88" s="405"/>
      <c r="S88" s="412"/>
      <c r="T88" s="412"/>
      <c r="U88" s="412"/>
      <c r="V88" s="412"/>
      <c r="W88" s="412"/>
      <c r="X88" s="412"/>
      <c r="Y88" s="412"/>
      <c r="Z88" s="412"/>
    </row>
    <row r="89" spans="1:26" ht="16.5" customHeight="1">
      <c r="A89" s="405"/>
      <c r="B89" s="405"/>
      <c r="C89" s="405"/>
      <c r="D89" s="413"/>
      <c r="E89" s="405"/>
      <c r="F89" s="412"/>
      <c r="G89" s="405"/>
      <c r="H89" s="405"/>
      <c r="I89" s="405"/>
      <c r="J89" s="412"/>
      <c r="K89" s="412"/>
      <c r="L89" s="405"/>
      <c r="M89" s="405"/>
      <c r="N89" s="405"/>
      <c r="O89" s="405"/>
      <c r="P89" s="405"/>
      <c r="Q89" s="405"/>
      <c r="R89" s="405"/>
      <c r="S89" s="405"/>
      <c r="T89" s="405"/>
      <c r="U89" s="405"/>
      <c r="V89" s="405"/>
      <c r="W89" s="405"/>
      <c r="X89" s="405"/>
      <c r="Y89" s="405"/>
      <c r="Z89" s="405"/>
    </row>
    <row r="90" spans="1:26" ht="16.5" customHeight="1">
      <c r="A90" s="405"/>
      <c r="B90" s="405"/>
      <c r="C90" s="405"/>
      <c r="D90" s="413"/>
      <c r="E90" s="405"/>
      <c r="F90" s="412"/>
      <c r="G90" s="405"/>
      <c r="H90" s="405"/>
      <c r="I90" s="405"/>
      <c r="J90" s="412"/>
      <c r="K90" s="412"/>
      <c r="L90" s="405"/>
      <c r="M90" s="405"/>
      <c r="N90" s="405"/>
      <c r="O90" s="405"/>
      <c r="P90" s="405"/>
      <c r="Q90" s="405"/>
      <c r="R90" s="405"/>
      <c r="S90" s="405"/>
      <c r="T90" s="405"/>
      <c r="U90" s="405"/>
      <c r="V90" s="405"/>
      <c r="W90" s="405"/>
      <c r="X90" s="405"/>
      <c r="Y90" s="405"/>
      <c r="Z90" s="405"/>
    </row>
    <row r="91" spans="1:26" ht="16.5" customHeight="1">
      <c r="A91" s="405"/>
      <c r="B91" s="405"/>
      <c r="C91" s="405"/>
      <c r="D91" s="413"/>
      <c r="E91" s="405"/>
      <c r="F91" s="412"/>
      <c r="G91" s="405"/>
      <c r="H91" s="405"/>
      <c r="I91" s="405"/>
      <c r="J91" s="412"/>
      <c r="K91" s="412"/>
      <c r="L91" s="405"/>
      <c r="M91" s="405"/>
      <c r="N91" s="405"/>
      <c r="O91" s="405"/>
      <c r="P91" s="405"/>
      <c r="Q91" s="405"/>
      <c r="R91" s="405"/>
      <c r="S91" s="405"/>
      <c r="T91" s="405"/>
      <c r="U91" s="405"/>
      <c r="V91" s="405"/>
      <c r="W91" s="405"/>
      <c r="X91" s="405"/>
      <c r="Y91" s="405"/>
      <c r="Z91" s="405"/>
    </row>
    <row r="92" spans="1:26" ht="16.5" customHeight="1">
      <c r="A92" s="405"/>
      <c r="B92" s="405"/>
      <c r="C92" s="405"/>
      <c r="D92" s="413"/>
      <c r="E92" s="405"/>
      <c r="F92" s="412"/>
      <c r="G92" s="405"/>
      <c r="H92" s="405"/>
      <c r="I92" s="405"/>
      <c r="J92" s="412"/>
      <c r="K92" s="412"/>
      <c r="L92" s="405"/>
      <c r="M92" s="405"/>
      <c r="N92" s="405"/>
      <c r="O92" s="405"/>
      <c r="P92" s="405"/>
      <c r="Q92" s="405"/>
      <c r="R92" s="405"/>
      <c r="S92" s="405"/>
      <c r="T92" s="405"/>
      <c r="U92" s="405"/>
      <c r="V92" s="405"/>
      <c r="W92" s="405"/>
      <c r="X92" s="405"/>
      <c r="Y92" s="405"/>
      <c r="Z92" s="405"/>
    </row>
    <row r="93" spans="1:26" ht="16.5" customHeight="1">
      <c r="A93" s="405"/>
      <c r="B93" s="405"/>
      <c r="C93" s="405"/>
      <c r="D93" s="413"/>
      <c r="E93" s="405"/>
      <c r="F93" s="412"/>
      <c r="G93" s="405"/>
      <c r="H93" s="405"/>
      <c r="I93" s="405"/>
      <c r="J93" s="412"/>
      <c r="K93" s="412"/>
      <c r="L93" s="405"/>
      <c r="M93" s="405"/>
      <c r="N93" s="405"/>
      <c r="O93" s="405"/>
      <c r="P93" s="405"/>
      <c r="Q93" s="405"/>
      <c r="R93" s="405"/>
      <c r="S93" s="405"/>
      <c r="T93" s="405"/>
      <c r="U93" s="405"/>
      <c r="V93" s="405"/>
      <c r="W93" s="405"/>
      <c r="X93" s="405"/>
      <c r="Y93" s="405"/>
      <c r="Z93" s="405"/>
    </row>
    <row r="94" spans="1:26" ht="16.5" customHeight="1">
      <c r="A94" s="405"/>
      <c r="B94" s="405"/>
      <c r="C94" s="405"/>
      <c r="D94" s="413"/>
      <c r="E94" s="405"/>
      <c r="F94" s="412"/>
      <c r="G94" s="405"/>
      <c r="H94" s="405"/>
      <c r="I94" s="405"/>
      <c r="J94" s="412"/>
      <c r="K94" s="412"/>
      <c r="L94" s="405"/>
      <c r="M94" s="405"/>
      <c r="N94" s="405"/>
      <c r="O94" s="405"/>
      <c r="P94" s="405"/>
      <c r="Q94" s="405"/>
      <c r="R94" s="405"/>
      <c r="S94" s="405"/>
      <c r="T94" s="405"/>
      <c r="U94" s="405"/>
      <c r="V94" s="405"/>
      <c r="W94" s="405"/>
      <c r="X94" s="405"/>
      <c r="Y94" s="405"/>
      <c r="Z94" s="405"/>
    </row>
    <row r="95" spans="1:26" ht="16.5" customHeight="1">
      <c r="A95" s="405"/>
      <c r="B95" s="405"/>
      <c r="C95" s="405"/>
      <c r="D95" s="413"/>
      <c r="E95" s="405"/>
      <c r="F95" s="412"/>
      <c r="G95" s="405"/>
      <c r="H95" s="405"/>
      <c r="I95" s="405"/>
      <c r="J95" s="412"/>
      <c r="K95" s="412"/>
      <c r="L95" s="405"/>
      <c r="M95" s="405"/>
      <c r="N95" s="405"/>
      <c r="O95" s="405"/>
      <c r="P95" s="405"/>
      <c r="Q95" s="405"/>
      <c r="R95" s="405"/>
      <c r="S95" s="405"/>
      <c r="T95" s="405"/>
      <c r="U95" s="405"/>
      <c r="V95" s="405"/>
      <c r="W95" s="405"/>
      <c r="X95" s="405"/>
      <c r="Y95" s="405"/>
      <c r="Z95" s="405"/>
    </row>
    <row r="96" spans="1:26" ht="16.5" customHeight="1">
      <c r="A96" s="405"/>
      <c r="B96" s="405"/>
      <c r="C96" s="405"/>
      <c r="D96" s="413"/>
      <c r="E96" s="405"/>
      <c r="F96" s="412"/>
      <c r="G96" s="405"/>
      <c r="H96" s="405"/>
      <c r="I96" s="405"/>
      <c r="J96" s="412"/>
      <c r="K96" s="412"/>
      <c r="L96" s="405"/>
      <c r="M96" s="405"/>
      <c r="N96" s="405"/>
      <c r="O96" s="405"/>
      <c r="P96" s="405"/>
      <c r="Q96" s="405"/>
      <c r="R96" s="405"/>
      <c r="S96" s="405"/>
      <c r="T96" s="405"/>
      <c r="U96" s="405"/>
      <c r="V96" s="405"/>
      <c r="W96" s="405"/>
      <c r="X96" s="405"/>
      <c r="Y96" s="405"/>
      <c r="Z96" s="405"/>
    </row>
    <row r="97" spans="1:26" ht="16.5" customHeight="1">
      <c r="A97" s="405"/>
      <c r="B97" s="405"/>
      <c r="C97" s="405"/>
      <c r="D97" s="413"/>
      <c r="E97" s="405"/>
      <c r="F97" s="412"/>
      <c r="G97" s="405"/>
      <c r="H97" s="405"/>
      <c r="I97" s="405"/>
      <c r="J97" s="412"/>
      <c r="K97" s="412"/>
      <c r="L97" s="405"/>
      <c r="M97" s="405"/>
      <c r="N97" s="405"/>
      <c r="O97" s="405"/>
      <c r="P97" s="405"/>
      <c r="Q97" s="405"/>
      <c r="R97" s="405"/>
      <c r="S97" s="405"/>
      <c r="T97" s="405"/>
      <c r="U97" s="405"/>
      <c r="V97" s="405"/>
      <c r="W97" s="405"/>
      <c r="X97" s="405"/>
      <c r="Y97" s="405"/>
      <c r="Z97" s="405"/>
    </row>
    <row r="98" spans="1:26" ht="16.5" customHeight="1">
      <c r="A98" s="405"/>
      <c r="B98" s="405"/>
      <c r="C98" s="405"/>
      <c r="D98" s="413"/>
      <c r="E98" s="405"/>
      <c r="F98" s="412"/>
      <c r="G98" s="405"/>
      <c r="H98" s="405"/>
      <c r="I98" s="405"/>
      <c r="J98" s="412"/>
      <c r="K98" s="412"/>
      <c r="L98" s="405"/>
      <c r="M98" s="405"/>
      <c r="N98" s="405"/>
      <c r="O98" s="405"/>
      <c r="P98" s="405"/>
      <c r="Q98" s="405"/>
      <c r="R98" s="405"/>
      <c r="S98" s="405"/>
      <c r="T98" s="405"/>
      <c r="U98" s="405"/>
      <c r="V98" s="405"/>
      <c r="W98" s="405"/>
      <c r="X98" s="405"/>
      <c r="Y98" s="405"/>
      <c r="Z98" s="405"/>
    </row>
    <row r="99" spans="1:26" ht="16.5" customHeight="1">
      <c r="A99" s="405"/>
      <c r="B99" s="405"/>
      <c r="C99" s="405"/>
      <c r="D99" s="413"/>
      <c r="E99" s="405"/>
      <c r="F99" s="412"/>
      <c r="G99" s="405"/>
      <c r="H99" s="405"/>
      <c r="I99" s="405"/>
      <c r="J99" s="412"/>
      <c r="K99" s="412"/>
      <c r="L99" s="405"/>
      <c r="M99" s="405"/>
      <c r="N99" s="405"/>
      <c r="O99" s="405"/>
      <c r="P99" s="405"/>
      <c r="Q99" s="405"/>
      <c r="R99" s="405"/>
      <c r="S99" s="405"/>
      <c r="T99" s="405"/>
      <c r="U99" s="405"/>
      <c r="V99" s="405"/>
      <c r="W99" s="405"/>
      <c r="X99" s="405"/>
      <c r="Y99" s="405"/>
      <c r="Z99" s="405"/>
    </row>
    <row r="100" spans="1:26" ht="16.5" customHeight="1">
      <c r="A100" s="405"/>
      <c r="B100" s="405"/>
      <c r="C100" s="405"/>
      <c r="D100" s="413"/>
      <c r="E100" s="405"/>
      <c r="F100" s="412"/>
      <c r="G100" s="405"/>
      <c r="H100" s="405"/>
      <c r="I100" s="405"/>
      <c r="J100" s="412"/>
      <c r="K100" s="412"/>
      <c r="L100" s="405"/>
      <c r="M100" s="405"/>
      <c r="N100" s="405"/>
      <c r="O100" s="405"/>
      <c r="P100" s="405"/>
      <c r="Q100" s="405"/>
      <c r="R100" s="405"/>
      <c r="S100" s="405"/>
      <c r="T100" s="405"/>
      <c r="U100" s="405"/>
      <c r="V100" s="405"/>
      <c r="W100" s="405"/>
      <c r="X100" s="405"/>
      <c r="Y100" s="405"/>
      <c r="Z100" s="405"/>
    </row>
    <row r="101" spans="1:26" ht="16.5" customHeight="1">
      <c r="A101" s="405"/>
      <c r="B101" s="405"/>
      <c r="C101" s="405"/>
      <c r="D101" s="413"/>
      <c r="E101" s="405"/>
      <c r="F101" s="412"/>
      <c r="G101" s="405"/>
      <c r="H101" s="405"/>
      <c r="I101" s="405"/>
      <c r="J101" s="412"/>
      <c r="K101" s="412"/>
      <c r="L101" s="405"/>
      <c r="M101" s="405"/>
      <c r="N101" s="405"/>
      <c r="O101" s="405"/>
      <c r="P101" s="405"/>
      <c r="Q101" s="405"/>
      <c r="R101" s="405"/>
      <c r="S101" s="405"/>
      <c r="T101" s="405"/>
      <c r="U101" s="405"/>
      <c r="V101" s="405"/>
      <c r="W101" s="405"/>
      <c r="X101" s="405"/>
      <c r="Y101" s="405"/>
      <c r="Z101" s="405"/>
    </row>
    <row r="102" spans="1:26" ht="16.5" customHeight="1">
      <c r="A102" s="405"/>
      <c r="B102" s="405"/>
      <c r="C102" s="405"/>
      <c r="D102" s="413"/>
      <c r="E102" s="405"/>
      <c r="F102" s="412"/>
      <c r="G102" s="405"/>
      <c r="H102" s="405"/>
      <c r="I102" s="405"/>
      <c r="J102" s="412"/>
      <c r="K102" s="412"/>
      <c r="L102" s="405"/>
      <c r="M102" s="405"/>
      <c r="N102" s="405"/>
      <c r="O102" s="405"/>
      <c r="P102" s="405"/>
      <c r="Q102" s="405"/>
      <c r="R102" s="405"/>
      <c r="S102" s="405"/>
      <c r="T102" s="405"/>
      <c r="U102" s="405"/>
      <c r="V102" s="405"/>
      <c r="W102" s="405"/>
      <c r="X102" s="405"/>
      <c r="Y102" s="405"/>
      <c r="Z102" s="405"/>
    </row>
    <row r="103" spans="1:26" ht="16.5" customHeight="1">
      <c r="A103" s="405"/>
      <c r="B103" s="405"/>
      <c r="C103" s="405"/>
      <c r="D103" s="413"/>
      <c r="E103" s="405"/>
      <c r="F103" s="412"/>
      <c r="G103" s="405"/>
      <c r="H103" s="405"/>
      <c r="I103" s="405"/>
      <c r="J103" s="412"/>
      <c r="K103" s="412"/>
      <c r="L103" s="405"/>
      <c r="M103" s="405"/>
      <c r="N103" s="405"/>
      <c r="O103" s="405"/>
      <c r="P103" s="405"/>
      <c r="Q103" s="405"/>
      <c r="R103" s="405"/>
      <c r="S103" s="405"/>
      <c r="T103" s="405"/>
      <c r="U103" s="405"/>
      <c r="V103" s="405"/>
      <c r="W103" s="405"/>
      <c r="X103" s="405"/>
      <c r="Y103" s="405"/>
      <c r="Z103" s="405"/>
    </row>
    <row r="104" spans="1:26" ht="16.5" customHeight="1">
      <c r="A104" s="405"/>
      <c r="B104" s="405"/>
      <c r="C104" s="405"/>
      <c r="D104" s="413"/>
      <c r="E104" s="405"/>
      <c r="F104" s="412"/>
      <c r="G104" s="405"/>
      <c r="H104" s="405"/>
      <c r="I104" s="405"/>
      <c r="J104" s="412"/>
      <c r="K104" s="412"/>
      <c r="L104" s="405"/>
      <c r="M104" s="405"/>
      <c r="N104" s="405"/>
      <c r="O104" s="405"/>
      <c r="P104" s="405"/>
      <c r="Q104" s="405"/>
      <c r="R104" s="405"/>
      <c r="S104" s="405"/>
      <c r="T104" s="405"/>
      <c r="U104" s="405"/>
      <c r="V104" s="405"/>
      <c r="W104" s="405"/>
      <c r="X104" s="405"/>
      <c r="Y104" s="405"/>
      <c r="Z104" s="405"/>
    </row>
    <row r="105" spans="1:26" ht="16.5" customHeight="1">
      <c r="A105" s="405"/>
      <c r="B105" s="405"/>
      <c r="C105" s="405"/>
      <c r="D105" s="413"/>
      <c r="E105" s="405"/>
      <c r="F105" s="412"/>
      <c r="G105" s="405"/>
      <c r="H105" s="405"/>
      <c r="I105" s="405"/>
      <c r="J105" s="412"/>
      <c r="K105" s="412"/>
      <c r="L105" s="405"/>
      <c r="M105" s="405"/>
      <c r="N105" s="405"/>
      <c r="O105" s="405"/>
      <c r="P105" s="405"/>
      <c r="Q105" s="405"/>
      <c r="R105" s="405"/>
      <c r="S105" s="405"/>
      <c r="T105" s="405"/>
      <c r="U105" s="405"/>
      <c r="V105" s="405"/>
      <c r="W105" s="405"/>
      <c r="X105" s="405"/>
      <c r="Y105" s="405"/>
      <c r="Z105" s="405"/>
    </row>
    <row r="106" spans="1:26" ht="16.5" customHeight="1">
      <c r="A106" s="405"/>
      <c r="B106" s="405"/>
      <c r="C106" s="405"/>
      <c r="D106" s="413"/>
      <c r="E106" s="405"/>
      <c r="F106" s="412"/>
      <c r="G106" s="405"/>
      <c r="H106" s="405"/>
      <c r="I106" s="405"/>
      <c r="J106" s="412"/>
      <c r="K106" s="412"/>
      <c r="L106" s="405"/>
      <c r="M106" s="405"/>
      <c r="N106" s="405"/>
      <c r="O106" s="405"/>
      <c r="P106" s="405"/>
      <c r="Q106" s="405"/>
      <c r="R106" s="405"/>
      <c r="S106" s="405"/>
      <c r="T106" s="405"/>
      <c r="U106" s="405"/>
      <c r="V106" s="405"/>
      <c r="W106" s="405"/>
      <c r="X106" s="405"/>
      <c r="Y106" s="405"/>
      <c r="Z106" s="405"/>
    </row>
    <row r="107" spans="1:26" ht="16.5" customHeight="1">
      <c r="A107" s="405"/>
      <c r="B107" s="405"/>
      <c r="C107" s="405"/>
      <c r="D107" s="413"/>
      <c r="E107" s="405"/>
      <c r="F107" s="412"/>
      <c r="G107" s="405"/>
      <c r="H107" s="405"/>
      <c r="I107" s="405"/>
      <c r="J107" s="412"/>
      <c r="K107" s="412"/>
      <c r="L107" s="405"/>
      <c r="M107" s="405"/>
      <c r="N107" s="405"/>
      <c r="O107" s="405"/>
      <c r="P107" s="405"/>
      <c r="Q107" s="405"/>
      <c r="R107" s="405"/>
      <c r="S107" s="405"/>
      <c r="T107" s="405"/>
      <c r="U107" s="405"/>
      <c r="V107" s="405"/>
      <c r="W107" s="405"/>
      <c r="X107" s="405"/>
      <c r="Y107" s="405"/>
      <c r="Z107" s="405"/>
    </row>
    <row r="108" spans="1:26" ht="16.5" customHeight="1">
      <c r="A108" s="405"/>
      <c r="B108" s="405"/>
      <c r="C108" s="405"/>
      <c r="D108" s="413"/>
      <c r="E108" s="405"/>
      <c r="F108" s="412"/>
      <c r="G108" s="405"/>
      <c r="H108" s="405"/>
      <c r="I108" s="405"/>
      <c r="J108" s="412"/>
      <c r="K108" s="412"/>
      <c r="L108" s="405"/>
      <c r="M108" s="405"/>
      <c r="N108" s="405"/>
      <c r="O108" s="405"/>
      <c r="P108" s="405"/>
      <c r="Q108" s="405"/>
      <c r="R108" s="405"/>
      <c r="S108" s="405"/>
      <c r="T108" s="405"/>
      <c r="U108" s="405"/>
      <c r="V108" s="405"/>
      <c r="W108" s="405"/>
      <c r="X108" s="405"/>
      <c r="Y108" s="405"/>
      <c r="Z108" s="405"/>
    </row>
    <row r="109" spans="1:26" ht="16.5" customHeight="1">
      <c r="A109" s="405"/>
      <c r="B109" s="405"/>
      <c r="C109" s="405"/>
      <c r="D109" s="413"/>
      <c r="E109" s="405"/>
      <c r="F109" s="412"/>
      <c r="G109" s="405"/>
      <c r="H109" s="405"/>
      <c r="I109" s="405"/>
      <c r="J109" s="412"/>
      <c r="K109" s="412"/>
      <c r="L109" s="405"/>
      <c r="M109" s="405"/>
      <c r="N109" s="405"/>
      <c r="O109" s="405"/>
      <c r="P109" s="405"/>
      <c r="Q109" s="405"/>
      <c r="R109" s="405"/>
      <c r="S109" s="405"/>
      <c r="T109" s="405"/>
      <c r="U109" s="405"/>
      <c r="V109" s="405"/>
      <c r="W109" s="405"/>
      <c r="X109" s="405"/>
      <c r="Y109" s="405"/>
      <c r="Z109" s="405"/>
    </row>
    <row r="110" spans="1:26" ht="16.5" customHeight="1">
      <c r="A110" s="405"/>
      <c r="B110" s="405"/>
      <c r="C110" s="405"/>
      <c r="D110" s="413"/>
      <c r="E110" s="405"/>
      <c r="F110" s="412"/>
      <c r="G110" s="405"/>
      <c r="H110" s="405"/>
      <c r="I110" s="405"/>
      <c r="J110" s="412"/>
      <c r="K110" s="412"/>
      <c r="L110" s="405"/>
      <c r="M110" s="405"/>
      <c r="N110" s="405"/>
      <c r="O110" s="405"/>
      <c r="P110" s="405"/>
      <c r="Q110" s="405"/>
      <c r="R110" s="405"/>
      <c r="S110" s="405"/>
      <c r="T110" s="405"/>
      <c r="U110" s="405"/>
      <c r="V110" s="405"/>
      <c r="W110" s="405"/>
      <c r="X110" s="405"/>
      <c r="Y110" s="405"/>
      <c r="Z110" s="405"/>
    </row>
    <row r="111" spans="1:26" ht="16.5" customHeight="1">
      <c r="A111" s="405"/>
      <c r="B111" s="405"/>
      <c r="C111" s="405"/>
      <c r="D111" s="413"/>
      <c r="E111" s="405"/>
      <c r="F111" s="412"/>
      <c r="G111" s="405"/>
      <c r="H111" s="405"/>
      <c r="I111" s="405"/>
      <c r="J111" s="412"/>
      <c r="K111" s="412"/>
      <c r="L111" s="405"/>
      <c r="M111" s="405"/>
      <c r="N111" s="405"/>
      <c r="O111" s="405"/>
      <c r="P111" s="405"/>
      <c r="Q111" s="405"/>
      <c r="R111" s="405"/>
      <c r="S111" s="405"/>
      <c r="T111" s="405"/>
      <c r="U111" s="405"/>
      <c r="V111" s="405"/>
      <c r="W111" s="405"/>
      <c r="X111" s="405"/>
      <c r="Y111" s="405"/>
      <c r="Z111" s="405"/>
    </row>
    <row r="112" spans="1:26" ht="16.5" customHeight="1">
      <c r="A112" s="405"/>
      <c r="B112" s="405"/>
      <c r="C112" s="405"/>
      <c r="D112" s="413"/>
      <c r="E112" s="405"/>
      <c r="F112" s="412"/>
      <c r="G112" s="405"/>
      <c r="H112" s="405"/>
      <c r="I112" s="405"/>
      <c r="J112" s="412"/>
      <c r="K112" s="412"/>
      <c r="L112" s="405"/>
      <c r="M112" s="405"/>
      <c r="N112" s="405"/>
      <c r="O112" s="405"/>
      <c r="P112" s="405"/>
      <c r="Q112" s="405"/>
      <c r="R112" s="405"/>
      <c r="S112" s="405"/>
      <c r="T112" s="405"/>
      <c r="U112" s="405"/>
      <c r="V112" s="405"/>
      <c r="W112" s="405"/>
      <c r="X112" s="405"/>
      <c r="Y112" s="405"/>
      <c r="Z112" s="405"/>
    </row>
    <row r="113" spans="1:26" ht="16.5" customHeight="1">
      <c r="A113" s="405"/>
      <c r="B113" s="405"/>
      <c r="C113" s="405"/>
      <c r="D113" s="413"/>
      <c r="E113" s="405"/>
      <c r="F113" s="412"/>
      <c r="G113" s="405"/>
      <c r="H113" s="405"/>
      <c r="I113" s="405"/>
      <c r="J113" s="412"/>
      <c r="K113" s="412"/>
      <c r="L113" s="405"/>
      <c r="M113" s="405"/>
      <c r="N113" s="405"/>
      <c r="O113" s="405"/>
      <c r="P113" s="405"/>
      <c r="Q113" s="405"/>
      <c r="R113" s="405"/>
      <c r="S113" s="405"/>
      <c r="T113" s="405"/>
      <c r="U113" s="405"/>
      <c r="V113" s="405"/>
      <c r="W113" s="405"/>
      <c r="X113" s="405"/>
      <c r="Y113" s="405"/>
      <c r="Z113" s="405"/>
    </row>
    <row r="114" spans="1:26" ht="16.5" customHeight="1">
      <c r="A114" s="405"/>
      <c r="B114" s="405"/>
      <c r="C114" s="405"/>
      <c r="D114" s="413"/>
      <c r="E114" s="405"/>
      <c r="F114" s="412"/>
      <c r="G114" s="405"/>
      <c r="H114" s="405"/>
      <c r="I114" s="405"/>
      <c r="J114" s="412"/>
      <c r="K114" s="412"/>
      <c r="L114" s="405"/>
      <c r="M114" s="405"/>
      <c r="N114" s="405"/>
      <c r="O114" s="405"/>
      <c r="P114" s="405"/>
      <c r="Q114" s="405"/>
      <c r="R114" s="405"/>
      <c r="S114" s="405"/>
      <c r="T114" s="405"/>
      <c r="U114" s="405"/>
      <c r="V114" s="405"/>
      <c r="W114" s="405"/>
      <c r="X114" s="405"/>
      <c r="Y114" s="405"/>
      <c r="Z114" s="405"/>
    </row>
    <row r="115" spans="1:26" ht="16.5" customHeight="1">
      <c r="A115" s="405"/>
      <c r="B115" s="405"/>
      <c r="C115" s="405"/>
      <c r="D115" s="413"/>
      <c r="E115" s="405"/>
      <c r="F115" s="412"/>
      <c r="G115" s="405"/>
      <c r="H115" s="405"/>
      <c r="I115" s="405"/>
      <c r="J115" s="412"/>
      <c r="K115" s="412"/>
      <c r="L115" s="405"/>
      <c r="M115" s="405"/>
      <c r="N115" s="405"/>
      <c r="O115" s="405"/>
      <c r="P115" s="405"/>
      <c r="Q115" s="405"/>
      <c r="R115" s="405"/>
      <c r="S115" s="405"/>
      <c r="T115" s="405"/>
      <c r="U115" s="405"/>
      <c r="V115" s="405"/>
      <c r="W115" s="405"/>
      <c r="X115" s="405"/>
      <c r="Y115" s="405"/>
      <c r="Z115" s="405"/>
    </row>
    <row r="116" spans="1:26" ht="16.5" customHeight="1">
      <c r="A116" s="405"/>
      <c r="B116" s="405"/>
      <c r="C116" s="405"/>
      <c r="D116" s="413"/>
      <c r="E116" s="405"/>
      <c r="F116" s="412"/>
      <c r="G116" s="405"/>
      <c r="H116" s="405"/>
      <c r="I116" s="405"/>
      <c r="J116" s="412"/>
      <c r="K116" s="412"/>
      <c r="L116" s="405"/>
      <c r="M116" s="405"/>
      <c r="N116" s="405"/>
      <c r="O116" s="405"/>
      <c r="P116" s="405"/>
      <c r="Q116" s="405"/>
      <c r="R116" s="405"/>
      <c r="S116" s="405"/>
      <c r="T116" s="405"/>
      <c r="U116" s="405"/>
      <c r="V116" s="405"/>
      <c r="W116" s="405"/>
      <c r="X116" s="405"/>
      <c r="Y116" s="405"/>
      <c r="Z116" s="405"/>
    </row>
    <row r="117" spans="1:26" ht="16.5" customHeight="1">
      <c r="A117" s="405"/>
      <c r="B117" s="405"/>
      <c r="C117" s="405"/>
      <c r="D117" s="413"/>
      <c r="E117" s="405"/>
      <c r="F117" s="412"/>
      <c r="G117" s="405"/>
      <c r="H117" s="405"/>
      <c r="I117" s="405"/>
      <c r="J117" s="412"/>
      <c r="K117" s="412"/>
      <c r="L117" s="405"/>
      <c r="M117" s="405"/>
      <c r="N117" s="405"/>
      <c r="O117" s="405"/>
      <c r="P117" s="405"/>
      <c r="Q117" s="405"/>
      <c r="R117" s="405"/>
      <c r="S117" s="405"/>
      <c r="T117" s="405"/>
      <c r="U117" s="405"/>
      <c r="V117" s="405"/>
      <c r="W117" s="405"/>
      <c r="X117" s="405"/>
      <c r="Y117" s="405"/>
      <c r="Z117" s="405"/>
    </row>
    <row r="118" spans="1:26" ht="16.5" customHeight="1">
      <c r="A118" s="405"/>
      <c r="B118" s="405"/>
      <c r="C118" s="405"/>
      <c r="D118" s="413"/>
      <c r="E118" s="405"/>
      <c r="F118" s="412"/>
      <c r="G118" s="405"/>
      <c r="H118" s="405"/>
      <c r="I118" s="405"/>
      <c r="J118" s="412"/>
      <c r="K118" s="412"/>
      <c r="L118" s="405"/>
      <c r="M118" s="405"/>
      <c r="N118" s="405"/>
      <c r="O118" s="405"/>
      <c r="P118" s="405"/>
      <c r="Q118" s="405"/>
      <c r="R118" s="405"/>
      <c r="S118" s="405"/>
      <c r="T118" s="405"/>
      <c r="U118" s="405"/>
      <c r="V118" s="405"/>
      <c r="W118" s="405"/>
      <c r="X118" s="405"/>
      <c r="Y118" s="405"/>
      <c r="Z118" s="405"/>
    </row>
    <row r="119" spans="1:26" ht="16.5" customHeight="1">
      <c r="A119" s="405"/>
      <c r="B119" s="405"/>
      <c r="C119" s="405"/>
      <c r="D119" s="413"/>
      <c r="E119" s="405"/>
      <c r="F119" s="412"/>
      <c r="G119" s="405"/>
      <c r="H119" s="405"/>
      <c r="I119" s="405"/>
      <c r="J119" s="412"/>
      <c r="K119" s="412"/>
      <c r="L119" s="405"/>
      <c r="M119" s="405"/>
      <c r="N119" s="405"/>
      <c r="O119" s="405"/>
      <c r="P119" s="405"/>
      <c r="Q119" s="405"/>
      <c r="R119" s="405"/>
      <c r="S119" s="405"/>
      <c r="T119" s="405"/>
      <c r="U119" s="405"/>
      <c r="V119" s="405"/>
      <c r="W119" s="405"/>
      <c r="X119" s="405"/>
      <c r="Y119" s="405"/>
      <c r="Z119" s="405"/>
    </row>
    <row r="120" spans="1:26" ht="16.5" customHeight="1">
      <c r="A120" s="405"/>
      <c r="B120" s="405"/>
      <c r="C120" s="405"/>
      <c r="D120" s="413"/>
      <c r="E120" s="405"/>
      <c r="F120" s="412"/>
      <c r="G120" s="405"/>
      <c r="H120" s="405"/>
      <c r="I120" s="405"/>
      <c r="J120" s="412"/>
      <c r="K120" s="412"/>
      <c r="L120" s="405"/>
      <c r="M120" s="405"/>
      <c r="N120" s="405"/>
      <c r="O120" s="405"/>
      <c r="P120" s="405"/>
      <c r="Q120" s="405"/>
      <c r="R120" s="405"/>
      <c r="S120" s="405"/>
      <c r="T120" s="405"/>
      <c r="U120" s="405"/>
      <c r="V120" s="405"/>
      <c r="W120" s="405"/>
      <c r="X120" s="405"/>
      <c r="Y120" s="405"/>
      <c r="Z120" s="405"/>
    </row>
    <row r="121" spans="1:26" ht="16.5" customHeight="1">
      <c r="A121" s="405"/>
      <c r="B121" s="405"/>
      <c r="C121" s="405"/>
      <c r="D121" s="413"/>
      <c r="E121" s="405"/>
      <c r="F121" s="412"/>
      <c r="G121" s="405"/>
      <c r="H121" s="405"/>
      <c r="I121" s="405"/>
      <c r="J121" s="412"/>
      <c r="K121" s="412"/>
      <c r="L121" s="405"/>
      <c r="M121" s="405"/>
      <c r="N121" s="405"/>
      <c r="O121" s="405"/>
      <c r="P121" s="405"/>
      <c r="Q121" s="405"/>
      <c r="R121" s="405"/>
      <c r="S121" s="405"/>
      <c r="T121" s="405"/>
      <c r="U121" s="405"/>
      <c r="V121" s="405"/>
      <c r="W121" s="405"/>
      <c r="X121" s="405"/>
      <c r="Y121" s="405"/>
      <c r="Z121" s="405"/>
    </row>
    <row r="122" spans="1:26" ht="16.5" customHeight="1">
      <c r="A122" s="405"/>
      <c r="B122" s="405"/>
      <c r="C122" s="405"/>
      <c r="D122" s="413"/>
      <c r="E122" s="405"/>
      <c r="F122" s="412"/>
      <c r="G122" s="405"/>
      <c r="H122" s="405"/>
      <c r="I122" s="405"/>
      <c r="J122" s="412"/>
      <c r="K122" s="412"/>
      <c r="L122" s="405"/>
      <c r="M122" s="405"/>
      <c r="N122" s="405"/>
      <c r="O122" s="405"/>
      <c r="P122" s="405"/>
      <c r="Q122" s="405"/>
      <c r="R122" s="405"/>
      <c r="S122" s="405"/>
      <c r="T122" s="405"/>
      <c r="U122" s="405"/>
      <c r="V122" s="405"/>
      <c r="W122" s="405"/>
      <c r="X122" s="405"/>
      <c r="Y122" s="405"/>
      <c r="Z122" s="405"/>
    </row>
    <row r="123" spans="1:26" ht="16.5" customHeight="1">
      <c r="A123" s="405"/>
      <c r="B123" s="405"/>
      <c r="C123" s="405"/>
      <c r="D123" s="413"/>
      <c r="E123" s="405"/>
      <c r="F123" s="412"/>
      <c r="G123" s="405"/>
      <c r="H123" s="405"/>
      <c r="I123" s="405"/>
      <c r="J123" s="412"/>
      <c r="K123" s="412"/>
      <c r="L123" s="405"/>
      <c r="M123" s="405"/>
      <c r="N123" s="405"/>
      <c r="O123" s="405"/>
      <c r="P123" s="405"/>
      <c r="Q123" s="405"/>
      <c r="R123" s="405"/>
      <c r="S123" s="405"/>
      <c r="T123" s="405"/>
      <c r="U123" s="405"/>
      <c r="V123" s="405"/>
      <c r="W123" s="405"/>
      <c r="X123" s="405"/>
      <c r="Y123" s="405"/>
      <c r="Z123" s="405"/>
    </row>
    <row r="124" spans="1:26" ht="16.5" customHeight="1">
      <c r="A124" s="405"/>
      <c r="B124" s="405"/>
      <c r="C124" s="405"/>
      <c r="D124" s="413"/>
      <c r="E124" s="405"/>
      <c r="F124" s="412"/>
      <c r="G124" s="405"/>
      <c r="H124" s="405"/>
      <c r="I124" s="405"/>
      <c r="J124" s="412"/>
      <c r="K124" s="412"/>
      <c r="L124" s="405"/>
      <c r="M124" s="405"/>
      <c r="N124" s="405"/>
      <c r="O124" s="405"/>
      <c r="P124" s="405"/>
      <c r="Q124" s="405"/>
      <c r="R124" s="405"/>
      <c r="S124" s="405"/>
      <c r="T124" s="405"/>
      <c r="U124" s="405"/>
      <c r="V124" s="405"/>
      <c r="W124" s="405"/>
      <c r="X124" s="405"/>
      <c r="Y124" s="405"/>
      <c r="Z124" s="405"/>
    </row>
    <row r="125" spans="1:26" ht="16.5" customHeight="1">
      <c r="A125" s="405"/>
      <c r="B125" s="405"/>
      <c r="C125" s="405"/>
      <c r="D125" s="413"/>
      <c r="E125" s="405"/>
      <c r="F125" s="412"/>
      <c r="G125" s="405"/>
      <c r="H125" s="405"/>
      <c r="I125" s="405"/>
      <c r="J125" s="412"/>
      <c r="K125" s="412"/>
      <c r="L125" s="405"/>
      <c r="M125" s="405"/>
      <c r="N125" s="405"/>
      <c r="O125" s="405"/>
      <c r="P125" s="405"/>
      <c r="Q125" s="405"/>
      <c r="R125" s="405"/>
      <c r="S125" s="405"/>
      <c r="T125" s="405"/>
      <c r="U125" s="405"/>
      <c r="V125" s="405"/>
      <c r="W125" s="405"/>
      <c r="X125" s="405"/>
      <c r="Y125" s="405"/>
      <c r="Z125" s="405"/>
    </row>
    <row r="126" spans="1:26" ht="16.5" customHeight="1">
      <c r="A126" s="405"/>
      <c r="B126" s="405"/>
      <c r="C126" s="405"/>
      <c r="D126" s="413"/>
      <c r="E126" s="405"/>
      <c r="F126" s="412"/>
      <c r="G126" s="405"/>
      <c r="H126" s="405"/>
      <c r="I126" s="405"/>
      <c r="J126" s="412"/>
      <c r="K126" s="412"/>
      <c r="L126" s="405"/>
      <c r="M126" s="405"/>
      <c r="N126" s="405"/>
      <c r="O126" s="405"/>
      <c r="P126" s="405"/>
      <c r="Q126" s="405"/>
      <c r="R126" s="405"/>
      <c r="S126" s="405"/>
      <c r="T126" s="405"/>
      <c r="U126" s="405"/>
      <c r="V126" s="405"/>
      <c r="W126" s="405"/>
      <c r="X126" s="405"/>
      <c r="Y126" s="405"/>
      <c r="Z126" s="405"/>
    </row>
    <row r="127" spans="1:26" ht="16.5" customHeight="1">
      <c r="A127" s="405"/>
      <c r="B127" s="405"/>
      <c r="C127" s="405"/>
      <c r="D127" s="413"/>
      <c r="E127" s="405"/>
      <c r="F127" s="412"/>
      <c r="G127" s="405"/>
      <c r="H127" s="405"/>
      <c r="I127" s="405"/>
      <c r="J127" s="412"/>
      <c r="K127" s="412"/>
      <c r="L127" s="405"/>
      <c r="M127" s="405"/>
      <c r="N127" s="405"/>
      <c r="O127" s="405"/>
      <c r="P127" s="405"/>
      <c r="Q127" s="405"/>
      <c r="R127" s="405"/>
      <c r="S127" s="405"/>
      <c r="T127" s="405"/>
      <c r="U127" s="405"/>
      <c r="V127" s="405"/>
      <c r="W127" s="405"/>
      <c r="X127" s="405"/>
      <c r="Y127" s="405"/>
      <c r="Z127" s="405"/>
    </row>
    <row r="128" spans="1:26" ht="16.5" customHeight="1">
      <c r="A128" s="405"/>
      <c r="B128" s="405"/>
      <c r="C128" s="405"/>
      <c r="D128" s="413"/>
      <c r="E128" s="405"/>
      <c r="F128" s="412"/>
      <c r="G128" s="405"/>
      <c r="H128" s="405"/>
      <c r="I128" s="405"/>
      <c r="J128" s="412"/>
      <c r="K128" s="412"/>
      <c r="L128" s="405"/>
      <c r="M128" s="405"/>
      <c r="N128" s="405"/>
      <c r="O128" s="405"/>
      <c r="P128" s="405"/>
      <c r="Q128" s="405"/>
      <c r="R128" s="405"/>
      <c r="S128" s="405"/>
      <c r="T128" s="405"/>
      <c r="U128" s="405"/>
      <c r="V128" s="405"/>
      <c r="W128" s="405"/>
      <c r="X128" s="405"/>
      <c r="Y128" s="405"/>
      <c r="Z128" s="405"/>
    </row>
    <row r="129" spans="1:26" ht="16.5" customHeight="1">
      <c r="A129" s="405"/>
      <c r="B129" s="405"/>
      <c r="C129" s="405"/>
      <c r="D129" s="413"/>
      <c r="E129" s="405"/>
      <c r="F129" s="412"/>
      <c r="G129" s="405"/>
      <c r="H129" s="405"/>
      <c r="I129" s="405"/>
      <c r="J129" s="412"/>
      <c r="K129" s="412"/>
      <c r="L129" s="405"/>
      <c r="M129" s="405"/>
      <c r="N129" s="405"/>
      <c r="O129" s="405"/>
      <c r="P129" s="405"/>
      <c r="Q129" s="405"/>
      <c r="R129" s="405"/>
      <c r="S129" s="405"/>
      <c r="T129" s="405"/>
      <c r="U129" s="405"/>
      <c r="V129" s="405"/>
      <c r="W129" s="405"/>
      <c r="X129" s="405"/>
      <c r="Y129" s="405"/>
      <c r="Z129" s="405"/>
    </row>
    <row r="130" spans="1:26" ht="16.5" customHeight="1">
      <c r="A130" s="405"/>
      <c r="B130" s="405"/>
      <c r="C130" s="405"/>
      <c r="D130" s="413"/>
      <c r="E130" s="405"/>
      <c r="F130" s="412"/>
      <c r="G130" s="405"/>
      <c r="H130" s="405"/>
      <c r="I130" s="405"/>
      <c r="J130" s="412"/>
      <c r="K130" s="412"/>
      <c r="L130" s="405"/>
      <c r="M130" s="405"/>
      <c r="N130" s="405"/>
      <c r="O130" s="405"/>
      <c r="P130" s="405"/>
      <c r="Q130" s="405"/>
      <c r="R130" s="405"/>
      <c r="S130" s="405"/>
      <c r="T130" s="405"/>
      <c r="U130" s="405"/>
      <c r="V130" s="405"/>
      <c r="W130" s="405"/>
      <c r="X130" s="405"/>
      <c r="Y130" s="405"/>
      <c r="Z130" s="405"/>
    </row>
    <row r="131" spans="1:26" ht="16.5" customHeight="1">
      <c r="A131" s="405"/>
      <c r="B131" s="405"/>
      <c r="C131" s="405"/>
      <c r="D131" s="413"/>
      <c r="E131" s="405"/>
      <c r="F131" s="412"/>
      <c r="G131" s="405"/>
      <c r="H131" s="405"/>
      <c r="I131" s="405"/>
      <c r="J131" s="412"/>
      <c r="K131" s="412"/>
      <c r="L131" s="405"/>
      <c r="M131" s="405"/>
      <c r="N131" s="405"/>
      <c r="O131" s="405"/>
      <c r="P131" s="405"/>
      <c r="Q131" s="405"/>
      <c r="R131" s="405"/>
      <c r="S131" s="405"/>
      <c r="T131" s="405"/>
      <c r="U131" s="405"/>
      <c r="V131" s="405"/>
      <c r="W131" s="405"/>
      <c r="X131" s="405"/>
      <c r="Y131" s="405"/>
      <c r="Z131" s="405"/>
    </row>
    <row r="132" spans="1:26" ht="16.5" customHeight="1">
      <c r="A132" s="405"/>
      <c r="B132" s="405"/>
      <c r="C132" s="405"/>
      <c r="D132" s="413"/>
      <c r="E132" s="405"/>
      <c r="F132" s="412"/>
      <c r="G132" s="405"/>
      <c r="H132" s="405"/>
      <c r="I132" s="405"/>
      <c r="J132" s="412"/>
      <c r="K132" s="412"/>
      <c r="L132" s="405"/>
      <c r="M132" s="405"/>
      <c r="N132" s="405"/>
      <c r="O132" s="405"/>
      <c r="P132" s="405"/>
      <c r="Q132" s="405"/>
      <c r="R132" s="405"/>
      <c r="S132" s="405"/>
      <c r="T132" s="405"/>
      <c r="U132" s="405"/>
      <c r="V132" s="405"/>
      <c r="W132" s="405"/>
      <c r="X132" s="405"/>
      <c r="Y132" s="405"/>
      <c r="Z132" s="405"/>
    </row>
    <row r="133" spans="1:26" ht="16.5" customHeight="1">
      <c r="A133" s="405"/>
      <c r="B133" s="405"/>
      <c r="C133" s="405"/>
      <c r="D133" s="413"/>
      <c r="E133" s="405"/>
      <c r="F133" s="412"/>
      <c r="G133" s="405"/>
      <c r="H133" s="405"/>
      <c r="I133" s="405"/>
      <c r="J133" s="412"/>
      <c r="K133" s="412"/>
      <c r="L133" s="405"/>
      <c r="M133" s="405"/>
      <c r="N133" s="405"/>
      <c r="O133" s="405"/>
      <c r="P133" s="405"/>
      <c r="Q133" s="405"/>
      <c r="R133" s="405"/>
      <c r="S133" s="405"/>
      <c r="T133" s="405"/>
      <c r="U133" s="405"/>
      <c r="V133" s="405"/>
      <c r="W133" s="405"/>
      <c r="X133" s="405"/>
      <c r="Y133" s="405"/>
      <c r="Z133" s="405"/>
    </row>
    <row r="134" spans="1:26" ht="16.5" customHeight="1">
      <c r="A134" s="405"/>
      <c r="B134" s="405"/>
      <c r="C134" s="405"/>
      <c r="D134" s="413"/>
      <c r="E134" s="405"/>
      <c r="F134" s="412"/>
      <c r="G134" s="405"/>
      <c r="H134" s="405"/>
      <c r="I134" s="405"/>
      <c r="J134" s="412"/>
      <c r="K134" s="412"/>
      <c r="L134" s="405"/>
      <c r="M134" s="405"/>
      <c r="N134" s="405"/>
      <c r="O134" s="405"/>
      <c r="P134" s="405"/>
      <c r="Q134" s="405"/>
      <c r="R134" s="405"/>
      <c r="S134" s="405"/>
      <c r="T134" s="405"/>
      <c r="U134" s="405"/>
      <c r="V134" s="405"/>
      <c r="W134" s="405"/>
      <c r="X134" s="405"/>
      <c r="Y134" s="405"/>
      <c r="Z134" s="405"/>
    </row>
    <row r="135" spans="1:26" ht="16.5" customHeight="1">
      <c r="A135" s="405"/>
      <c r="B135" s="405"/>
      <c r="C135" s="405"/>
      <c r="D135" s="413"/>
      <c r="E135" s="405"/>
      <c r="F135" s="412"/>
      <c r="G135" s="405"/>
      <c r="H135" s="405"/>
      <c r="I135" s="405"/>
      <c r="J135" s="412"/>
      <c r="K135" s="412"/>
      <c r="L135" s="405"/>
      <c r="M135" s="405"/>
      <c r="N135" s="405"/>
      <c r="O135" s="405"/>
      <c r="P135" s="405"/>
      <c r="Q135" s="405"/>
      <c r="R135" s="405"/>
      <c r="S135" s="405"/>
      <c r="T135" s="405"/>
      <c r="U135" s="405"/>
      <c r="V135" s="405"/>
      <c r="W135" s="405"/>
      <c r="X135" s="405"/>
      <c r="Y135" s="405"/>
      <c r="Z135" s="405"/>
    </row>
    <row r="136" spans="1:26" ht="16.5" customHeight="1">
      <c r="A136" s="405"/>
      <c r="B136" s="405"/>
      <c r="C136" s="405"/>
      <c r="D136" s="413"/>
      <c r="E136" s="405"/>
      <c r="F136" s="412"/>
      <c r="G136" s="405"/>
      <c r="H136" s="405"/>
      <c r="I136" s="405"/>
      <c r="J136" s="412"/>
      <c r="K136" s="412"/>
      <c r="L136" s="405"/>
      <c r="M136" s="405"/>
      <c r="N136" s="405"/>
      <c r="O136" s="405"/>
      <c r="P136" s="405"/>
      <c r="Q136" s="405"/>
      <c r="R136" s="405"/>
      <c r="S136" s="405"/>
      <c r="T136" s="405"/>
      <c r="U136" s="405"/>
      <c r="V136" s="405"/>
      <c r="W136" s="405"/>
      <c r="X136" s="405"/>
      <c r="Y136" s="405"/>
      <c r="Z136" s="405"/>
    </row>
    <row r="137" spans="1:26" ht="16.5" customHeight="1">
      <c r="A137" s="405"/>
      <c r="B137" s="405"/>
      <c r="C137" s="405"/>
      <c r="D137" s="413"/>
      <c r="E137" s="405"/>
      <c r="F137" s="412"/>
      <c r="G137" s="405"/>
      <c r="H137" s="405"/>
      <c r="I137" s="405"/>
      <c r="J137" s="412"/>
      <c r="K137" s="412"/>
      <c r="L137" s="405"/>
      <c r="M137" s="405"/>
      <c r="N137" s="405"/>
      <c r="O137" s="405"/>
      <c r="P137" s="405"/>
      <c r="Q137" s="405"/>
      <c r="R137" s="405"/>
      <c r="S137" s="405"/>
      <c r="T137" s="405"/>
      <c r="U137" s="405"/>
      <c r="V137" s="405"/>
      <c r="W137" s="405"/>
      <c r="X137" s="405"/>
      <c r="Y137" s="405"/>
      <c r="Z137" s="405"/>
    </row>
    <row r="138" spans="1:26" ht="16.5" customHeight="1">
      <c r="A138" s="405"/>
      <c r="B138" s="405"/>
      <c r="C138" s="405"/>
      <c r="D138" s="413"/>
      <c r="E138" s="405"/>
      <c r="F138" s="412"/>
      <c r="G138" s="405"/>
      <c r="H138" s="405"/>
      <c r="I138" s="405"/>
      <c r="J138" s="412"/>
      <c r="K138" s="412"/>
      <c r="L138" s="405"/>
      <c r="M138" s="405"/>
      <c r="N138" s="405"/>
      <c r="O138" s="405"/>
      <c r="P138" s="405"/>
      <c r="Q138" s="405"/>
      <c r="R138" s="405"/>
      <c r="S138" s="405"/>
      <c r="T138" s="405"/>
      <c r="U138" s="405"/>
      <c r="V138" s="405"/>
      <c r="W138" s="405"/>
      <c r="X138" s="405"/>
      <c r="Y138" s="405"/>
      <c r="Z138" s="405"/>
    </row>
    <row r="139" spans="1:26" ht="16.5" customHeight="1">
      <c r="A139" s="405"/>
      <c r="B139" s="405"/>
      <c r="C139" s="405"/>
      <c r="D139" s="413"/>
      <c r="E139" s="405"/>
      <c r="F139" s="412"/>
      <c r="G139" s="405"/>
      <c r="H139" s="405"/>
      <c r="I139" s="405"/>
      <c r="J139" s="412"/>
      <c r="K139" s="412"/>
      <c r="L139" s="405"/>
      <c r="M139" s="405"/>
      <c r="N139" s="405"/>
      <c r="O139" s="405"/>
      <c r="P139" s="405"/>
      <c r="Q139" s="405"/>
      <c r="R139" s="405"/>
      <c r="S139" s="405"/>
      <c r="T139" s="405"/>
      <c r="U139" s="405"/>
      <c r="V139" s="405"/>
      <c r="W139" s="405"/>
      <c r="X139" s="405"/>
      <c r="Y139" s="405"/>
      <c r="Z139" s="405"/>
    </row>
    <row r="140" spans="1:26" ht="16.5" customHeight="1">
      <c r="A140" s="405"/>
      <c r="B140" s="405"/>
      <c r="C140" s="405"/>
      <c r="D140" s="413"/>
      <c r="E140" s="405"/>
      <c r="F140" s="412"/>
      <c r="G140" s="405"/>
      <c r="H140" s="405"/>
      <c r="I140" s="405"/>
      <c r="J140" s="412"/>
      <c r="K140" s="412"/>
      <c r="L140" s="405"/>
      <c r="M140" s="405"/>
      <c r="N140" s="405"/>
      <c r="O140" s="405"/>
      <c r="P140" s="405"/>
      <c r="Q140" s="405"/>
      <c r="R140" s="405"/>
      <c r="S140" s="405"/>
      <c r="T140" s="405"/>
      <c r="U140" s="405"/>
      <c r="V140" s="405"/>
      <c r="W140" s="405"/>
      <c r="X140" s="405"/>
      <c r="Y140" s="405"/>
      <c r="Z140" s="405"/>
    </row>
    <row r="141" spans="1:26" ht="16.5" customHeight="1">
      <c r="A141" s="405"/>
      <c r="B141" s="405"/>
      <c r="C141" s="405"/>
      <c r="D141" s="413"/>
      <c r="E141" s="405"/>
      <c r="F141" s="412"/>
      <c r="G141" s="405"/>
      <c r="H141" s="405"/>
      <c r="I141" s="405"/>
      <c r="J141" s="412"/>
      <c r="K141" s="412"/>
      <c r="L141" s="405"/>
      <c r="M141" s="405"/>
      <c r="N141" s="405"/>
      <c r="O141" s="405"/>
      <c r="P141" s="405"/>
      <c r="Q141" s="405"/>
      <c r="R141" s="405"/>
      <c r="S141" s="405"/>
      <c r="T141" s="405"/>
      <c r="U141" s="405"/>
      <c r="V141" s="405"/>
      <c r="W141" s="405"/>
      <c r="X141" s="405"/>
      <c r="Y141" s="405"/>
      <c r="Z141" s="405"/>
    </row>
    <row r="142" spans="1:26" ht="16.5" customHeight="1">
      <c r="A142" s="405"/>
      <c r="B142" s="405"/>
      <c r="C142" s="405"/>
      <c r="D142" s="413"/>
      <c r="E142" s="405"/>
      <c r="F142" s="412"/>
      <c r="G142" s="405"/>
      <c r="H142" s="405"/>
      <c r="I142" s="405"/>
      <c r="J142" s="412"/>
      <c r="K142" s="412"/>
      <c r="L142" s="405"/>
      <c r="M142" s="405"/>
      <c r="N142" s="405"/>
      <c r="O142" s="405"/>
      <c r="P142" s="405"/>
      <c r="Q142" s="405"/>
      <c r="R142" s="405"/>
      <c r="S142" s="405"/>
      <c r="T142" s="405"/>
      <c r="U142" s="405"/>
      <c r="V142" s="405"/>
      <c r="W142" s="405"/>
      <c r="X142" s="405"/>
      <c r="Y142" s="405"/>
      <c r="Z142" s="405"/>
    </row>
    <row r="143" spans="1:26" ht="16.5" customHeight="1">
      <c r="A143" s="405"/>
      <c r="B143" s="405"/>
      <c r="C143" s="405"/>
      <c r="D143" s="413"/>
      <c r="E143" s="405"/>
      <c r="F143" s="412"/>
      <c r="G143" s="405"/>
      <c r="H143" s="405"/>
      <c r="I143" s="405"/>
      <c r="J143" s="412"/>
      <c r="K143" s="412"/>
      <c r="L143" s="405"/>
      <c r="M143" s="405"/>
      <c r="N143" s="405"/>
      <c r="O143" s="405"/>
      <c r="P143" s="405"/>
      <c r="Q143" s="405"/>
      <c r="R143" s="405"/>
      <c r="S143" s="405"/>
      <c r="T143" s="405"/>
      <c r="U143" s="405"/>
      <c r="V143" s="405"/>
      <c r="W143" s="405"/>
      <c r="X143" s="405"/>
      <c r="Y143" s="405"/>
      <c r="Z143" s="405"/>
    </row>
    <row r="144" spans="1:26" ht="16.5" customHeight="1">
      <c r="A144" s="405"/>
      <c r="B144" s="405"/>
      <c r="C144" s="405"/>
      <c r="D144" s="413"/>
      <c r="E144" s="405"/>
      <c r="F144" s="412"/>
      <c r="G144" s="405"/>
      <c r="H144" s="405"/>
      <c r="I144" s="405"/>
      <c r="J144" s="412"/>
      <c r="K144" s="412"/>
      <c r="L144" s="405"/>
      <c r="M144" s="405"/>
      <c r="N144" s="405"/>
      <c r="O144" s="405"/>
      <c r="P144" s="405"/>
      <c r="Q144" s="405"/>
      <c r="R144" s="405"/>
      <c r="S144" s="405"/>
      <c r="T144" s="405"/>
      <c r="U144" s="405"/>
      <c r="V144" s="405"/>
      <c r="W144" s="405"/>
      <c r="X144" s="405"/>
      <c r="Y144" s="405"/>
      <c r="Z144" s="405"/>
    </row>
    <row r="145" spans="1:26" ht="16.5" customHeight="1">
      <c r="A145" s="405"/>
      <c r="B145" s="405"/>
      <c r="C145" s="405"/>
      <c r="D145" s="413"/>
      <c r="E145" s="405"/>
      <c r="F145" s="412"/>
      <c r="G145" s="405"/>
      <c r="H145" s="405"/>
      <c r="I145" s="405"/>
      <c r="J145" s="412"/>
      <c r="K145" s="412"/>
      <c r="L145" s="405"/>
      <c r="M145" s="405"/>
      <c r="N145" s="405"/>
      <c r="O145" s="405"/>
      <c r="P145" s="405"/>
      <c r="Q145" s="405"/>
      <c r="R145" s="405"/>
      <c r="S145" s="405"/>
      <c r="T145" s="405"/>
      <c r="U145" s="405"/>
      <c r="V145" s="405"/>
      <c r="W145" s="405"/>
      <c r="X145" s="405"/>
      <c r="Y145" s="405"/>
      <c r="Z145" s="405"/>
    </row>
    <row r="146" spans="1:26" ht="16.5" customHeight="1">
      <c r="A146" s="405"/>
      <c r="B146" s="405"/>
      <c r="C146" s="405"/>
      <c r="D146" s="413"/>
      <c r="E146" s="405"/>
      <c r="F146" s="412"/>
      <c r="G146" s="405"/>
      <c r="H146" s="405"/>
      <c r="I146" s="405"/>
      <c r="J146" s="412"/>
      <c r="K146" s="412"/>
      <c r="L146" s="405"/>
      <c r="M146" s="405"/>
      <c r="N146" s="405"/>
      <c r="O146" s="405"/>
      <c r="P146" s="405"/>
      <c r="Q146" s="405"/>
      <c r="R146" s="405"/>
      <c r="S146" s="405"/>
      <c r="T146" s="405"/>
      <c r="U146" s="405"/>
      <c r="V146" s="405"/>
      <c r="W146" s="405"/>
      <c r="X146" s="405"/>
      <c r="Y146" s="405"/>
      <c r="Z146" s="405"/>
    </row>
    <row r="147" spans="1:26" ht="16.5" customHeight="1">
      <c r="A147" s="405"/>
      <c r="B147" s="405"/>
      <c r="C147" s="405"/>
      <c r="D147" s="413"/>
      <c r="E147" s="405"/>
      <c r="F147" s="412"/>
      <c r="G147" s="405"/>
      <c r="H147" s="405"/>
      <c r="I147" s="405"/>
      <c r="J147" s="412"/>
      <c r="K147" s="412"/>
      <c r="L147" s="405"/>
      <c r="M147" s="405"/>
      <c r="N147" s="405"/>
      <c r="O147" s="405"/>
      <c r="P147" s="405"/>
      <c r="Q147" s="405"/>
      <c r="R147" s="405"/>
      <c r="S147" s="405"/>
      <c r="T147" s="405"/>
      <c r="U147" s="405"/>
      <c r="V147" s="405"/>
      <c r="W147" s="405"/>
      <c r="X147" s="405"/>
      <c r="Y147" s="405"/>
      <c r="Z147" s="405"/>
    </row>
    <row r="148" spans="1:26" ht="16.5" customHeight="1">
      <c r="A148" s="405"/>
      <c r="B148" s="405"/>
      <c r="C148" s="405"/>
      <c r="D148" s="413"/>
      <c r="E148" s="405"/>
      <c r="F148" s="412"/>
      <c r="G148" s="405"/>
      <c r="H148" s="405"/>
      <c r="I148" s="405"/>
      <c r="J148" s="412"/>
      <c r="K148" s="412"/>
      <c r="L148" s="405"/>
      <c r="M148" s="405"/>
      <c r="N148" s="405"/>
      <c r="O148" s="405"/>
      <c r="P148" s="405"/>
      <c r="Q148" s="405"/>
      <c r="R148" s="405"/>
      <c r="S148" s="405"/>
      <c r="T148" s="405"/>
      <c r="U148" s="405"/>
      <c r="V148" s="405"/>
      <c r="W148" s="405"/>
      <c r="X148" s="405"/>
      <c r="Y148" s="405"/>
      <c r="Z148" s="405"/>
    </row>
    <row r="149" spans="1:26" ht="16.5" customHeight="1">
      <c r="A149" s="405"/>
      <c r="B149" s="405"/>
      <c r="C149" s="405"/>
      <c r="D149" s="413"/>
      <c r="E149" s="405"/>
      <c r="F149" s="412"/>
      <c r="G149" s="405"/>
      <c r="H149" s="405"/>
      <c r="I149" s="405"/>
      <c r="J149" s="412"/>
      <c r="K149" s="412"/>
      <c r="L149" s="405"/>
      <c r="M149" s="405"/>
      <c r="N149" s="405"/>
      <c r="O149" s="405"/>
      <c r="P149" s="405"/>
      <c r="Q149" s="405"/>
      <c r="R149" s="405"/>
      <c r="S149" s="405"/>
      <c r="T149" s="405"/>
      <c r="U149" s="405"/>
      <c r="V149" s="405"/>
      <c r="W149" s="405"/>
      <c r="X149" s="405"/>
      <c r="Y149" s="405"/>
      <c r="Z149" s="405"/>
    </row>
    <row r="150" spans="1:26" ht="16.5" customHeight="1">
      <c r="A150" s="405"/>
      <c r="B150" s="405"/>
      <c r="C150" s="405"/>
      <c r="D150" s="413"/>
      <c r="E150" s="405"/>
      <c r="F150" s="412"/>
      <c r="G150" s="405"/>
      <c r="H150" s="405"/>
      <c r="I150" s="405"/>
      <c r="J150" s="412"/>
      <c r="K150" s="412"/>
      <c r="L150" s="405"/>
      <c r="M150" s="405"/>
      <c r="N150" s="405"/>
      <c r="O150" s="405"/>
      <c r="P150" s="405"/>
      <c r="Q150" s="405"/>
      <c r="R150" s="405"/>
      <c r="S150" s="405"/>
      <c r="T150" s="405"/>
      <c r="U150" s="405"/>
      <c r="V150" s="405"/>
      <c r="W150" s="405"/>
      <c r="X150" s="405"/>
      <c r="Y150" s="405"/>
      <c r="Z150" s="405"/>
    </row>
    <row r="151" spans="1:26" ht="16.5" customHeight="1">
      <c r="A151" s="405"/>
      <c r="B151" s="405"/>
      <c r="C151" s="405"/>
      <c r="D151" s="413"/>
      <c r="E151" s="405"/>
      <c r="F151" s="412"/>
      <c r="G151" s="405"/>
      <c r="H151" s="405"/>
      <c r="I151" s="405"/>
      <c r="J151" s="412"/>
      <c r="K151" s="412"/>
      <c r="L151" s="405"/>
      <c r="M151" s="405"/>
      <c r="N151" s="405"/>
      <c r="O151" s="405"/>
      <c r="P151" s="405"/>
      <c r="Q151" s="405"/>
      <c r="R151" s="405"/>
      <c r="S151" s="405"/>
      <c r="T151" s="405"/>
      <c r="U151" s="405"/>
      <c r="V151" s="405"/>
      <c r="W151" s="405"/>
      <c r="X151" s="405"/>
      <c r="Y151" s="405"/>
      <c r="Z151" s="405"/>
    </row>
    <row r="152" spans="1:26" ht="16.5" customHeight="1">
      <c r="A152" s="405"/>
      <c r="B152" s="405"/>
      <c r="C152" s="405"/>
      <c r="D152" s="413"/>
      <c r="E152" s="405"/>
      <c r="F152" s="412"/>
      <c r="G152" s="405"/>
      <c r="H152" s="405"/>
      <c r="I152" s="405"/>
      <c r="J152" s="412"/>
      <c r="K152" s="412"/>
      <c r="L152" s="405"/>
      <c r="M152" s="405"/>
      <c r="N152" s="405"/>
      <c r="O152" s="405"/>
      <c r="P152" s="405"/>
      <c r="Q152" s="405"/>
      <c r="R152" s="405"/>
      <c r="S152" s="405"/>
      <c r="T152" s="405"/>
      <c r="U152" s="405"/>
      <c r="V152" s="405"/>
      <c r="W152" s="405"/>
      <c r="X152" s="405"/>
      <c r="Y152" s="405"/>
      <c r="Z152" s="405"/>
    </row>
    <row r="153" spans="1:26" ht="16.5" customHeight="1">
      <c r="A153" s="405"/>
      <c r="B153" s="405"/>
      <c r="C153" s="405"/>
      <c r="D153" s="413"/>
      <c r="E153" s="405"/>
      <c r="F153" s="412"/>
      <c r="G153" s="405"/>
      <c r="H153" s="405"/>
      <c r="I153" s="405"/>
      <c r="J153" s="412"/>
      <c r="K153" s="412"/>
      <c r="L153" s="405"/>
      <c r="M153" s="405"/>
      <c r="N153" s="405"/>
      <c r="O153" s="405"/>
      <c r="P153" s="405"/>
      <c r="Q153" s="405"/>
      <c r="R153" s="405"/>
      <c r="S153" s="405"/>
      <c r="T153" s="405"/>
      <c r="U153" s="405"/>
      <c r="V153" s="405"/>
      <c r="W153" s="405"/>
      <c r="X153" s="405"/>
      <c r="Y153" s="405"/>
      <c r="Z153" s="405"/>
    </row>
    <row r="154" spans="1:26" ht="16.5" customHeight="1">
      <c r="A154" s="405"/>
      <c r="B154" s="405"/>
      <c r="C154" s="405"/>
      <c r="D154" s="413"/>
      <c r="E154" s="405"/>
      <c r="F154" s="412"/>
      <c r="G154" s="405"/>
      <c r="H154" s="405"/>
      <c r="I154" s="405"/>
      <c r="J154" s="412"/>
      <c r="K154" s="412"/>
      <c r="L154" s="405"/>
      <c r="M154" s="405"/>
      <c r="N154" s="405"/>
      <c r="O154" s="405"/>
      <c r="P154" s="405"/>
      <c r="Q154" s="405"/>
      <c r="R154" s="405"/>
      <c r="S154" s="405"/>
      <c r="T154" s="405"/>
      <c r="U154" s="405"/>
      <c r="V154" s="405"/>
      <c r="W154" s="405"/>
      <c r="X154" s="405"/>
      <c r="Y154" s="405"/>
      <c r="Z154" s="405"/>
    </row>
    <row r="155" spans="1:26" ht="16.5" customHeight="1">
      <c r="A155" s="405"/>
      <c r="B155" s="405"/>
      <c r="C155" s="405"/>
      <c r="D155" s="413"/>
      <c r="E155" s="405"/>
      <c r="F155" s="412"/>
      <c r="G155" s="405"/>
      <c r="H155" s="405"/>
      <c r="I155" s="405"/>
      <c r="J155" s="412"/>
      <c r="K155" s="412"/>
      <c r="L155" s="405"/>
      <c r="M155" s="405"/>
      <c r="N155" s="405"/>
      <c r="O155" s="405"/>
      <c r="P155" s="405"/>
      <c r="Q155" s="405"/>
      <c r="R155" s="405"/>
      <c r="S155" s="405"/>
      <c r="T155" s="405"/>
      <c r="U155" s="405"/>
      <c r="V155" s="405"/>
      <c r="W155" s="405"/>
      <c r="X155" s="405"/>
      <c r="Y155" s="405"/>
      <c r="Z155" s="405"/>
    </row>
    <row r="156" spans="1:26" ht="16.5" customHeight="1">
      <c r="A156" s="405"/>
      <c r="B156" s="405"/>
      <c r="C156" s="405"/>
      <c r="D156" s="413"/>
      <c r="E156" s="405"/>
      <c r="F156" s="412"/>
      <c r="G156" s="405"/>
      <c r="H156" s="405"/>
      <c r="I156" s="405"/>
      <c r="J156" s="412"/>
      <c r="K156" s="412"/>
      <c r="L156" s="405"/>
      <c r="M156" s="405"/>
      <c r="N156" s="405"/>
      <c r="O156" s="405"/>
      <c r="P156" s="405"/>
      <c r="Q156" s="405"/>
      <c r="R156" s="405"/>
      <c r="S156" s="405"/>
      <c r="T156" s="405"/>
      <c r="U156" s="405"/>
      <c r="V156" s="405"/>
      <c r="W156" s="405"/>
      <c r="X156" s="405"/>
      <c r="Y156" s="405"/>
      <c r="Z156" s="405"/>
    </row>
    <row r="157" spans="1:26" ht="16.5" customHeight="1">
      <c r="A157" s="405"/>
      <c r="B157" s="405"/>
      <c r="C157" s="405"/>
      <c r="D157" s="413"/>
      <c r="E157" s="405"/>
      <c r="F157" s="412"/>
      <c r="G157" s="405"/>
      <c r="H157" s="405"/>
      <c r="I157" s="405"/>
      <c r="J157" s="412"/>
      <c r="K157" s="412"/>
      <c r="L157" s="405"/>
      <c r="M157" s="405"/>
      <c r="N157" s="405"/>
      <c r="O157" s="405"/>
      <c r="P157" s="405"/>
      <c r="Q157" s="405"/>
      <c r="R157" s="405"/>
      <c r="S157" s="405"/>
      <c r="T157" s="405"/>
      <c r="U157" s="405"/>
      <c r="V157" s="405"/>
      <c r="W157" s="405"/>
      <c r="X157" s="405"/>
      <c r="Y157" s="405"/>
      <c r="Z157" s="405"/>
    </row>
    <row r="158" spans="1:26" ht="16.5" customHeight="1">
      <c r="A158" s="405"/>
      <c r="B158" s="405"/>
      <c r="C158" s="405"/>
      <c r="D158" s="413"/>
      <c r="E158" s="405"/>
      <c r="F158" s="412"/>
      <c r="G158" s="405"/>
      <c r="H158" s="405"/>
      <c r="I158" s="405"/>
      <c r="J158" s="412"/>
      <c r="K158" s="412"/>
      <c r="L158" s="405"/>
      <c r="M158" s="405"/>
      <c r="N158" s="405"/>
      <c r="O158" s="405"/>
      <c r="P158" s="405"/>
      <c r="Q158" s="405"/>
      <c r="R158" s="405"/>
      <c r="S158" s="405"/>
      <c r="T158" s="405"/>
      <c r="U158" s="405"/>
      <c r="V158" s="405"/>
      <c r="W158" s="405"/>
      <c r="X158" s="405"/>
      <c r="Y158" s="405"/>
      <c r="Z158" s="405"/>
    </row>
    <row r="159" spans="1:26" ht="16.5" customHeight="1">
      <c r="A159" s="405"/>
      <c r="B159" s="405"/>
      <c r="C159" s="405"/>
      <c r="D159" s="413"/>
      <c r="E159" s="405"/>
      <c r="F159" s="412"/>
      <c r="G159" s="405"/>
      <c r="H159" s="405"/>
      <c r="I159" s="405"/>
      <c r="J159" s="412"/>
      <c r="K159" s="412"/>
      <c r="L159" s="405"/>
      <c r="M159" s="405"/>
      <c r="N159" s="405"/>
      <c r="O159" s="405"/>
      <c r="P159" s="405"/>
      <c r="Q159" s="405"/>
      <c r="R159" s="405"/>
      <c r="S159" s="405"/>
      <c r="T159" s="405"/>
      <c r="U159" s="405"/>
      <c r="V159" s="405"/>
      <c r="W159" s="405"/>
      <c r="X159" s="405"/>
      <c r="Y159" s="405"/>
      <c r="Z159" s="405"/>
    </row>
    <row r="160" spans="1:26" ht="16.5" customHeight="1">
      <c r="A160" s="405"/>
      <c r="B160" s="405"/>
      <c r="C160" s="405"/>
      <c r="D160" s="413"/>
      <c r="E160" s="405"/>
      <c r="F160" s="412"/>
      <c r="G160" s="405"/>
      <c r="H160" s="405"/>
      <c r="I160" s="405"/>
      <c r="J160" s="412"/>
      <c r="K160" s="412"/>
      <c r="L160" s="405"/>
      <c r="M160" s="405"/>
      <c r="N160" s="405"/>
      <c r="O160" s="405"/>
      <c r="P160" s="405"/>
      <c r="Q160" s="405"/>
      <c r="R160" s="405"/>
      <c r="S160" s="405"/>
      <c r="T160" s="405"/>
      <c r="U160" s="405"/>
      <c r="V160" s="405"/>
      <c r="W160" s="405"/>
      <c r="X160" s="405"/>
      <c r="Y160" s="405"/>
      <c r="Z160" s="405"/>
    </row>
    <row r="161" spans="1:26" ht="16.5" customHeight="1">
      <c r="A161" s="405"/>
      <c r="B161" s="405"/>
      <c r="C161" s="405"/>
      <c r="D161" s="413"/>
      <c r="E161" s="405"/>
      <c r="F161" s="412"/>
      <c r="G161" s="405"/>
      <c r="H161" s="405"/>
      <c r="I161" s="405"/>
      <c r="J161" s="412"/>
      <c r="K161" s="412"/>
      <c r="L161" s="405"/>
      <c r="M161" s="405"/>
      <c r="N161" s="405"/>
      <c r="O161" s="405"/>
      <c r="P161" s="405"/>
      <c r="Q161" s="405"/>
      <c r="R161" s="405"/>
      <c r="S161" s="405"/>
      <c r="T161" s="405"/>
      <c r="U161" s="405"/>
      <c r="V161" s="405"/>
      <c r="W161" s="405"/>
      <c r="X161" s="405"/>
      <c r="Y161" s="405"/>
      <c r="Z161" s="405"/>
    </row>
    <row r="162" spans="1:26" ht="16.5" customHeight="1">
      <c r="A162" s="405"/>
      <c r="B162" s="405"/>
      <c r="C162" s="405"/>
      <c r="D162" s="413"/>
      <c r="E162" s="405"/>
      <c r="F162" s="412"/>
      <c r="G162" s="405"/>
      <c r="H162" s="405"/>
      <c r="I162" s="405"/>
      <c r="J162" s="412"/>
      <c r="K162" s="412"/>
      <c r="L162" s="405"/>
      <c r="M162" s="405"/>
      <c r="N162" s="405"/>
      <c r="O162" s="405"/>
      <c r="P162" s="405"/>
      <c r="Q162" s="405"/>
      <c r="R162" s="405"/>
      <c r="S162" s="405"/>
      <c r="T162" s="405"/>
      <c r="U162" s="405"/>
      <c r="V162" s="405"/>
      <c r="W162" s="405"/>
      <c r="X162" s="405"/>
      <c r="Y162" s="405"/>
      <c r="Z162" s="405"/>
    </row>
    <row r="163" spans="1:26" ht="16.5" customHeight="1">
      <c r="A163" s="405"/>
      <c r="B163" s="405"/>
      <c r="C163" s="405"/>
      <c r="D163" s="413"/>
      <c r="E163" s="405"/>
      <c r="F163" s="412"/>
      <c r="G163" s="405"/>
      <c r="H163" s="405"/>
      <c r="I163" s="405"/>
      <c r="J163" s="412"/>
      <c r="K163" s="412"/>
      <c r="L163" s="405"/>
      <c r="M163" s="405"/>
      <c r="N163" s="405"/>
      <c r="O163" s="405"/>
      <c r="P163" s="405"/>
      <c r="Q163" s="405"/>
      <c r="R163" s="405"/>
      <c r="S163" s="405"/>
      <c r="T163" s="405"/>
      <c r="U163" s="405"/>
      <c r="V163" s="405"/>
      <c r="W163" s="405"/>
      <c r="X163" s="405"/>
      <c r="Y163" s="405"/>
      <c r="Z163" s="405"/>
    </row>
    <row r="164" spans="1:26" ht="16.5" customHeight="1">
      <c r="A164" s="405"/>
      <c r="B164" s="405"/>
      <c r="C164" s="405"/>
      <c r="D164" s="413"/>
      <c r="E164" s="405"/>
      <c r="F164" s="412"/>
      <c r="G164" s="405"/>
      <c r="H164" s="405"/>
      <c r="I164" s="405"/>
      <c r="J164" s="412"/>
      <c r="K164" s="412"/>
      <c r="L164" s="405"/>
      <c r="M164" s="405"/>
      <c r="N164" s="405"/>
      <c r="O164" s="405"/>
      <c r="P164" s="405"/>
      <c r="Q164" s="405"/>
      <c r="R164" s="405"/>
      <c r="S164" s="405"/>
      <c r="T164" s="405"/>
      <c r="U164" s="405"/>
      <c r="V164" s="405"/>
      <c r="W164" s="405"/>
      <c r="X164" s="405"/>
      <c r="Y164" s="405"/>
      <c r="Z164" s="405"/>
    </row>
    <row r="165" spans="1:26" ht="16.5" customHeight="1">
      <c r="A165" s="405"/>
      <c r="B165" s="405"/>
      <c r="C165" s="405"/>
      <c r="D165" s="413"/>
      <c r="E165" s="405"/>
      <c r="F165" s="412"/>
      <c r="G165" s="405"/>
      <c r="H165" s="405"/>
      <c r="I165" s="405"/>
      <c r="J165" s="412"/>
      <c r="K165" s="412"/>
      <c r="L165" s="405"/>
      <c r="M165" s="405"/>
      <c r="N165" s="405"/>
      <c r="O165" s="405"/>
      <c r="P165" s="405"/>
      <c r="Q165" s="405"/>
      <c r="R165" s="405"/>
      <c r="S165" s="405"/>
      <c r="T165" s="405"/>
      <c r="U165" s="405"/>
      <c r="V165" s="405"/>
      <c r="W165" s="405"/>
      <c r="X165" s="405"/>
      <c r="Y165" s="405"/>
      <c r="Z165" s="405"/>
    </row>
    <row r="166" spans="1:26" ht="16.5" customHeight="1">
      <c r="A166" s="405"/>
      <c r="B166" s="405"/>
      <c r="C166" s="405"/>
      <c r="D166" s="413"/>
      <c r="E166" s="405"/>
      <c r="F166" s="412"/>
      <c r="G166" s="405"/>
      <c r="H166" s="405"/>
      <c r="I166" s="405"/>
      <c r="J166" s="412"/>
      <c r="K166" s="412"/>
      <c r="L166" s="405"/>
      <c r="M166" s="405"/>
      <c r="N166" s="405"/>
      <c r="O166" s="405"/>
      <c r="P166" s="405"/>
      <c r="Q166" s="405"/>
      <c r="R166" s="405"/>
      <c r="S166" s="405"/>
      <c r="T166" s="405"/>
      <c r="U166" s="405"/>
      <c r="V166" s="405"/>
      <c r="W166" s="405"/>
      <c r="X166" s="405"/>
      <c r="Y166" s="405"/>
      <c r="Z166" s="405"/>
    </row>
    <row r="167" spans="1:26" ht="16.5" customHeight="1">
      <c r="A167" s="405"/>
      <c r="B167" s="405"/>
      <c r="C167" s="405"/>
      <c r="D167" s="413"/>
      <c r="E167" s="405"/>
      <c r="F167" s="412"/>
      <c r="G167" s="405"/>
      <c r="H167" s="405"/>
      <c r="I167" s="405"/>
      <c r="J167" s="412"/>
      <c r="K167" s="412"/>
      <c r="L167" s="405"/>
      <c r="M167" s="405"/>
      <c r="N167" s="405"/>
      <c r="O167" s="405"/>
      <c r="P167" s="405"/>
      <c r="Q167" s="405"/>
      <c r="R167" s="405"/>
      <c r="S167" s="405"/>
      <c r="T167" s="405"/>
      <c r="U167" s="405"/>
      <c r="V167" s="405"/>
      <c r="W167" s="405"/>
      <c r="X167" s="405"/>
      <c r="Y167" s="405"/>
      <c r="Z167" s="405"/>
    </row>
    <row r="168" spans="1:26" ht="16.5" customHeight="1">
      <c r="A168" s="405"/>
      <c r="B168" s="405"/>
      <c r="C168" s="405"/>
      <c r="D168" s="413"/>
      <c r="E168" s="405"/>
      <c r="F168" s="412"/>
      <c r="G168" s="405"/>
      <c r="H168" s="405"/>
      <c r="I168" s="405"/>
      <c r="J168" s="412"/>
      <c r="K168" s="412"/>
      <c r="L168" s="405"/>
      <c r="M168" s="405"/>
      <c r="N168" s="405"/>
      <c r="O168" s="405"/>
      <c r="P168" s="405"/>
      <c r="Q168" s="405"/>
      <c r="R168" s="405"/>
      <c r="S168" s="405"/>
      <c r="T168" s="405"/>
      <c r="U168" s="405"/>
      <c r="V168" s="405"/>
      <c r="W168" s="405"/>
      <c r="X168" s="405"/>
      <c r="Y168" s="405"/>
      <c r="Z168" s="405"/>
    </row>
    <row r="169" spans="1:26" ht="16.5" customHeight="1">
      <c r="A169" s="405"/>
      <c r="B169" s="405"/>
      <c r="C169" s="405"/>
      <c r="D169" s="413"/>
      <c r="E169" s="405"/>
      <c r="F169" s="412"/>
      <c r="G169" s="405"/>
      <c r="H169" s="405"/>
      <c r="I169" s="405"/>
      <c r="J169" s="412"/>
      <c r="K169" s="412"/>
      <c r="L169" s="405"/>
      <c r="M169" s="405"/>
      <c r="N169" s="405"/>
      <c r="O169" s="405"/>
      <c r="P169" s="405"/>
      <c r="Q169" s="405"/>
      <c r="R169" s="405"/>
      <c r="S169" s="405"/>
      <c r="T169" s="405"/>
      <c r="U169" s="405"/>
      <c r="V169" s="405"/>
      <c r="W169" s="405"/>
      <c r="X169" s="405"/>
      <c r="Y169" s="405"/>
      <c r="Z169" s="405"/>
    </row>
    <row r="170" spans="1:26" ht="16.5" customHeight="1">
      <c r="A170" s="405"/>
      <c r="B170" s="405"/>
      <c r="C170" s="405"/>
      <c r="D170" s="413"/>
      <c r="E170" s="405"/>
      <c r="F170" s="412"/>
      <c r="G170" s="405"/>
      <c r="H170" s="405"/>
      <c r="I170" s="405"/>
      <c r="J170" s="412"/>
      <c r="K170" s="412"/>
      <c r="L170" s="405"/>
      <c r="M170" s="405"/>
      <c r="N170" s="405"/>
      <c r="O170" s="405"/>
      <c r="P170" s="405"/>
      <c r="Q170" s="405"/>
      <c r="R170" s="405"/>
      <c r="S170" s="405"/>
      <c r="T170" s="405"/>
      <c r="U170" s="405"/>
      <c r="V170" s="405"/>
      <c r="W170" s="405"/>
      <c r="X170" s="405"/>
      <c r="Y170" s="405"/>
      <c r="Z170" s="405"/>
    </row>
    <row r="171" spans="1:26" ht="16.5" customHeight="1">
      <c r="A171" s="405"/>
      <c r="B171" s="405"/>
      <c r="C171" s="405"/>
      <c r="D171" s="413"/>
      <c r="E171" s="405"/>
      <c r="F171" s="412"/>
      <c r="G171" s="405"/>
      <c r="H171" s="405"/>
      <c r="I171" s="405"/>
      <c r="J171" s="412"/>
      <c r="K171" s="412"/>
      <c r="L171" s="405"/>
      <c r="M171" s="405"/>
      <c r="N171" s="405"/>
      <c r="O171" s="405"/>
      <c r="P171" s="405"/>
      <c r="Q171" s="405"/>
      <c r="R171" s="405"/>
      <c r="S171" s="405"/>
      <c r="T171" s="405"/>
      <c r="U171" s="405"/>
      <c r="V171" s="405"/>
      <c r="W171" s="405"/>
      <c r="X171" s="405"/>
      <c r="Y171" s="405"/>
      <c r="Z171" s="405"/>
    </row>
    <row r="172" spans="1:26" ht="16.5" customHeight="1">
      <c r="A172" s="405"/>
      <c r="B172" s="405"/>
      <c r="C172" s="405"/>
      <c r="D172" s="413"/>
      <c r="E172" s="405"/>
      <c r="F172" s="412"/>
      <c r="G172" s="405"/>
      <c r="H172" s="405"/>
      <c r="I172" s="405"/>
      <c r="J172" s="412"/>
      <c r="K172" s="412"/>
      <c r="L172" s="405"/>
      <c r="M172" s="405"/>
      <c r="N172" s="405"/>
      <c r="O172" s="405"/>
      <c r="P172" s="405"/>
      <c r="Q172" s="405"/>
      <c r="R172" s="405"/>
      <c r="S172" s="405"/>
      <c r="T172" s="405"/>
      <c r="U172" s="405"/>
      <c r="V172" s="405"/>
      <c r="W172" s="405"/>
      <c r="X172" s="405"/>
      <c r="Y172" s="405"/>
      <c r="Z172" s="405"/>
    </row>
    <row r="173" spans="1:26" ht="16.5" customHeight="1">
      <c r="A173" s="405"/>
      <c r="B173" s="405"/>
      <c r="C173" s="405"/>
      <c r="D173" s="413"/>
      <c r="E173" s="405"/>
      <c r="F173" s="412"/>
      <c r="G173" s="405"/>
      <c r="H173" s="405"/>
      <c r="I173" s="405"/>
      <c r="J173" s="412"/>
      <c r="K173" s="412"/>
      <c r="L173" s="405"/>
      <c r="M173" s="405"/>
      <c r="N173" s="405"/>
      <c r="O173" s="405"/>
      <c r="P173" s="405"/>
      <c r="Q173" s="405"/>
      <c r="R173" s="405"/>
      <c r="S173" s="405"/>
      <c r="T173" s="405"/>
      <c r="U173" s="405"/>
      <c r="V173" s="405"/>
      <c r="W173" s="405"/>
      <c r="X173" s="405"/>
      <c r="Y173" s="405"/>
      <c r="Z173" s="405"/>
    </row>
    <row r="174" spans="1:26" ht="16.5" customHeight="1">
      <c r="A174" s="405"/>
      <c r="B174" s="405"/>
      <c r="C174" s="405"/>
      <c r="D174" s="413"/>
      <c r="E174" s="405"/>
      <c r="F174" s="412"/>
      <c r="G174" s="405"/>
      <c r="H174" s="405"/>
      <c r="I174" s="405"/>
      <c r="J174" s="412"/>
      <c r="K174" s="412"/>
      <c r="L174" s="405"/>
      <c r="M174" s="405"/>
      <c r="N174" s="405"/>
      <c r="O174" s="405"/>
      <c r="P174" s="405"/>
      <c r="Q174" s="405"/>
      <c r="R174" s="405"/>
      <c r="S174" s="405"/>
      <c r="T174" s="405"/>
      <c r="U174" s="405"/>
      <c r="V174" s="405"/>
      <c r="W174" s="405"/>
      <c r="X174" s="405"/>
      <c r="Y174" s="405"/>
      <c r="Z174" s="405"/>
    </row>
    <row r="175" spans="1:26" ht="16.5" customHeight="1">
      <c r="A175" s="405"/>
      <c r="B175" s="405"/>
      <c r="C175" s="405"/>
      <c r="D175" s="413"/>
      <c r="E175" s="405"/>
      <c r="F175" s="412"/>
      <c r="G175" s="405"/>
      <c r="H175" s="405"/>
      <c r="I175" s="405"/>
      <c r="J175" s="412"/>
      <c r="K175" s="412"/>
      <c r="L175" s="405"/>
      <c r="M175" s="405"/>
      <c r="N175" s="405"/>
      <c r="O175" s="405"/>
      <c r="P175" s="405"/>
      <c r="Q175" s="405"/>
      <c r="R175" s="405"/>
      <c r="S175" s="405"/>
      <c r="T175" s="405"/>
      <c r="U175" s="405"/>
      <c r="V175" s="405"/>
      <c r="W175" s="405"/>
      <c r="X175" s="405"/>
      <c r="Y175" s="405"/>
      <c r="Z175" s="405"/>
    </row>
    <row r="176" spans="1:26" ht="16.5" customHeight="1">
      <c r="A176" s="405"/>
      <c r="B176" s="405"/>
      <c r="C176" s="405"/>
      <c r="D176" s="413"/>
      <c r="E176" s="405"/>
      <c r="F176" s="412"/>
      <c r="G176" s="405"/>
      <c r="H176" s="405"/>
      <c r="I176" s="405"/>
      <c r="J176" s="412"/>
      <c r="K176" s="412"/>
      <c r="L176" s="405"/>
      <c r="M176" s="405"/>
      <c r="N176" s="405"/>
      <c r="O176" s="405"/>
      <c r="P176" s="405"/>
      <c r="Q176" s="405"/>
      <c r="R176" s="405"/>
      <c r="S176" s="405"/>
      <c r="T176" s="405"/>
      <c r="U176" s="405"/>
      <c r="V176" s="405"/>
      <c r="W176" s="405"/>
      <c r="X176" s="405"/>
      <c r="Y176" s="405"/>
      <c r="Z176" s="405"/>
    </row>
    <row r="177" spans="1:26" ht="16.5" customHeight="1">
      <c r="A177" s="405"/>
      <c r="B177" s="405"/>
      <c r="C177" s="405"/>
      <c r="D177" s="413"/>
      <c r="E177" s="405"/>
      <c r="F177" s="412"/>
      <c r="G177" s="405"/>
      <c r="H177" s="405"/>
      <c r="I177" s="405"/>
      <c r="J177" s="412"/>
      <c r="K177" s="412"/>
      <c r="L177" s="405"/>
      <c r="M177" s="405"/>
      <c r="N177" s="405"/>
      <c r="O177" s="405"/>
      <c r="P177" s="405"/>
      <c r="Q177" s="405"/>
      <c r="R177" s="405"/>
      <c r="S177" s="405"/>
      <c r="T177" s="405"/>
      <c r="U177" s="405"/>
      <c r="V177" s="405"/>
      <c r="W177" s="405"/>
      <c r="X177" s="405"/>
      <c r="Y177" s="405"/>
      <c r="Z177" s="405"/>
    </row>
    <row r="178" spans="1:26" ht="16.5" customHeight="1">
      <c r="A178" s="405"/>
      <c r="B178" s="405"/>
      <c r="C178" s="405"/>
      <c r="D178" s="413"/>
      <c r="E178" s="405"/>
      <c r="F178" s="412"/>
      <c r="G178" s="405"/>
      <c r="H178" s="405"/>
      <c r="I178" s="405"/>
      <c r="J178" s="412"/>
      <c r="K178" s="412"/>
      <c r="L178" s="405"/>
      <c r="M178" s="405"/>
      <c r="N178" s="405"/>
      <c r="O178" s="405"/>
      <c r="P178" s="405"/>
      <c r="Q178" s="405"/>
      <c r="R178" s="405"/>
      <c r="S178" s="405"/>
      <c r="T178" s="405"/>
      <c r="U178" s="405"/>
      <c r="V178" s="405"/>
      <c r="W178" s="405"/>
      <c r="X178" s="405"/>
      <c r="Y178" s="405"/>
      <c r="Z178" s="405"/>
    </row>
    <row r="179" spans="1:26" ht="16.5" customHeight="1">
      <c r="A179" s="405"/>
      <c r="B179" s="405"/>
      <c r="C179" s="405"/>
      <c r="D179" s="413"/>
      <c r="E179" s="405"/>
      <c r="F179" s="412"/>
      <c r="G179" s="405"/>
      <c r="H179" s="405"/>
      <c r="I179" s="405"/>
      <c r="J179" s="412"/>
      <c r="K179" s="412"/>
      <c r="L179" s="405"/>
      <c r="M179" s="405"/>
      <c r="N179" s="405"/>
      <c r="O179" s="405"/>
      <c r="P179" s="405"/>
      <c r="Q179" s="405"/>
      <c r="R179" s="405"/>
      <c r="S179" s="405"/>
      <c r="T179" s="405"/>
      <c r="U179" s="405"/>
      <c r="V179" s="405"/>
      <c r="W179" s="405"/>
      <c r="X179" s="405"/>
      <c r="Y179" s="405"/>
      <c r="Z179" s="405"/>
    </row>
    <row r="180" spans="1:26" ht="16.5" customHeight="1">
      <c r="A180" s="405"/>
      <c r="B180" s="405"/>
      <c r="C180" s="405"/>
      <c r="D180" s="413"/>
      <c r="E180" s="405"/>
      <c r="F180" s="412"/>
      <c r="G180" s="405"/>
      <c r="H180" s="405"/>
      <c r="I180" s="405"/>
      <c r="J180" s="412"/>
      <c r="K180" s="412"/>
      <c r="L180" s="405"/>
      <c r="M180" s="405"/>
      <c r="N180" s="405"/>
      <c r="O180" s="405"/>
      <c r="P180" s="405"/>
      <c r="Q180" s="405"/>
      <c r="R180" s="405"/>
      <c r="S180" s="405"/>
      <c r="T180" s="405"/>
      <c r="U180" s="405"/>
      <c r="V180" s="405"/>
      <c r="W180" s="405"/>
      <c r="X180" s="405"/>
      <c r="Y180" s="405"/>
      <c r="Z180" s="405"/>
    </row>
    <row r="181" spans="1:26" ht="16.5" customHeight="1">
      <c r="A181" s="405"/>
      <c r="B181" s="405"/>
      <c r="C181" s="405"/>
      <c r="D181" s="413"/>
      <c r="E181" s="405"/>
      <c r="F181" s="412"/>
      <c r="G181" s="405"/>
      <c r="H181" s="405"/>
      <c r="I181" s="405"/>
      <c r="J181" s="412"/>
      <c r="K181" s="412"/>
      <c r="L181" s="405"/>
      <c r="M181" s="405"/>
      <c r="N181" s="405"/>
      <c r="O181" s="405"/>
      <c r="P181" s="405"/>
      <c r="Q181" s="405"/>
      <c r="R181" s="405"/>
      <c r="S181" s="405"/>
      <c r="T181" s="405"/>
      <c r="U181" s="405"/>
      <c r="V181" s="405"/>
      <c r="W181" s="405"/>
      <c r="X181" s="405"/>
      <c r="Y181" s="405"/>
      <c r="Z181" s="405"/>
    </row>
    <row r="182" spans="1:26" ht="16.5" customHeight="1">
      <c r="A182" s="405"/>
      <c r="B182" s="405"/>
      <c r="C182" s="405"/>
      <c r="D182" s="413"/>
      <c r="E182" s="405"/>
      <c r="F182" s="412"/>
      <c r="G182" s="405"/>
      <c r="H182" s="405"/>
      <c r="I182" s="405"/>
      <c r="J182" s="412"/>
      <c r="K182" s="412"/>
      <c r="L182" s="405"/>
      <c r="M182" s="405"/>
      <c r="N182" s="405"/>
      <c r="O182" s="405"/>
      <c r="P182" s="405"/>
      <c r="Q182" s="405"/>
      <c r="R182" s="405"/>
      <c r="S182" s="405"/>
      <c r="T182" s="405"/>
      <c r="U182" s="405"/>
      <c r="V182" s="405"/>
      <c r="W182" s="405"/>
      <c r="X182" s="405"/>
      <c r="Y182" s="405"/>
      <c r="Z182" s="405"/>
    </row>
    <row r="183" spans="1:26" ht="16.5" customHeight="1">
      <c r="A183" s="405"/>
      <c r="B183" s="405"/>
      <c r="C183" s="405"/>
      <c r="D183" s="413"/>
      <c r="E183" s="405"/>
      <c r="F183" s="412"/>
      <c r="G183" s="405"/>
      <c r="H183" s="405"/>
      <c r="I183" s="405"/>
      <c r="J183" s="412"/>
      <c r="K183" s="412"/>
      <c r="L183" s="405"/>
      <c r="M183" s="405"/>
      <c r="N183" s="405"/>
      <c r="O183" s="405"/>
      <c r="P183" s="405"/>
      <c r="Q183" s="405"/>
      <c r="R183" s="405"/>
      <c r="S183" s="405"/>
      <c r="T183" s="405"/>
      <c r="U183" s="405"/>
      <c r="V183" s="405"/>
      <c r="W183" s="405"/>
      <c r="X183" s="405"/>
      <c r="Y183" s="405"/>
      <c r="Z183" s="405"/>
    </row>
    <row r="184" spans="1:26" ht="16.5" customHeight="1">
      <c r="A184" s="405"/>
      <c r="B184" s="405"/>
      <c r="C184" s="405"/>
      <c r="D184" s="413"/>
      <c r="E184" s="405"/>
      <c r="F184" s="412"/>
      <c r="G184" s="405"/>
      <c r="H184" s="405"/>
      <c r="I184" s="405"/>
      <c r="J184" s="412"/>
      <c r="K184" s="412"/>
      <c r="L184" s="405"/>
      <c r="M184" s="405"/>
      <c r="N184" s="405"/>
      <c r="O184" s="405"/>
      <c r="P184" s="405"/>
      <c r="Q184" s="405"/>
      <c r="R184" s="405"/>
      <c r="S184" s="405"/>
      <c r="T184" s="405"/>
      <c r="U184" s="405"/>
      <c r="V184" s="405"/>
      <c r="W184" s="405"/>
      <c r="X184" s="405"/>
      <c r="Y184" s="405"/>
      <c r="Z184" s="405"/>
    </row>
    <row r="185" spans="1:26" ht="16.5" customHeight="1">
      <c r="A185" s="405"/>
      <c r="B185" s="405"/>
      <c r="C185" s="405"/>
      <c r="D185" s="413"/>
      <c r="E185" s="405"/>
      <c r="F185" s="412"/>
      <c r="G185" s="405"/>
      <c r="H185" s="405"/>
      <c r="I185" s="405"/>
      <c r="J185" s="412"/>
      <c r="K185" s="412"/>
      <c r="L185" s="405"/>
      <c r="M185" s="405"/>
      <c r="N185" s="405"/>
      <c r="O185" s="405"/>
      <c r="P185" s="405"/>
      <c r="Q185" s="405"/>
      <c r="R185" s="405"/>
      <c r="S185" s="405"/>
      <c r="T185" s="405"/>
      <c r="U185" s="405"/>
      <c r="V185" s="405"/>
      <c r="W185" s="405"/>
      <c r="X185" s="405"/>
      <c r="Y185" s="405"/>
      <c r="Z185" s="405"/>
    </row>
    <row r="186" spans="1:26" ht="16.5" customHeight="1">
      <c r="A186" s="405"/>
      <c r="B186" s="405"/>
      <c r="C186" s="405"/>
      <c r="D186" s="413"/>
      <c r="E186" s="405"/>
      <c r="F186" s="412"/>
      <c r="G186" s="405"/>
      <c r="H186" s="405"/>
      <c r="I186" s="405"/>
      <c r="J186" s="412"/>
      <c r="K186" s="412"/>
      <c r="L186" s="405"/>
      <c r="M186" s="405"/>
      <c r="N186" s="405"/>
      <c r="O186" s="405"/>
      <c r="P186" s="405"/>
      <c r="Q186" s="405"/>
      <c r="R186" s="405"/>
      <c r="S186" s="405"/>
      <c r="T186" s="405"/>
      <c r="U186" s="405"/>
      <c r="V186" s="405"/>
      <c r="W186" s="405"/>
      <c r="X186" s="405"/>
      <c r="Y186" s="405"/>
      <c r="Z186" s="405"/>
    </row>
    <row r="187" spans="1:26" ht="16.5" customHeight="1">
      <c r="A187" s="405"/>
      <c r="B187" s="405"/>
      <c r="C187" s="405"/>
      <c r="D187" s="413"/>
      <c r="E187" s="405"/>
      <c r="F187" s="412"/>
      <c r="G187" s="405"/>
      <c r="H187" s="405"/>
      <c r="I187" s="405"/>
      <c r="J187" s="412"/>
      <c r="K187" s="412"/>
      <c r="L187" s="405"/>
      <c r="M187" s="405"/>
      <c r="N187" s="405"/>
      <c r="O187" s="405"/>
      <c r="P187" s="405"/>
      <c r="Q187" s="405"/>
      <c r="R187" s="405"/>
      <c r="S187" s="405"/>
      <c r="T187" s="405"/>
      <c r="U187" s="405"/>
      <c r="V187" s="405"/>
      <c r="W187" s="405"/>
      <c r="X187" s="405"/>
      <c r="Y187" s="405"/>
      <c r="Z187" s="405"/>
    </row>
    <row r="188" spans="1:26" ht="16.5" customHeight="1">
      <c r="A188" s="405"/>
      <c r="B188" s="405"/>
      <c r="C188" s="405"/>
      <c r="D188" s="413"/>
      <c r="E188" s="405"/>
      <c r="F188" s="412"/>
      <c r="G188" s="405"/>
      <c r="H188" s="405"/>
      <c r="I188" s="405"/>
      <c r="J188" s="412"/>
      <c r="K188" s="412"/>
      <c r="L188" s="405"/>
      <c r="M188" s="405"/>
      <c r="N188" s="405"/>
      <c r="O188" s="405"/>
      <c r="P188" s="405"/>
      <c r="Q188" s="405"/>
      <c r="R188" s="405"/>
      <c r="S188" s="405"/>
      <c r="T188" s="405"/>
      <c r="U188" s="405"/>
      <c r="V188" s="405"/>
      <c r="W188" s="405"/>
      <c r="X188" s="405"/>
      <c r="Y188" s="405"/>
      <c r="Z188" s="405"/>
    </row>
    <row r="189" spans="1:26" ht="16.5" customHeight="1">
      <c r="A189" s="405"/>
      <c r="B189" s="405"/>
      <c r="C189" s="405"/>
      <c r="D189" s="413"/>
      <c r="E189" s="405"/>
      <c r="F189" s="412"/>
      <c r="G189" s="405"/>
      <c r="H189" s="405"/>
      <c r="I189" s="405"/>
      <c r="J189" s="412"/>
      <c r="K189" s="412"/>
      <c r="L189" s="405"/>
      <c r="M189" s="405"/>
      <c r="N189" s="405"/>
      <c r="O189" s="405"/>
      <c r="P189" s="405"/>
      <c r="Q189" s="405"/>
      <c r="R189" s="405"/>
      <c r="S189" s="405"/>
      <c r="T189" s="405"/>
      <c r="U189" s="405"/>
      <c r="V189" s="405"/>
      <c r="W189" s="405"/>
      <c r="X189" s="405"/>
      <c r="Y189" s="405"/>
      <c r="Z189" s="405"/>
    </row>
    <row r="190" spans="1:26" ht="16.5" customHeight="1">
      <c r="A190" s="405"/>
      <c r="B190" s="405"/>
      <c r="C190" s="405"/>
      <c r="D190" s="413"/>
      <c r="E190" s="405"/>
      <c r="F190" s="412"/>
      <c r="G190" s="405"/>
      <c r="H190" s="405"/>
      <c r="I190" s="405"/>
      <c r="J190" s="412"/>
      <c r="K190" s="412"/>
      <c r="L190" s="405"/>
      <c r="M190" s="405"/>
      <c r="N190" s="405"/>
      <c r="O190" s="405"/>
      <c r="P190" s="405"/>
      <c r="Q190" s="405"/>
      <c r="R190" s="405"/>
      <c r="S190" s="405"/>
      <c r="T190" s="405"/>
      <c r="U190" s="405"/>
      <c r="V190" s="405"/>
      <c r="W190" s="405"/>
      <c r="X190" s="405"/>
      <c r="Y190" s="405"/>
      <c r="Z190" s="405"/>
    </row>
    <row r="191" spans="1:26" ht="16.5" customHeight="1">
      <c r="A191" s="405"/>
      <c r="B191" s="405"/>
      <c r="C191" s="405"/>
      <c r="D191" s="413"/>
      <c r="E191" s="405"/>
      <c r="F191" s="412"/>
      <c r="G191" s="405"/>
      <c r="H191" s="405"/>
      <c r="I191" s="405"/>
      <c r="J191" s="412"/>
      <c r="K191" s="412"/>
      <c r="L191" s="405"/>
      <c r="M191" s="405"/>
      <c r="N191" s="405"/>
      <c r="O191" s="405"/>
      <c r="P191" s="405"/>
      <c r="Q191" s="405"/>
      <c r="R191" s="405"/>
      <c r="S191" s="405"/>
      <c r="T191" s="405"/>
      <c r="U191" s="405"/>
      <c r="V191" s="405"/>
      <c r="W191" s="405"/>
      <c r="X191" s="405"/>
      <c r="Y191" s="405"/>
      <c r="Z191" s="405"/>
    </row>
    <row r="192" spans="1:26" ht="16.5" customHeight="1">
      <c r="A192" s="405"/>
      <c r="B192" s="405"/>
      <c r="C192" s="405"/>
      <c r="D192" s="413"/>
      <c r="E192" s="405"/>
      <c r="F192" s="412"/>
      <c r="G192" s="405"/>
      <c r="H192" s="405"/>
      <c r="I192" s="405"/>
      <c r="J192" s="412"/>
      <c r="K192" s="412"/>
      <c r="L192" s="405"/>
      <c r="M192" s="405"/>
      <c r="N192" s="405"/>
      <c r="O192" s="405"/>
      <c r="P192" s="405"/>
      <c r="Q192" s="405"/>
      <c r="R192" s="405"/>
      <c r="S192" s="405"/>
      <c r="T192" s="405"/>
      <c r="U192" s="405"/>
      <c r="V192" s="405"/>
      <c r="W192" s="405"/>
      <c r="X192" s="405"/>
      <c r="Y192" s="405"/>
      <c r="Z192" s="405"/>
    </row>
    <row r="193" spans="1:26" ht="16.5" customHeight="1">
      <c r="A193" s="405"/>
      <c r="B193" s="405"/>
      <c r="C193" s="405"/>
      <c r="D193" s="413"/>
      <c r="E193" s="405"/>
      <c r="F193" s="412"/>
      <c r="G193" s="405"/>
      <c r="H193" s="405"/>
      <c r="I193" s="405"/>
      <c r="J193" s="412"/>
      <c r="K193" s="412"/>
      <c r="L193" s="405"/>
      <c r="M193" s="405"/>
      <c r="N193" s="405"/>
      <c r="O193" s="405"/>
      <c r="P193" s="405"/>
      <c r="Q193" s="405"/>
      <c r="R193" s="405"/>
      <c r="S193" s="405"/>
      <c r="T193" s="405"/>
      <c r="U193" s="405"/>
      <c r="V193" s="405"/>
      <c r="W193" s="405"/>
      <c r="X193" s="405"/>
      <c r="Y193" s="405"/>
      <c r="Z193" s="405"/>
    </row>
    <row r="194" spans="1:26" ht="16.5" customHeight="1">
      <c r="A194" s="405"/>
      <c r="B194" s="405"/>
      <c r="C194" s="405"/>
      <c r="D194" s="413"/>
      <c r="E194" s="405"/>
      <c r="F194" s="412"/>
      <c r="G194" s="405"/>
      <c r="H194" s="405"/>
      <c r="I194" s="405"/>
      <c r="J194" s="412"/>
      <c r="K194" s="412"/>
      <c r="L194" s="405"/>
      <c r="M194" s="405"/>
      <c r="N194" s="405"/>
      <c r="O194" s="405"/>
      <c r="P194" s="405"/>
      <c r="Q194" s="405"/>
      <c r="R194" s="405"/>
      <c r="S194" s="405"/>
      <c r="T194" s="405"/>
      <c r="U194" s="405"/>
      <c r="V194" s="405"/>
      <c r="W194" s="405"/>
      <c r="X194" s="405"/>
      <c r="Y194" s="405"/>
      <c r="Z194" s="405"/>
    </row>
    <row r="195" spans="1:26" ht="16.5" customHeight="1">
      <c r="A195" s="405"/>
      <c r="B195" s="405"/>
      <c r="C195" s="405"/>
      <c r="D195" s="413"/>
      <c r="E195" s="405"/>
      <c r="F195" s="412"/>
      <c r="G195" s="405"/>
      <c r="H195" s="405"/>
      <c r="I195" s="405"/>
      <c r="J195" s="412"/>
      <c r="K195" s="412"/>
      <c r="L195" s="405"/>
      <c r="M195" s="405"/>
      <c r="N195" s="405"/>
      <c r="O195" s="405"/>
      <c r="P195" s="405"/>
      <c r="Q195" s="405"/>
      <c r="R195" s="405"/>
      <c r="S195" s="405"/>
      <c r="T195" s="405"/>
      <c r="U195" s="405"/>
      <c r="V195" s="405"/>
      <c r="W195" s="405"/>
      <c r="X195" s="405"/>
      <c r="Y195" s="405"/>
      <c r="Z195" s="405"/>
    </row>
    <row r="196" spans="1:26" ht="16.5" customHeight="1">
      <c r="A196" s="405"/>
      <c r="B196" s="405"/>
      <c r="C196" s="405"/>
      <c r="D196" s="413"/>
      <c r="E196" s="405"/>
      <c r="F196" s="412"/>
      <c r="G196" s="405"/>
      <c r="H196" s="405"/>
      <c r="I196" s="405"/>
      <c r="J196" s="412"/>
      <c r="K196" s="412"/>
      <c r="L196" s="405"/>
      <c r="M196" s="405"/>
      <c r="N196" s="405"/>
      <c r="O196" s="405"/>
      <c r="P196" s="405"/>
      <c r="Q196" s="405"/>
      <c r="R196" s="405"/>
      <c r="S196" s="405"/>
      <c r="T196" s="405"/>
      <c r="U196" s="405"/>
      <c r="V196" s="405"/>
      <c r="W196" s="405"/>
      <c r="X196" s="405"/>
      <c r="Y196" s="405"/>
      <c r="Z196" s="405"/>
    </row>
    <row r="197" spans="1:26" ht="16.5" customHeight="1">
      <c r="A197" s="405"/>
      <c r="B197" s="405"/>
      <c r="C197" s="405"/>
      <c r="D197" s="413"/>
      <c r="E197" s="405"/>
      <c r="F197" s="412"/>
      <c r="G197" s="405"/>
      <c r="H197" s="405"/>
      <c r="I197" s="405"/>
      <c r="J197" s="412"/>
      <c r="K197" s="412"/>
      <c r="L197" s="405"/>
      <c r="M197" s="405"/>
      <c r="N197" s="405"/>
      <c r="O197" s="405"/>
      <c r="P197" s="405"/>
      <c r="Q197" s="405"/>
      <c r="R197" s="405"/>
      <c r="S197" s="405"/>
      <c r="T197" s="405"/>
      <c r="U197" s="405"/>
      <c r="V197" s="405"/>
      <c r="W197" s="405"/>
      <c r="X197" s="405"/>
      <c r="Y197" s="405"/>
      <c r="Z197" s="405"/>
    </row>
    <row r="198" spans="1:26" ht="16.5" customHeight="1">
      <c r="A198" s="405"/>
      <c r="B198" s="405"/>
      <c r="C198" s="405"/>
      <c r="D198" s="413"/>
      <c r="E198" s="405"/>
      <c r="F198" s="412"/>
      <c r="G198" s="405"/>
      <c r="H198" s="405"/>
      <c r="I198" s="405"/>
      <c r="J198" s="412"/>
      <c r="K198" s="412"/>
      <c r="L198" s="405"/>
      <c r="M198" s="405"/>
      <c r="N198" s="405"/>
      <c r="O198" s="405"/>
      <c r="P198" s="405"/>
      <c r="Q198" s="405"/>
      <c r="R198" s="405"/>
      <c r="S198" s="405"/>
      <c r="T198" s="405"/>
      <c r="U198" s="405"/>
      <c r="V198" s="405"/>
      <c r="W198" s="405"/>
      <c r="X198" s="405"/>
      <c r="Y198" s="405"/>
      <c r="Z198" s="405"/>
    </row>
    <row r="199" spans="1:26" ht="16.5" customHeight="1">
      <c r="A199" s="405"/>
      <c r="B199" s="405"/>
      <c r="C199" s="405"/>
      <c r="D199" s="413"/>
      <c r="E199" s="405"/>
      <c r="F199" s="412"/>
      <c r="G199" s="405"/>
      <c r="H199" s="405"/>
      <c r="I199" s="405"/>
      <c r="J199" s="412"/>
      <c r="K199" s="412"/>
      <c r="L199" s="405"/>
      <c r="M199" s="405"/>
      <c r="N199" s="405"/>
      <c r="O199" s="405"/>
      <c r="P199" s="405"/>
      <c r="Q199" s="405"/>
      <c r="R199" s="405"/>
      <c r="S199" s="405"/>
      <c r="T199" s="405"/>
      <c r="U199" s="405"/>
      <c r="V199" s="405"/>
      <c r="W199" s="405"/>
      <c r="X199" s="405"/>
      <c r="Y199" s="405"/>
      <c r="Z199" s="405"/>
    </row>
    <row r="200" spans="1:26" ht="16.5" customHeight="1">
      <c r="A200" s="405"/>
      <c r="B200" s="405"/>
      <c r="C200" s="405"/>
      <c r="D200" s="413"/>
      <c r="E200" s="405"/>
      <c r="F200" s="412"/>
      <c r="G200" s="405"/>
      <c r="H200" s="405"/>
      <c r="I200" s="405"/>
      <c r="J200" s="412"/>
      <c r="K200" s="412"/>
      <c r="L200" s="405"/>
      <c r="M200" s="405"/>
      <c r="N200" s="405"/>
      <c r="O200" s="405"/>
      <c r="P200" s="405"/>
      <c r="Q200" s="405"/>
      <c r="R200" s="405"/>
      <c r="S200" s="405"/>
      <c r="T200" s="405"/>
      <c r="U200" s="405"/>
      <c r="V200" s="405"/>
      <c r="W200" s="405"/>
      <c r="X200" s="405"/>
      <c r="Y200" s="405"/>
      <c r="Z200" s="405"/>
    </row>
    <row r="201" spans="1:26" ht="16.5" customHeight="1">
      <c r="A201" s="405"/>
      <c r="B201" s="405"/>
      <c r="C201" s="405"/>
      <c r="D201" s="413"/>
      <c r="E201" s="405"/>
      <c r="F201" s="412"/>
      <c r="G201" s="405"/>
      <c r="H201" s="405"/>
      <c r="I201" s="405"/>
      <c r="J201" s="412"/>
      <c r="K201" s="412"/>
      <c r="L201" s="405"/>
      <c r="M201" s="405"/>
      <c r="N201" s="405"/>
      <c r="O201" s="405"/>
      <c r="P201" s="405"/>
      <c r="Q201" s="405"/>
      <c r="R201" s="405"/>
      <c r="S201" s="405"/>
      <c r="T201" s="405"/>
      <c r="U201" s="405"/>
      <c r="V201" s="405"/>
      <c r="W201" s="405"/>
      <c r="X201" s="405"/>
      <c r="Y201" s="405"/>
      <c r="Z201" s="405"/>
    </row>
    <row r="202" spans="1:26" ht="16.5" customHeight="1">
      <c r="A202" s="405"/>
      <c r="B202" s="405"/>
      <c r="C202" s="405"/>
      <c r="D202" s="413"/>
      <c r="E202" s="405"/>
      <c r="F202" s="412"/>
      <c r="G202" s="405"/>
      <c r="H202" s="405"/>
      <c r="I202" s="405"/>
      <c r="J202" s="412"/>
      <c r="K202" s="412"/>
      <c r="L202" s="405"/>
      <c r="M202" s="405"/>
      <c r="N202" s="405"/>
      <c r="O202" s="405"/>
      <c r="P202" s="405"/>
      <c r="Q202" s="405"/>
      <c r="R202" s="405"/>
      <c r="S202" s="405"/>
      <c r="T202" s="405"/>
      <c r="U202" s="405"/>
      <c r="V202" s="405"/>
      <c r="W202" s="405"/>
      <c r="X202" s="405"/>
      <c r="Y202" s="405"/>
      <c r="Z202" s="405"/>
    </row>
    <row r="203" spans="1:26" ht="16.5" customHeight="1">
      <c r="A203" s="405"/>
      <c r="B203" s="405"/>
      <c r="C203" s="405"/>
      <c r="D203" s="413"/>
      <c r="E203" s="405"/>
      <c r="F203" s="412"/>
      <c r="G203" s="405"/>
      <c r="H203" s="405"/>
      <c r="I203" s="405"/>
      <c r="J203" s="412"/>
      <c r="K203" s="412"/>
      <c r="L203" s="405"/>
      <c r="M203" s="405"/>
      <c r="N203" s="405"/>
      <c r="O203" s="405"/>
      <c r="P203" s="405"/>
      <c r="Q203" s="405"/>
      <c r="R203" s="405"/>
      <c r="S203" s="405"/>
      <c r="T203" s="405"/>
      <c r="U203" s="405"/>
      <c r="V203" s="405"/>
      <c r="W203" s="405"/>
      <c r="X203" s="405"/>
      <c r="Y203" s="405"/>
      <c r="Z203" s="405"/>
    </row>
    <row r="204" spans="1:26" ht="16.5" customHeight="1">
      <c r="A204" s="405"/>
      <c r="B204" s="405"/>
      <c r="C204" s="405"/>
      <c r="D204" s="413"/>
      <c r="E204" s="405"/>
      <c r="F204" s="412"/>
      <c r="G204" s="405"/>
      <c r="H204" s="405"/>
      <c r="I204" s="405"/>
      <c r="J204" s="412"/>
      <c r="K204" s="412"/>
      <c r="L204" s="405"/>
      <c r="M204" s="405"/>
      <c r="N204" s="405"/>
      <c r="O204" s="405"/>
      <c r="P204" s="405"/>
      <c r="Q204" s="405"/>
      <c r="R204" s="405"/>
      <c r="S204" s="405"/>
      <c r="T204" s="405"/>
      <c r="U204" s="405"/>
      <c r="V204" s="405"/>
      <c r="W204" s="405"/>
      <c r="X204" s="405"/>
      <c r="Y204" s="405"/>
      <c r="Z204" s="405"/>
    </row>
    <row r="205" spans="1:26" ht="16.5" customHeight="1">
      <c r="A205" s="405"/>
      <c r="B205" s="405"/>
      <c r="C205" s="405"/>
      <c r="D205" s="413"/>
      <c r="E205" s="405"/>
      <c r="F205" s="412"/>
      <c r="G205" s="405"/>
      <c r="H205" s="405"/>
      <c r="I205" s="405"/>
      <c r="J205" s="412"/>
      <c r="K205" s="412"/>
      <c r="L205" s="405"/>
      <c r="M205" s="405"/>
      <c r="N205" s="405"/>
      <c r="O205" s="405"/>
      <c r="P205" s="405"/>
      <c r="Q205" s="405"/>
      <c r="R205" s="405"/>
      <c r="S205" s="405"/>
      <c r="T205" s="405"/>
      <c r="U205" s="405"/>
      <c r="V205" s="405"/>
      <c r="W205" s="405"/>
      <c r="X205" s="405"/>
      <c r="Y205" s="405"/>
      <c r="Z205" s="405"/>
    </row>
    <row r="206" spans="1:26" ht="16.5" customHeight="1">
      <c r="A206" s="405"/>
      <c r="B206" s="405"/>
      <c r="C206" s="405"/>
      <c r="D206" s="413"/>
      <c r="E206" s="405"/>
      <c r="F206" s="412"/>
      <c r="G206" s="405"/>
      <c r="H206" s="405"/>
      <c r="I206" s="405"/>
      <c r="J206" s="412"/>
      <c r="K206" s="412"/>
      <c r="L206" s="405"/>
      <c r="M206" s="405"/>
      <c r="N206" s="405"/>
      <c r="O206" s="405"/>
      <c r="P206" s="405"/>
      <c r="Q206" s="405"/>
      <c r="R206" s="405"/>
      <c r="S206" s="405"/>
      <c r="T206" s="405"/>
      <c r="U206" s="405"/>
      <c r="V206" s="405"/>
      <c r="W206" s="405"/>
      <c r="X206" s="405"/>
      <c r="Y206" s="405"/>
      <c r="Z206" s="405"/>
    </row>
    <row r="207" spans="1:26" ht="16.5" customHeight="1">
      <c r="A207" s="405"/>
      <c r="B207" s="405"/>
      <c r="C207" s="405"/>
      <c r="D207" s="413"/>
      <c r="E207" s="405"/>
      <c r="F207" s="412"/>
      <c r="G207" s="405"/>
      <c r="H207" s="405"/>
      <c r="I207" s="405"/>
      <c r="J207" s="412"/>
      <c r="K207" s="412"/>
      <c r="L207" s="405"/>
      <c r="M207" s="405"/>
      <c r="N207" s="405"/>
      <c r="O207" s="405"/>
      <c r="P207" s="405"/>
      <c r="Q207" s="405"/>
      <c r="R207" s="405"/>
      <c r="S207" s="405"/>
      <c r="T207" s="405"/>
      <c r="U207" s="405"/>
      <c r="V207" s="405"/>
      <c r="W207" s="405"/>
      <c r="X207" s="405"/>
      <c r="Y207" s="405"/>
      <c r="Z207" s="405"/>
    </row>
    <row r="208" spans="1:26" ht="16.5" customHeight="1">
      <c r="A208" s="405"/>
      <c r="B208" s="405"/>
      <c r="C208" s="405"/>
      <c r="D208" s="413"/>
      <c r="E208" s="405"/>
      <c r="F208" s="412"/>
      <c r="G208" s="405"/>
      <c r="H208" s="405"/>
      <c r="I208" s="405"/>
      <c r="J208" s="412"/>
      <c r="K208" s="412"/>
      <c r="L208" s="405"/>
      <c r="M208" s="405"/>
      <c r="N208" s="405"/>
      <c r="O208" s="405"/>
      <c r="P208" s="405"/>
      <c r="Q208" s="405"/>
      <c r="R208" s="405"/>
      <c r="S208" s="405"/>
      <c r="T208" s="405"/>
      <c r="U208" s="405"/>
      <c r="V208" s="405"/>
      <c r="W208" s="405"/>
      <c r="X208" s="405"/>
      <c r="Y208" s="405"/>
      <c r="Z208" s="405"/>
    </row>
    <row r="209" spans="1:26" ht="16.5" customHeight="1">
      <c r="A209" s="405"/>
      <c r="B209" s="405"/>
      <c r="C209" s="405"/>
      <c r="D209" s="413"/>
      <c r="E209" s="405"/>
      <c r="F209" s="412"/>
      <c r="G209" s="405"/>
      <c r="H209" s="405"/>
      <c r="I209" s="405"/>
      <c r="J209" s="412"/>
      <c r="K209" s="412"/>
      <c r="L209" s="405"/>
      <c r="M209" s="405"/>
      <c r="N209" s="405"/>
      <c r="O209" s="405"/>
      <c r="P209" s="405"/>
      <c r="Q209" s="405"/>
      <c r="R209" s="405"/>
      <c r="S209" s="405"/>
      <c r="T209" s="405"/>
      <c r="U209" s="405"/>
      <c r="V209" s="405"/>
      <c r="W209" s="405"/>
      <c r="X209" s="405"/>
      <c r="Y209" s="405"/>
      <c r="Z209" s="405"/>
    </row>
    <row r="210" spans="1:26" ht="16.5" customHeight="1">
      <c r="A210" s="405"/>
      <c r="B210" s="405"/>
      <c r="C210" s="405"/>
      <c r="D210" s="413"/>
      <c r="E210" s="405"/>
      <c r="F210" s="412"/>
      <c r="G210" s="405"/>
      <c r="H210" s="405"/>
      <c r="I210" s="405"/>
      <c r="J210" s="412"/>
      <c r="K210" s="412"/>
      <c r="L210" s="405"/>
      <c r="M210" s="405"/>
      <c r="N210" s="405"/>
      <c r="O210" s="405"/>
      <c r="P210" s="405"/>
      <c r="Q210" s="405"/>
      <c r="R210" s="405"/>
      <c r="S210" s="405"/>
      <c r="T210" s="405"/>
      <c r="U210" s="405"/>
      <c r="V210" s="405"/>
      <c r="W210" s="405"/>
      <c r="X210" s="405"/>
      <c r="Y210" s="405"/>
      <c r="Z210" s="405"/>
    </row>
    <row r="211" spans="1:26" ht="16.5" customHeight="1">
      <c r="A211" s="405"/>
      <c r="B211" s="405"/>
      <c r="C211" s="405"/>
      <c r="D211" s="413"/>
      <c r="E211" s="405"/>
      <c r="F211" s="412"/>
      <c r="G211" s="405"/>
      <c r="H211" s="405"/>
      <c r="I211" s="405"/>
      <c r="J211" s="412"/>
      <c r="K211" s="412"/>
      <c r="L211" s="405"/>
      <c r="M211" s="405"/>
      <c r="N211" s="405"/>
      <c r="O211" s="405"/>
      <c r="P211" s="405"/>
      <c r="Q211" s="405"/>
      <c r="R211" s="405"/>
      <c r="S211" s="405"/>
      <c r="T211" s="405"/>
      <c r="U211" s="405"/>
      <c r="V211" s="405"/>
      <c r="W211" s="405"/>
      <c r="X211" s="405"/>
      <c r="Y211" s="405"/>
      <c r="Z211" s="405"/>
    </row>
    <row r="212" spans="1:26" ht="16.5" customHeight="1">
      <c r="A212" s="405"/>
      <c r="B212" s="405"/>
      <c r="C212" s="405"/>
      <c r="D212" s="413"/>
      <c r="E212" s="405"/>
      <c r="F212" s="412"/>
      <c r="G212" s="405"/>
      <c r="H212" s="405"/>
      <c r="I212" s="405"/>
      <c r="J212" s="412"/>
      <c r="K212" s="412"/>
      <c r="L212" s="405"/>
      <c r="M212" s="405"/>
      <c r="N212" s="405"/>
      <c r="O212" s="405"/>
      <c r="P212" s="405"/>
      <c r="Q212" s="405"/>
      <c r="R212" s="405"/>
      <c r="S212" s="405"/>
      <c r="T212" s="405"/>
      <c r="U212" s="405"/>
      <c r="V212" s="405"/>
      <c r="W212" s="405"/>
      <c r="X212" s="405"/>
      <c r="Y212" s="405"/>
      <c r="Z212" s="405"/>
    </row>
    <row r="213" spans="1:26" ht="16.5" customHeight="1">
      <c r="A213" s="405"/>
      <c r="B213" s="405"/>
      <c r="C213" s="405"/>
      <c r="D213" s="413"/>
      <c r="E213" s="405"/>
      <c r="F213" s="412"/>
      <c r="G213" s="405"/>
      <c r="H213" s="405"/>
      <c r="I213" s="405"/>
      <c r="J213" s="412"/>
      <c r="K213" s="412"/>
      <c r="L213" s="405"/>
      <c r="M213" s="405"/>
      <c r="N213" s="405"/>
      <c r="O213" s="405"/>
      <c r="P213" s="405"/>
      <c r="Q213" s="405"/>
      <c r="R213" s="405"/>
      <c r="S213" s="405"/>
      <c r="T213" s="405"/>
      <c r="U213" s="405"/>
      <c r="V213" s="405"/>
      <c r="W213" s="405"/>
      <c r="X213" s="405"/>
      <c r="Y213" s="405"/>
      <c r="Z213" s="405"/>
    </row>
    <row r="214" spans="1:26" ht="16.5" customHeight="1">
      <c r="A214" s="405"/>
      <c r="B214" s="405"/>
      <c r="C214" s="405"/>
      <c r="D214" s="413"/>
      <c r="E214" s="405"/>
      <c r="F214" s="412"/>
      <c r="G214" s="405"/>
      <c r="H214" s="405"/>
      <c r="I214" s="405"/>
      <c r="J214" s="412"/>
      <c r="K214" s="412"/>
      <c r="L214" s="405"/>
      <c r="M214" s="405"/>
      <c r="N214" s="405"/>
      <c r="O214" s="405"/>
      <c r="P214" s="405"/>
      <c r="Q214" s="405"/>
      <c r="R214" s="405"/>
      <c r="S214" s="405"/>
      <c r="T214" s="405"/>
      <c r="U214" s="405"/>
      <c r="V214" s="405"/>
      <c r="W214" s="405"/>
      <c r="X214" s="405"/>
      <c r="Y214" s="405"/>
      <c r="Z214" s="405"/>
    </row>
    <row r="215" spans="1:26" ht="16.5" customHeight="1">
      <c r="A215" s="405"/>
      <c r="B215" s="405"/>
      <c r="C215" s="405"/>
      <c r="D215" s="413"/>
      <c r="E215" s="405"/>
      <c r="F215" s="412"/>
      <c r="G215" s="405"/>
      <c r="H215" s="405"/>
      <c r="I215" s="405"/>
      <c r="J215" s="412"/>
      <c r="K215" s="412"/>
      <c r="L215" s="405"/>
      <c r="M215" s="405"/>
      <c r="N215" s="405"/>
      <c r="O215" s="405"/>
      <c r="P215" s="405"/>
      <c r="Q215" s="405"/>
      <c r="R215" s="405"/>
      <c r="S215" s="405"/>
      <c r="T215" s="405"/>
      <c r="U215" s="405"/>
      <c r="V215" s="405"/>
      <c r="W215" s="405"/>
      <c r="X215" s="405"/>
      <c r="Y215" s="405"/>
      <c r="Z215" s="405"/>
    </row>
    <row r="216" spans="1:26" ht="16.5" customHeight="1">
      <c r="A216" s="405"/>
      <c r="B216" s="405"/>
      <c r="C216" s="405"/>
      <c r="D216" s="413"/>
      <c r="E216" s="405"/>
      <c r="F216" s="412"/>
      <c r="G216" s="405"/>
      <c r="H216" s="405"/>
      <c r="I216" s="405"/>
      <c r="J216" s="412"/>
      <c r="K216" s="412"/>
      <c r="L216" s="405"/>
      <c r="M216" s="405"/>
      <c r="N216" s="405"/>
      <c r="O216" s="405"/>
      <c r="P216" s="405"/>
      <c r="Q216" s="405"/>
      <c r="R216" s="405"/>
      <c r="S216" s="405"/>
      <c r="T216" s="405"/>
      <c r="U216" s="405"/>
      <c r="V216" s="405"/>
      <c r="W216" s="405"/>
      <c r="X216" s="405"/>
      <c r="Y216" s="405"/>
      <c r="Z216" s="405"/>
    </row>
    <row r="217" spans="1:26" ht="16.5" customHeight="1">
      <c r="A217" s="405"/>
      <c r="B217" s="405"/>
      <c r="C217" s="405"/>
      <c r="D217" s="413"/>
      <c r="E217" s="405"/>
      <c r="F217" s="412"/>
      <c r="G217" s="405"/>
      <c r="H217" s="405"/>
      <c r="I217" s="405"/>
      <c r="J217" s="412"/>
      <c r="K217" s="412"/>
      <c r="L217" s="405"/>
      <c r="M217" s="405"/>
      <c r="N217" s="405"/>
      <c r="O217" s="405"/>
      <c r="P217" s="405"/>
      <c r="Q217" s="405"/>
      <c r="R217" s="405"/>
      <c r="S217" s="405"/>
      <c r="T217" s="405"/>
      <c r="U217" s="405"/>
      <c r="V217" s="405"/>
      <c r="W217" s="405"/>
      <c r="X217" s="405"/>
      <c r="Y217" s="405"/>
      <c r="Z217" s="405"/>
    </row>
    <row r="218" spans="1:26" ht="16.5" customHeight="1">
      <c r="A218" s="405"/>
      <c r="B218" s="405"/>
      <c r="C218" s="405"/>
      <c r="D218" s="413"/>
      <c r="E218" s="405"/>
      <c r="F218" s="412"/>
      <c r="G218" s="405"/>
      <c r="H218" s="405"/>
      <c r="I218" s="405"/>
      <c r="J218" s="412"/>
      <c r="K218" s="412"/>
      <c r="L218" s="405"/>
      <c r="M218" s="405"/>
      <c r="N218" s="405"/>
      <c r="O218" s="405"/>
      <c r="P218" s="405"/>
      <c r="Q218" s="405"/>
      <c r="R218" s="405"/>
      <c r="S218" s="405"/>
      <c r="T218" s="405"/>
      <c r="U218" s="405"/>
      <c r="V218" s="405"/>
      <c r="W218" s="405"/>
      <c r="X218" s="405"/>
      <c r="Y218" s="405"/>
      <c r="Z218" s="405"/>
    </row>
    <row r="219" spans="1:26" ht="16.5" customHeight="1">
      <c r="A219" s="405"/>
      <c r="B219" s="405"/>
      <c r="C219" s="405"/>
      <c r="D219" s="413"/>
      <c r="E219" s="405"/>
      <c r="F219" s="412"/>
      <c r="G219" s="405"/>
      <c r="H219" s="405"/>
      <c r="I219" s="405"/>
      <c r="J219" s="412"/>
      <c r="K219" s="412"/>
      <c r="L219" s="405"/>
      <c r="M219" s="405"/>
      <c r="N219" s="405"/>
      <c r="O219" s="405"/>
      <c r="P219" s="405"/>
      <c r="Q219" s="405"/>
      <c r="R219" s="405"/>
      <c r="S219" s="405"/>
      <c r="T219" s="405"/>
      <c r="U219" s="405"/>
      <c r="V219" s="405"/>
      <c r="W219" s="405"/>
      <c r="X219" s="405"/>
      <c r="Y219" s="405"/>
      <c r="Z219" s="405"/>
    </row>
    <row r="220" spans="1:26" ht="16.5" customHeight="1">
      <c r="A220" s="405"/>
      <c r="B220" s="405"/>
      <c r="C220" s="405"/>
      <c r="D220" s="413"/>
      <c r="E220" s="405"/>
      <c r="F220" s="412"/>
      <c r="G220" s="405"/>
      <c r="H220" s="405"/>
      <c r="I220" s="405"/>
      <c r="J220" s="412"/>
      <c r="K220" s="412"/>
      <c r="L220" s="405"/>
      <c r="M220" s="405"/>
      <c r="N220" s="405"/>
      <c r="O220" s="405"/>
      <c r="P220" s="405"/>
      <c r="Q220" s="405"/>
      <c r="R220" s="405"/>
      <c r="S220" s="405"/>
      <c r="T220" s="405"/>
      <c r="U220" s="405"/>
      <c r="V220" s="405"/>
      <c r="W220" s="405"/>
      <c r="X220" s="405"/>
      <c r="Y220" s="405"/>
      <c r="Z220" s="405"/>
    </row>
    <row r="221" spans="1:26" ht="16.5" customHeight="1">
      <c r="A221" s="405"/>
      <c r="B221" s="405"/>
      <c r="C221" s="405"/>
      <c r="D221" s="413"/>
      <c r="E221" s="405"/>
      <c r="F221" s="412"/>
      <c r="G221" s="405"/>
      <c r="H221" s="405"/>
      <c r="I221" s="405"/>
      <c r="J221" s="412"/>
      <c r="K221" s="412"/>
      <c r="L221" s="405"/>
      <c r="M221" s="405"/>
      <c r="N221" s="405"/>
      <c r="O221" s="405"/>
      <c r="P221" s="405"/>
      <c r="Q221" s="405"/>
      <c r="R221" s="405"/>
      <c r="S221" s="405"/>
      <c r="T221" s="405"/>
      <c r="U221" s="405"/>
      <c r="V221" s="405"/>
      <c r="W221" s="405"/>
      <c r="X221" s="405"/>
      <c r="Y221" s="405"/>
      <c r="Z221" s="405"/>
    </row>
    <row r="222" spans="1:26" ht="16.5" customHeight="1">
      <c r="A222" s="405"/>
      <c r="B222" s="405"/>
      <c r="C222" s="405"/>
      <c r="D222" s="413"/>
      <c r="E222" s="405"/>
      <c r="F222" s="412"/>
      <c r="G222" s="405"/>
      <c r="H222" s="405"/>
      <c r="I222" s="405"/>
      <c r="J222" s="412"/>
      <c r="K222" s="412"/>
      <c r="L222" s="405"/>
      <c r="M222" s="405"/>
      <c r="N222" s="405"/>
      <c r="O222" s="405"/>
      <c r="P222" s="405"/>
      <c r="Q222" s="405"/>
      <c r="R222" s="405"/>
      <c r="S222" s="405"/>
      <c r="T222" s="405"/>
      <c r="U222" s="405"/>
      <c r="V222" s="405"/>
      <c r="W222" s="405"/>
      <c r="X222" s="405"/>
      <c r="Y222" s="405"/>
      <c r="Z222" s="405"/>
    </row>
    <row r="223" spans="1:26" ht="16.5" customHeight="1">
      <c r="A223" s="405"/>
      <c r="B223" s="405"/>
      <c r="C223" s="405"/>
      <c r="D223" s="413"/>
      <c r="E223" s="405"/>
      <c r="F223" s="412"/>
      <c r="G223" s="405"/>
      <c r="H223" s="405"/>
      <c r="I223" s="405"/>
      <c r="J223" s="412"/>
      <c r="K223" s="412"/>
      <c r="L223" s="405"/>
      <c r="M223" s="405"/>
      <c r="N223" s="405"/>
      <c r="O223" s="405"/>
      <c r="P223" s="405"/>
      <c r="Q223" s="405"/>
      <c r="R223" s="405"/>
      <c r="S223" s="405"/>
      <c r="T223" s="405"/>
      <c r="U223" s="405"/>
      <c r="V223" s="405"/>
      <c r="W223" s="405"/>
      <c r="X223" s="405"/>
      <c r="Y223" s="405"/>
      <c r="Z223" s="405"/>
    </row>
    <row r="224" spans="1:26" ht="16.5" customHeight="1">
      <c r="A224" s="405"/>
      <c r="B224" s="405"/>
      <c r="C224" s="405"/>
      <c r="D224" s="413"/>
      <c r="E224" s="405"/>
      <c r="F224" s="412"/>
      <c r="G224" s="405"/>
      <c r="H224" s="405"/>
      <c r="I224" s="405"/>
      <c r="J224" s="412"/>
      <c r="K224" s="412"/>
      <c r="L224" s="405"/>
      <c r="M224" s="405"/>
      <c r="N224" s="405"/>
      <c r="O224" s="405"/>
      <c r="P224" s="405"/>
      <c r="Q224" s="405"/>
      <c r="R224" s="405"/>
      <c r="S224" s="405"/>
      <c r="T224" s="405"/>
      <c r="U224" s="405"/>
      <c r="V224" s="405"/>
      <c r="W224" s="405"/>
      <c r="X224" s="405"/>
      <c r="Y224" s="405"/>
      <c r="Z224" s="405"/>
    </row>
    <row r="225" spans="1:26" ht="16.5" customHeight="1">
      <c r="A225" s="405"/>
      <c r="B225" s="405"/>
      <c r="C225" s="405"/>
      <c r="D225" s="413"/>
      <c r="E225" s="405"/>
      <c r="F225" s="412"/>
      <c r="G225" s="405"/>
      <c r="H225" s="405"/>
      <c r="I225" s="405"/>
      <c r="J225" s="412"/>
      <c r="K225" s="412"/>
      <c r="L225" s="405"/>
      <c r="M225" s="405"/>
      <c r="N225" s="405"/>
      <c r="O225" s="405"/>
      <c r="P225" s="405"/>
      <c r="Q225" s="405"/>
      <c r="R225" s="405"/>
      <c r="S225" s="405"/>
      <c r="T225" s="405"/>
      <c r="U225" s="405"/>
      <c r="V225" s="405"/>
      <c r="W225" s="405"/>
      <c r="X225" s="405"/>
      <c r="Y225" s="405"/>
      <c r="Z225" s="405"/>
    </row>
    <row r="226" spans="1:26" ht="16.5" customHeight="1">
      <c r="A226" s="405"/>
      <c r="B226" s="405"/>
      <c r="C226" s="405"/>
      <c r="D226" s="413"/>
      <c r="E226" s="405"/>
      <c r="F226" s="412"/>
      <c r="G226" s="405"/>
      <c r="H226" s="405"/>
      <c r="I226" s="405"/>
      <c r="J226" s="412"/>
      <c r="K226" s="412"/>
      <c r="L226" s="405"/>
      <c r="M226" s="405"/>
      <c r="N226" s="405"/>
      <c r="O226" s="405"/>
      <c r="P226" s="405"/>
      <c r="Q226" s="405"/>
      <c r="R226" s="405"/>
      <c r="S226" s="405"/>
      <c r="T226" s="405"/>
      <c r="U226" s="405"/>
      <c r="V226" s="405"/>
      <c r="W226" s="405"/>
      <c r="X226" s="405"/>
      <c r="Y226" s="405"/>
      <c r="Z226" s="405"/>
    </row>
    <row r="227" spans="1:26" ht="16.5" customHeight="1">
      <c r="A227" s="405"/>
      <c r="B227" s="405"/>
      <c r="C227" s="405"/>
      <c r="D227" s="413"/>
      <c r="E227" s="405"/>
      <c r="F227" s="412"/>
      <c r="G227" s="405"/>
      <c r="H227" s="405"/>
      <c r="I227" s="405"/>
      <c r="J227" s="412"/>
      <c r="K227" s="412"/>
      <c r="L227" s="405"/>
      <c r="M227" s="405"/>
      <c r="N227" s="405"/>
      <c r="O227" s="405"/>
      <c r="P227" s="405"/>
      <c r="Q227" s="405"/>
      <c r="R227" s="405"/>
      <c r="S227" s="405"/>
      <c r="T227" s="405"/>
      <c r="U227" s="405"/>
      <c r="V227" s="405"/>
      <c r="W227" s="405"/>
      <c r="X227" s="405"/>
      <c r="Y227" s="405"/>
      <c r="Z227" s="405"/>
    </row>
    <row r="228" spans="1:26" ht="16.5" customHeight="1">
      <c r="A228" s="405"/>
      <c r="B228" s="405"/>
      <c r="C228" s="405"/>
      <c r="D228" s="413"/>
      <c r="E228" s="405"/>
      <c r="F228" s="412"/>
      <c r="G228" s="405"/>
      <c r="H228" s="405"/>
      <c r="I228" s="405"/>
      <c r="J228" s="412"/>
      <c r="K228" s="412"/>
      <c r="L228" s="405"/>
      <c r="M228" s="405"/>
      <c r="N228" s="405"/>
      <c r="O228" s="405"/>
      <c r="P228" s="405"/>
      <c r="Q228" s="405"/>
      <c r="R228" s="405"/>
      <c r="S228" s="405"/>
      <c r="T228" s="405"/>
      <c r="U228" s="405"/>
      <c r="V228" s="405"/>
      <c r="W228" s="405"/>
      <c r="X228" s="405"/>
      <c r="Y228" s="405"/>
      <c r="Z228" s="405"/>
    </row>
    <row r="229" spans="1:26" ht="16.5" customHeight="1">
      <c r="A229" s="405"/>
      <c r="B229" s="405"/>
      <c r="C229" s="405"/>
      <c r="D229" s="413"/>
      <c r="E229" s="405"/>
      <c r="F229" s="412"/>
      <c r="G229" s="405"/>
      <c r="H229" s="405"/>
      <c r="I229" s="405"/>
      <c r="J229" s="412"/>
      <c r="K229" s="412"/>
      <c r="L229" s="405"/>
      <c r="M229" s="405"/>
      <c r="N229" s="405"/>
      <c r="O229" s="405"/>
      <c r="P229" s="405"/>
      <c r="Q229" s="405"/>
      <c r="R229" s="405"/>
      <c r="S229" s="405"/>
      <c r="T229" s="405"/>
      <c r="U229" s="405"/>
      <c r="V229" s="405"/>
      <c r="W229" s="405"/>
      <c r="X229" s="405"/>
      <c r="Y229" s="405"/>
      <c r="Z229" s="405"/>
    </row>
    <row r="230" spans="1:26" ht="16.5" customHeight="1">
      <c r="A230" s="405"/>
      <c r="B230" s="405"/>
      <c r="C230" s="405"/>
      <c r="D230" s="413"/>
      <c r="E230" s="405"/>
      <c r="F230" s="412"/>
      <c r="G230" s="405"/>
      <c r="H230" s="405"/>
      <c r="I230" s="405"/>
      <c r="J230" s="412"/>
      <c r="K230" s="412"/>
      <c r="L230" s="405"/>
      <c r="M230" s="405"/>
      <c r="N230" s="405"/>
      <c r="O230" s="405"/>
      <c r="P230" s="405"/>
      <c r="Q230" s="405"/>
      <c r="R230" s="405"/>
      <c r="S230" s="405"/>
      <c r="T230" s="405"/>
      <c r="U230" s="405"/>
      <c r="V230" s="405"/>
      <c r="W230" s="405"/>
      <c r="X230" s="405"/>
      <c r="Y230" s="405"/>
      <c r="Z230" s="405"/>
    </row>
    <row r="231" spans="1:26" ht="16.5" customHeight="1">
      <c r="A231" s="405"/>
      <c r="B231" s="405"/>
      <c r="C231" s="405"/>
      <c r="D231" s="413"/>
      <c r="E231" s="405"/>
      <c r="F231" s="412"/>
      <c r="G231" s="405"/>
      <c r="H231" s="405"/>
      <c r="I231" s="405"/>
      <c r="J231" s="412"/>
      <c r="K231" s="412"/>
      <c r="L231" s="405"/>
      <c r="M231" s="405"/>
      <c r="N231" s="405"/>
      <c r="O231" s="405"/>
      <c r="P231" s="405"/>
      <c r="Q231" s="405"/>
      <c r="R231" s="405"/>
      <c r="S231" s="405"/>
      <c r="T231" s="405"/>
      <c r="U231" s="405"/>
      <c r="V231" s="405"/>
      <c r="W231" s="405"/>
      <c r="X231" s="405"/>
      <c r="Y231" s="405"/>
      <c r="Z231" s="405"/>
    </row>
    <row r="232" spans="1:26" ht="16.5" customHeight="1">
      <c r="A232" s="405"/>
      <c r="B232" s="405"/>
      <c r="C232" s="405"/>
      <c r="D232" s="413"/>
      <c r="E232" s="405"/>
      <c r="F232" s="412"/>
      <c r="G232" s="405"/>
      <c r="H232" s="405"/>
      <c r="I232" s="405"/>
      <c r="J232" s="412"/>
      <c r="K232" s="412"/>
      <c r="L232" s="405"/>
      <c r="M232" s="405"/>
      <c r="N232" s="405"/>
      <c r="O232" s="405"/>
      <c r="P232" s="405"/>
      <c r="Q232" s="405"/>
      <c r="R232" s="405"/>
      <c r="S232" s="405"/>
      <c r="T232" s="405"/>
      <c r="U232" s="405"/>
      <c r="V232" s="405"/>
      <c r="W232" s="405"/>
      <c r="X232" s="405"/>
      <c r="Y232" s="405"/>
      <c r="Z232" s="405"/>
    </row>
    <row r="233" spans="1:26" ht="16.5" customHeight="1">
      <c r="A233" s="405"/>
      <c r="B233" s="405"/>
      <c r="C233" s="405"/>
      <c r="D233" s="413"/>
      <c r="E233" s="405"/>
      <c r="F233" s="412"/>
      <c r="G233" s="405"/>
      <c r="H233" s="405"/>
      <c r="I233" s="405"/>
      <c r="J233" s="412"/>
      <c r="K233" s="412"/>
      <c r="L233" s="405"/>
      <c r="M233" s="405"/>
      <c r="N233" s="405"/>
      <c r="O233" s="405"/>
      <c r="P233" s="405"/>
      <c r="Q233" s="405"/>
      <c r="R233" s="405"/>
      <c r="S233" s="405"/>
      <c r="T233" s="405"/>
      <c r="U233" s="405"/>
      <c r="V233" s="405"/>
      <c r="W233" s="405"/>
      <c r="X233" s="405"/>
      <c r="Y233" s="405"/>
      <c r="Z233" s="405"/>
    </row>
    <row r="234" spans="1:26" ht="16.5" customHeight="1">
      <c r="A234" s="405"/>
      <c r="B234" s="405"/>
      <c r="C234" s="405"/>
      <c r="D234" s="413"/>
      <c r="E234" s="405"/>
      <c r="F234" s="412"/>
      <c r="G234" s="405"/>
      <c r="H234" s="405"/>
      <c r="I234" s="405"/>
      <c r="J234" s="412"/>
      <c r="K234" s="412"/>
      <c r="L234" s="405"/>
      <c r="M234" s="405"/>
      <c r="N234" s="405"/>
      <c r="O234" s="405"/>
      <c r="P234" s="405"/>
      <c r="Q234" s="405"/>
      <c r="R234" s="405"/>
      <c r="S234" s="405"/>
      <c r="T234" s="405"/>
      <c r="U234" s="405"/>
      <c r="V234" s="405"/>
      <c r="W234" s="405"/>
      <c r="X234" s="405"/>
      <c r="Y234" s="405"/>
      <c r="Z234" s="405"/>
    </row>
    <row r="235" spans="1:26" ht="16.5" customHeight="1">
      <c r="A235" s="405"/>
      <c r="B235" s="405"/>
      <c r="C235" s="405"/>
      <c r="D235" s="413"/>
      <c r="E235" s="405"/>
      <c r="F235" s="412"/>
      <c r="G235" s="405"/>
      <c r="H235" s="405"/>
      <c r="I235" s="405"/>
      <c r="J235" s="412"/>
      <c r="K235" s="412"/>
      <c r="L235" s="405"/>
      <c r="M235" s="405"/>
      <c r="N235" s="405"/>
      <c r="O235" s="405"/>
      <c r="P235" s="405"/>
      <c r="Q235" s="405"/>
      <c r="R235" s="405"/>
      <c r="S235" s="405"/>
      <c r="T235" s="405"/>
      <c r="U235" s="405"/>
      <c r="V235" s="405"/>
      <c r="W235" s="405"/>
      <c r="X235" s="405"/>
      <c r="Y235" s="405"/>
      <c r="Z235" s="405"/>
    </row>
    <row r="236" spans="1:26" ht="16.5" customHeight="1">
      <c r="A236" s="405"/>
      <c r="B236" s="405"/>
      <c r="C236" s="405"/>
      <c r="D236" s="413"/>
      <c r="E236" s="405"/>
      <c r="F236" s="412"/>
      <c r="G236" s="405"/>
      <c r="H236" s="405"/>
      <c r="I236" s="405"/>
      <c r="J236" s="412"/>
      <c r="K236" s="412"/>
      <c r="L236" s="405"/>
      <c r="M236" s="405"/>
      <c r="N236" s="405"/>
      <c r="O236" s="405"/>
      <c r="P236" s="405"/>
      <c r="Q236" s="405"/>
      <c r="R236" s="405"/>
      <c r="S236" s="405"/>
      <c r="T236" s="405"/>
      <c r="U236" s="405"/>
      <c r="V236" s="405"/>
      <c r="W236" s="405"/>
      <c r="X236" s="405"/>
      <c r="Y236" s="405"/>
      <c r="Z236" s="405"/>
    </row>
    <row r="237" spans="1:26" ht="16.5" customHeight="1">
      <c r="A237" s="405"/>
      <c r="B237" s="405"/>
      <c r="C237" s="405"/>
      <c r="D237" s="413"/>
      <c r="E237" s="405"/>
      <c r="F237" s="412"/>
      <c r="G237" s="405"/>
      <c r="H237" s="405"/>
      <c r="I237" s="405"/>
      <c r="J237" s="412"/>
      <c r="K237" s="412"/>
      <c r="L237" s="405"/>
      <c r="M237" s="405"/>
      <c r="N237" s="405"/>
      <c r="O237" s="405"/>
      <c r="P237" s="405"/>
      <c r="Q237" s="405"/>
      <c r="R237" s="405"/>
      <c r="S237" s="405"/>
      <c r="T237" s="405"/>
      <c r="U237" s="405"/>
      <c r="V237" s="405"/>
      <c r="W237" s="405"/>
      <c r="X237" s="405"/>
      <c r="Y237" s="405"/>
      <c r="Z237" s="405"/>
    </row>
    <row r="238" spans="1:26" ht="16.5" customHeight="1">
      <c r="A238" s="405"/>
      <c r="B238" s="405"/>
      <c r="C238" s="405"/>
      <c r="D238" s="413"/>
      <c r="E238" s="405"/>
      <c r="F238" s="412"/>
      <c r="G238" s="405"/>
      <c r="H238" s="405"/>
      <c r="I238" s="405"/>
      <c r="J238" s="412"/>
      <c r="K238" s="412"/>
      <c r="L238" s="405"/>
      <c r="M238" s="405"/>
      <c r="N238" s="405"/>
      <c r="O238" s="405"/>
      <c r="P238" s="405"/>
      <c r="Q238" s="405"/>
      <c r="R238" s="405"/>
      <c r="S238" s="405"/>
      <c r="T238" s="405"/>
      <c r="U238" s="405"/>
      <c r="V238" s="405"/>
      <c r="W238" s="405"/>
      <c r="X238" s="405"/>
      <c r="Y238" s="405"/>
      <c r="Z238" s="405"/>
    </row>
    <row r="239" spans="1:26" ht="16.5" customHeight="1">
      <c r="A239" s="405"/>
      <c r="B239" s="405"/>
      <c r="C239" s="405"/>
      <c r="D239" s="413"/>
      <c r="E239" s="405"/>
      <c r="F239" s="412"/>
      <c r="G239" s="405"/>
      <c r="H239" s="405"/>
      <c r="I239" s="405"/>
      <c r="J239" s="412"/>
      <c r="K239" s="412"/>
      <c r="L239" s="405"/>
      <c r="M239" s="405"/>
      <c r="N239" s="405"/>
      <c r="O239" s="405"/>
      <c r="P239" s="405"/>
      <c r="Q239" s="405"/>
      <c r="R239" s="405"/>
      <c r="S239" s="405"/>
      <c r="T239" s="405"/>
      <c r="U239" s="405"/>
      <c r="V239" s="405"/>
      <c r="W239" s="405"/>
      <c r="X239" s="405"/>
      <c r="Y239" s="405"/>
      <c r="Z239" s="405"/>
    </row>
    <row r="240" spans="1:26" ht="16.5" customHeight="1">
      <c r="A240" s="405"/>
      <c r="B240" s="405"/>
      <c r="C240" s="405"/>
      <c r="D240" s="413"/>
      <c r="E240" s="405"/>
      <c r="F240" s="412"/>
      <c r="G240" s="405"/>
      <c r="H240" s="405"/>
      <c r="I240" s="405"/>
      <c r="J240" s="412"/>
      <c r="K240" s="412"/>
      <c r="L240" s="405"/>
      <c r="M240" s="405"/>
      <c r="N240" s="405"/>
      <c r="O240" s="405"/>
      <c r="P240" s="405"/>
      <c r="Q240" s="405"/>
      <c r="R240" s="405"/>
      <c r="S240" s="405"/>
      <c r="T240" s="405"/>
      <c r="U240" s="405"/>
      <c r="V240" s="405"/>
      <c r="W240" s="405"/>
      <c r="X240" s="405"/>
      <c r="Y240" s="405"/>
      <c r="Z240" s="405"/>
    </row>
    <row r="241" spans="1:26" ht="16.5" customHeight="1">
      <c r="A241" s="405"/>
      <c r="B241" s="405"/>
      <c r="C241" s="405"/>
      <c r="D241" s="413"/>
      <c r="E241" s="405"/>
      <c r="F241" s="412"/>
      <c r="G241" s="405"/>
      <c r="H241" s="405"/>
      <c r="I241" s="405"/>
      <c r="J241" s="412"/>
      <c r="K241" s="412"/>
      <c r="L241" s="405"/>
      <c r="M241" s="405"/>
      <c r="N241" s="405"/>
      <c r="O241" s="405"/>
      <c r="P241" s="405"/>
      <c r="Q241" s="405"/>
      <c r="R241" s="405"/>
      <c r="S241" s="405"/>
      <c r="T241" s="405"/>
      <c r="U241" s="405"/>
      <c r="V241" s="405"/>
      <c r="W241" s="405"/>
      <c r="X241" s="405"/>
      <c r="Y241" s="405"/>
      <c r="Z241" s="405"/>
    </row>
    <row r="242" spans="1:26" ht="16.5" customHeight="1">
      <c r="A242" s="405"/>
      <c r="B242" s="405"/>
      <c r="C242" s="405"/>
      <c r="D242" s="413"/>
      <c r="E242" s="405"/>
      <c r="F242" s="412"/>
      <c r="G242" s="405"/>
      <c r="H242" s="405"/>
      <c r="I242" s="405"/>
      <c r="J242" s="412"/>
      <c r="K242" s="412"/>
      <c r="L242" s="405"/>
      <c r="M242" s="405"/>
      <c r="N242" s="405"/>
      <c r="O242" s="405"/>
      <c r="P242" s="405"/>
      <c r="Q242" s="405"/>
      <c r="R242" s="405"/>
      <c r="S242" s="405"/>
      <c r="T242" s="405"/>
      <c r="U242" s="405"/>
      <c r="V242" s="405"/>
      <c r="W242" s="405"/>
      <c r="X242" s="405"/>
      <c r="Y242" s="405"/>
      <c r="Z242" s="405"/>
    </row>
    <row r="243" spans="1:26" ht="16.5" customHeight="1">
      <c r="A243" s="405"/>
      <c r="B243" s="405"/>
      <c r="C243" s="405"/>
      <c r="D243" s="413"/>
      <c r="E243" s="405"/>
      <c r="F243" s="412"/>
      <c r="G243" s="405"/>
      <c r="H243" s="405"/>
      <c r="I243" s="405"/>
      <c r="J243" s="412"/>
      <c r="K243" s="412"/>
      <c r="L243" s="405"/>
      <c r="M243" s="405"/>
      <c r="N243" s="405"/>
      <c r="O243" s="405"/>
      <c r="P243" s="405"/>
      <c r="Q243" s="405"/>
      <c r="R243" s="405"/>
      <c r="S243" s="405"/>
      <c r="T243" s="405"/>
      <c r="U243" s="405"/>
      <c r="V243" s="405"/>
      <c r="W243" s="405"/>
      <c r="X243" s="405"/>
      <c r="Y243" s="405"/>
      <c r="Z243" s="405"/>
    </row>
    <row r="244" spans="1:26" ht="16.5" customHeight="1">
      <c r="A244" s="405"/>
      <c r="B244" s="405"/>
      <c r="C244" s="405"/>
      <c r="D244" s="413"/>
      <c r="E244" s="405"/>
      <c r="F244" s="412"/>
      <c r="G244" s="405"/>
      <c r="H244" s="405"/>
      <c r="I244" s="405"/>
      <c r="J244" s="412"/>
      <c r="K244" s="412"/>
      <c r="L244" s="405"/>
      <c r="M244" s="405"/>
      <c r="N244" s="405"/>
      <c r="O244" s="405"/>
      <c r="P244" s="405"/>
      <c r="Q244" s="405"/>
      <c r="R244" s="405"/>
      <c r="S244" s="405"/>
      <c r="T244" s="405"/>
      <c r="U244" s="405"/>
      <c r="V244" s="405"/>
      <c r="W244" s="405"/>
      <c r="X244" s="405"/>
      <c r="Y244" s="405"/>
      <c r="Z244" s="405"/>
    </row>
    <row r="245" spans="1:26" ht="16.5" customHeight="1">
      <c r="A245" s="405"/>
      <c r="B245" s="405"/>
      <c r="C245" s="405"/>
      <c r="D245" s="413"/>
      <c r="E245" s="405"/>
      <c r="F245" s="412"/>
      <c r="G245" s="405"/>
      <c r="H245" s="405"/>
      <c r="I245" s="405"/>
      <c r="J245" s="412"/>
      <c r="K245" s="412"/>
      <c r="L245" s="405"/>
      <c r="M245" s="405"/>
      <c r="N245" s="405"/>
      <c r="O245" s="405"/>
      <c r="P245" s="405"/>
      <c r="Q245" s="405"/>
      <c r="R245" s="405"/>
      <c r="S245" s="405"/>
      <c r="T245" s="405"/>
      <c r="U245" s="405"/>
      <c r="V245" s="405"/>
      <c r="W245" s="405"/>
      <c r="X245" s="405"/>
      <c r="Y245" s="405"/>
      <c r="Z245" s="405"/>
    </row>
    <row r="246" spans="1:26" ht="16.5" customHeight="1">
      <c r="A246" s="405"/>
      <c r="B246" s="405"/>
      <c r="C246" s="405"/>
      <c r="D246" s="413"/>
      <c r="E246" s="405"/>
      <c r="F246" s="412"/>
      <c r="G246" s="405"/>
      <c r="H246" s="405"/>
      <c r="I246" s="405"/>
      <c r="J246" s="412"/>
      <c r="K246" s="412"/>
      <c r="L246" s="405"/>
      <c r="M246" s="405"/>
      <c r="N246" s="405"/>
      <c r="O246" s="405"/>
      <c r="P246" s="405"/>
      <c r="Q246" s="405"/>
      <c r="R246" s="405"/>
      <c r="S246" s="405"/>
      <c r="T246" s="405"/>
      <c r="U246" s="405"/>
      <c r="V246" s="405"/>
      <c r="W246" s="405"/>
      <c r="X246" s="405"/>
      <c r="Y246" s="405"/>
      <c r="Z246" s="405"/>
    </row>
    <row r="247" spans="1:26" ht="16.5" customHeight="1">
      <c r="A247" s="405"/>
      <c r="B247" s="405"/>
      <c r="C247" s="405"/>
      <c r="D247" s="413"/>
      <c r="E247" s="405"/>
      <c r="F247" s="412"/>
      <c r="G247" s="405"/>
      <c r="H247" s="405"/>
      <c r="I247" s="405"/>
      <c r="J247" s="412"/>
      <c r="K247" s="412"/>
      <c r="L247" s="405"/>
      <c r="M247" s="405"/>
      <c r="N247" s="405"/>
      <c r="O247" s="405"/>
      <c r="P247" s="405"/>
      <c r="Q247" s="405"/>
      <c r="R247" s="405"/>
      <c r="S247" s="405"/>
      <c r="T247" s="405"/>
      <c r="U247" s="405"/>
      <c r="V247" s="405"/>
      <c r="W247" s="405"/>
      <c r="X247" s="405"/>
      <c r="Y247" s="405"/>
      <c r="Z247" s="405"/>
    </row>
    <row r="248" spans="1:26" ht="16.5" customHeight="1">
      <c r="A248" s="405"/>
      <c r="B248" s="405"/>
      <c r="C248" s="405"/>
      <c r="D248" s="413"/>
      <c r="E248" s="405"/>
      <c r="F248" s="412"/>
      <c r="G248" s="405"/>
      <c r="H248" s="405"/>
      <c r="I248" s="405"/>
      <c r="J248" s="412"/>
      <c r="K248" s="412"/>
      <c r="L248" s="405"/>
      <c r="M248" s="405"/>
      <c r="N248" s="405"/>
      <c r="O248" s="405"/>
      <c r="P248" s="405"/>
      <c r="Q248" s="405"/>
      <c r="R248" s="405"/>
      <c r="S248" s="405"/>
      <c r="T248" s="405"/>
      <c r="U248" s="405"/>
      <c r="V248" s="405"/>
      <c r="W248" s="405"/>
      <c r="X248" s="405"/>
      <c r="Y248" s="405"/>
      <c r="Z248" s="405"/>
    </row>
    <row r="249" spans="1:26" ht="16.5" customHeight="1">
      <c r="A249" s="405"/>
      <c r="B249" s="405"/>
      <c r="C249" s="405"/>
      <c r="D249" s="413"/>
      <c r="E249" s="405"/>
      <c r="F249" s="412"/>
      <c r="G249" s="405"/>
      <c r="H249" s="405"/>
      <c r="I249" s="405"/>
      <c r="J249" s="412"/>
      <c r="K249" s="412"/>
      <c r="L249" s="405"/>
      <c r="M249" s="405"/>
      <c r="N249" s="405"/>
      <c r="O249" s="405"/>
      <c r="P249" s="405"/>
      <c r="Q249" s="405"/>
      <c r="R249" s="405"/>
      <c r="S249" s="405"/>
      <c r="T249" s="405"/>
      <c r="U249" s="405"/>
      <c r="V249" s="405"/>
      <c r="W249" s="405"/>
      <c r="X249" s="405"/>
      <c r="Y249" s="405"/>
      <c r="Z249" s="405"/>
    </row>
    <row r="250" spans="1:26" ht="16.5" customHeight="1">
      <c r="A250" s="405"/>
      <c r="B250" s="405"/>
      <c r="C250" s="405"/>
      <c r="D250" s="413"/>
      <c r="E250" s="405"/>
      <c r="F250" s="412"/>
      <c r="G250" s="405"/>
      <c r="H250" s="405"/>
      <c r="I250" s="405"/>
      <c r="J250" s="412"/>
      <c r="K250" s="412"/>
      <c r="L250" s="405"/>
      <c r="M250" s="405"/>
      <c r="N250" s="405"/>
      <c r="O250" s="405"/>
      <c r="P250" s="405"/>
      <c r="Q250" s="405"/>
      <c r="R250" s="405"/>
      <c r="S250" s="405"/>
      <c r="T250" s="405"/>
      <c r="U250" s="405"/>
      <c r="V250" s="405"/>
      <c r="W250" s="405"/>
      <c r="X250" s="405"/>
      <c r="Y250" s="405"/>
      <c r="Z250" s="405"/>
    </row>
    <row r="251" spans="1:26" ht="16.5" customHeight="1">
      <c r="A251" s="405"/>
      <c r="B251" s="405"/>
      <c r="C251" s="405"/>
      <c r="D251" s="413"/>
      <c r="E251" s="405"/>
      <c r="F251" s="412"/>
      <c r="G251" s="405"/>
      <c r="H251" s="405"/>
      <c r="I251" s="405"/>
      <c r="J251" s="412"/>
      <c r="K251" s="412"/>
      <c r="L251" s="405"/>
      <c r="M251" s="405"/>
      <c r="N251" s="405"/>
      <c r="O251" s="405"/>
      <c r="P251" s="405"/>
      <c r="Q251" s="405"/>
      <c r="R251" s="405"/>
      <c r="S251" s="405"/>
      <c r="T251" s="405"/>
      <c r="U251" s="405"/>
      <c r="V251" s="405"/>
      <c r="W251" s="405"/>
      <c r="X251" s="405"/>
      <c r="Y251" s="405"/>
      <c r="Z251" s="405"/>
    </row>
    <row r="252" spans="1:26" ht="16.5" customHeight="1">
      <c r="A252" s="405"/>
      <c r="B252" s="405"/>
      <c r="C252" s="405"/>
      <c r="D252" s="413"/>
      <c r="E252" s="405"/>
      <c r="F252" s="412"/>
      <c r="G252" s="405"/>
      <c r="H252" s="405"/>
      <c r="I252" s="405"/>
      <c r="J252" s="412"/>
      <c r="K252" s="412"/>
      <c r="L252" s="405"/>
      <c r="M252" s="405"/>
      <c r="N252" s="405"/>
      <c r="O252" s="405"/>
      <c r="P252" s="405"/>
      <c r="Q252" s="405"/>
      <c r="R252" s="405"/>
      <c r="S252" s="405"/>
      <c r="T252" s="405"/>
      <c r="U252" s="405"/>
      <c r="V252" s="405"/>
      <c r="W252" s="405"/>
      <c r="X252" s="405"/>
      <c r="Y252" s="405"/>
      <c r="Z252" s="405"/>
    </row>
    <row r="253" spans="1:26" ht="16.5" customHeight="1">
      <c r="A253" s="405"/>
      <c r="B253" s="405"/>
      <c r="C253" s="405"/>
      <c r="D253" s="413"/>
      <c r="E253" s="405"/>
      <c r="F253" s="412"/>
      <c r="G253" s="405"/>
      <c r="H253" s="405"/>
      <c r="I253" s="405"/>
      <c r="J253" s="412"/>
      <c r="K253" s="412"/>
      <c r="L253" s="405"/>
      <c r="M253" s="405"/>
      <c r="N253" s="405"/>
      <c r="O253" s="405"/>
      <c r="P253" s="405"/>
      <c r="Q253" s="405"/>
      <c r="R253" s="405"/>
      <c r="S253" s="405"/>
      <c r="T253" s="405"/>
      <c r="U253" s="405"/>
      <c r="V253" s="405"/>
      <c r="W253" s="405"/>
      <c r="X253" s="405"/>
      <c r="Y253" s="405"/>
      <c r="Z253" s="405"/>
    </row>
    <row r="254" spans="1:26" ht="16.5" customHeight="1">
      <c r="A254" s="405"/>
      <c r="B254" s="405"/>
      <c r="C254" s="405"/>
      <c r="D254" s="413"/>
      <c r="E254" s="405"/>
      <c r="F254" s="412"/>
      <c r="G254" s="405"/>
      <c r="H254" s="405"/>
      <c r="I254" s="405"/>
      <c r="J254" s="412"/>
      <c r="K254" s="412"/>
      <c r="L254" s="405"/>
      <c r="M254" s="405"/>
      <c r="N254" s="405"/>
      <c r="O254" s="405"/>
      <c r="P254" s="405"/>
      <c r="Q254" s="405"/>
      <c r="R254" s="405"/>
      <c r="S254" s="405"/>
      <c r="T254" s="405"/>
      <c r="U254" s="405"/>
      <c r="V254" s="405"/>
      <c r="W254" s="405"/>
      <c r="X254" s="405"/>
      <c r="Y254" s="405"/>
      <c r="Z254" s="405"/>
    </row>
    <row r="255" spans="1:26" ht="16.5" customHeight="1">
      <c r="A255" s="405"/>
      <c r="B255" s="405"/>
      <c r="C255" s="405"/>
      <c r="D255" s="413"/>
      <c r="E255" s="405"/>
      <c r="F255" s="412"/>
      <c r="G255" s="405"/>
      <c r="H255" s="405"/>
      <c r="I255" s="405"/>
      <c r="J255" s="412"/>
      <c r="K255" s="412"/>
      <c r="L255" s="405"/>
      <c r="M255" s="405"/>
      <c r="N255" s="405"/>
      <c r="O255" s="405"/>
      <c r="P255" s="405"/>
      <c r="Q255" s="405"/>
      <c r="R255" s="405"/>
      <c r="S255" s="405"/>
      <c r="T255" s="405"/>
      <c r="U255" s="405"/>
      <c r="V255" s="405"/>
      <c r="W255" s="405"/>
      <c r="X255" s="405"/>
      <c r="Y255" s="405"/>
      <c r="Z255" s="405"/>
    </row>
    <row r="256" spans="1:26" ht="16.5" customHeight="1">
      <c r="A256" s="405"/>
      <c r="B256" s="405"/>
      <c r="C256" s="405"/>
      <c r="D256" s="413"/>
      <c r="E256" s="405"/>
      <c r="F256" s="412"/>
      <c r="G256" s="405"/>
      <c r="H256" s="405"/>
      <c r="I256" s="405"/>
      <c r="J256" s="412"/>
      <c r="K256" s="412"/>
      <c r="L256" s="405"/>
      <c r="M256" s="405"/>
      <c r="N256" s="405"/>
      <c r="O256" s="405"/>
      <c r="P256" s="405"/>
      <c r="Q256" s="405"/>
      <c r="R256" s="405"/>
      <c r="S256" s="405"/>
      <c r="T256" s="405"/>
      <c r="U256" s="405"/>
      <c r="V256" s="405"/>
      <c r="W256" s="405"/>
      <c r="X256" s="405"/>
      <c r="Y256" s="405"/>
      <c r="Z256" s="405"/>
    </row>
    <row r="257" spans="1:26" ht="16.5" customHeight="1">
      <c r="A257" s="405"/>
      <c r="B257" s="405"/>
      <c r="C257" s="405"/>
      <c r="D257" s="413"/>
      <c r="E257" s="405"/>
      <c r="F257" s="412"/>
      <c r="G257" s="405"/>
      <c r="H257" s="405"/>
      <c r="I257" s="405"/>
      <c r="J257" s="412"/>
      <c r="K257" s="412"/>
      <c r="L257" s="405"/>
      <c r="M257" s="405"/>
      <c r="N257" s="405"/>
      <c r="O257" s="405"/>
      <c r="P257" s="405"/>
      <c r="Q257" s="405"/>
      <c r="R257" s="405"/>
      <c r="S257" s="405"/>
      <c r="T257" s="405"/>
      <c r="U257" s="405"/>
      <c r="V257" s="405"/>
      <c r="W257" s="405"/>
      <c r="X257" s="405"/>
      <c r="Y257" s="405"/>
      <c r="Z257" s="405"/>
    </row>
    <row r="258" spans="1:26" ht="16.5" customHeight="1">
      <c r="A258" s="405"/>
      <c r="B258" s="405"/>
      <c r="C258" s="405"/>
      <c r="D258" s="413"/>
      <c r="E258" s="405"/>
      <c r="F258" s="412"/>
      <c r="G258" s="405"/>
      <c r="H258" s="405"/>
      <c r="I258" s="405"/>
      <c r="J258" s="412"/>
      <c r="K258" s="412"/>
      <c r="L258" s="405"/>
      <c r="M258" s="405"/>
      <c r="N258" s="405"/>
      <c r="O258" s="405"/>
      <c r="P258" s="405"/>
      <c r="Q258" s="405"/>
      <c r="R258" s="405"/>
      <c r="S258" s="405"/>
      <c r="T258" s="405"/>
      <c r="U258" s="405"/>
      <c r="V258" s="405"/>
      <c r="W258" s="405"/>
      <c r="X258" s="405"/>
      <c r="Y258" s="405"/>
      <c r="Z258" s="405"/>
    </row>
    <row r="259" spans="1:26" ht="16.5" customHeight="1">
      <c r="A259" s="405"/>
      <c r="B259" s="405"/>
      <c r="C259" s="405"/>
      <c r="D259" s="413"/>
      <c r="E259" s="405"/>
      <c r="F259" s="412"/>
      <c r="G259" s="405"/>
      <c r="H259" s="405"/>
      <c r="I259" s="405"/>
      <c r="J259" s="412"/>
      <c r="K259" s="412"/>
      <c r="L259" s="405"/>
      <c r="M259" s="405"/>
      <c r="N259" s="405"/>
      <c r="O259" s="405"/>
      <c r="P259" s="405"/>
      <c r="Q259" s="405"/>
      <c r="R259" s="405"/>
      <c r="S259" s="405"/>
      <c r="T259" s="405"/>
      <c r="U259" s="405"/>
      <c r="V259" s="405"/>
      <c r="W259" s="405"/>
      <c r="X259" s="405"/>
      <c r="Y259" s="405"/>
      <c r="Z259" s="405"/>
    </row>
    <row r="260" spans="1:26" ht="16.5" customHeight="1">
      <c r="A260" s="405"/>
      <c r="B260" s="405"/>
      <c r="C260" s="405"/>
      <c r="D260" s="413"/>
      <c r="E260" s="405"/>
      <c r="F260" s="412"/>
      <c r="G260" s="405"/>
      <c r="H260" s="405"/>
      <c r="I260" s="405"/>
      <c r="J260" s="412"/>
      <c r="K260" s="412"/>
      <c r="L260" s="405"/>
      <c r="M260" s="405"/>
      <c r="N260" s="405"/>
      <c r="O260" s="405"/>
      <c r="P260" s="405"/>
      <c r="Q260" s="405"/>
      <c r="R260" s="405"/>
      <c r="S260" s="405"/>
      <c r="T260" s="405"/>
      <c r="U260" s="405"/>
      <c r="V260" s="405"/>
      <c r="W260" s="405"/>
      <c r="X260" s="405"/>
      <c r="Y260" s="405"/>
      <c r="Z260" s="405"/>
    </row>
    <row r="261" spans="1:26" ht="16.5" customHeight="1">
      <c r="A261" s="405"/>
      <c r="B261" s="405"/>
      <c r="C261" s="405"/>
      <c r="D261" s="413"/>
      <c r="E261" s="405"/>
      <c r="F261" s="412"/>
      <c r="G261" s="405"/>
      <c r="H261" s="405"/>
      <c r="I261" s="405"/>
      <c r="J261" s="412"/>
      <c r="K261" s="412"/>
      <c r="L261" s="405"/>
      <c r="M261" s="405"/>
      <c r="N261" s="405"/>
      <c r="O261" s="405"/>
      <c r="P261" s="405"/>
      <c r="Q261" s="405"/>
      <c r="R261" s="405"/>
      <c r="S261" s="405"/>
      <c r="T261" s="405"/>
      <c r="U261" s="405"/>
      <c r="V261" s="405"/>
      <c r="W261" s="405"/>
      <c r="X261" s="405"/>
      <c r="Y261" s="405"/>
      <c r="Z261" s="405"/>
    </row>
    <row r="262" spans="1:26" ht="16.5" customHeight="1">
      <c r="A262" s="405"/>
      <c r="B262" s="405"/>
      <c r="C262" s="405"/>
      <c r="D262" s="413"/>
      <c r="E262" s="405"/>
      <c r="F262" s="412"/>
      <c r="G262" s="405"/>
      <c r="H262" s="405"/>
      <c r="I262" s="405"/>
      <c r="J262" s="412"/>
      <c r="K262" s="412"/>
      <c r="L262" s="405"/>
      <c r="M262" s="405"/>
      <c r="N262" s="405"/>
      <c r="O262" s="405"/>
      <c r="P262" s="405"/>
      <c r="Q262" s="405"/>
      <c r="R262" s="405"/>
      <c r="S262" s="405"/>
      <c r="T262" s="405"/>
      <c r="U262" s="405"/>
      <c r="V262" s="405"/>
      <c r="W262" s="405"/>
      <c r="X262" s="405"/>
      <c r="Y262" s="405"/>
      <c r="Z262" s="405"/>
    </row>
    <row r="263" spans="1:26" ht="16.5" customHeight="1">
      <c r="A263" s="405"/>
      <c r="B263" s="405"/>
      <c r="C263" s="405"/>
      <c r="D263" s="413"/>
      <c r="E263" s="405"/>
      <c r="F263" s="412"/>
      <c r="G263" s="405"/>
      <c r="H263" s="405"/>
      <c r="I263" s="405"/>
      <c r="J263" s="412"/>
      <c r="K263" s="412"/>
      <c r="L263" s="405"/>
      <c r="M263" s="405"/>
      <c r="N263" s="405"/>
      <c r="O263" s="405"/>
      <c r="P263" s="405"/>
      <c r="Q263" s="405"/>
      <c r="R263" s="405"/>
      <c r="S263" s="405"/>
      <c r="T263" s="405"/>
      <c r="U263" s="405"/>
      <c r="V263" s="405"/>
      <c r="W263" s="405"/>
      <c r="X263" s="405"/>
      <c r="Y263" s="405"/>
      <c r="Z263" s="405"/>
    </row>
    <row r="264" spans="1:26" ht="16.5" customHeight="1">
      <c r="A264" s="405"/>
      <c r="B264" s="405"/>
      <c r="C264" s="405"/>
      <c r="D264" s="413"/>
      <c r="E264" s="405"/>
      <c r="F264" s="412"/>
      <c r="G264" s="405"/>
      <c r="H264" s="405"/>
      <c r="I264" s="405"/>
      <c r="J264" s="412"/>
      <c r="K264" s="412"/>
      <c r="L264" s="405"/>
      <c r="M264" s="405"/>
      <c r="N264" s="405"/>
      <c r="O264" s="405"/>
      <c r="P264" s="405"/>
      <c r="Q264" s="405"/>
      <c r="R264" s="405"/>
      <c r="S264" s="405"/>
      <c r="T264" s="405"/>
      <c r="U264" s="405"/>
      <c r="V264" s="405"/>
      <c r="W264" s="405"/>
      <c r="X264" s="405"/>
      <c r="Y264" s="405"/>
      <c r="Z264" s="405"/>
    </row>
    <row r="265" spans="1:26" ht="16.5" customHeight="1">
      <c r="A265" s="405"/>
      <c r="B265" s="405"/>
      <c r="C265" s="405"/>
      <c r="D265" s="413"/>
      <c r="E265" s="405"/>
      <c r="F265" s="412"/>
      <c r="G265" s="405"/>
      <c r="H265" s="405"/>
      <c r="I265" s="405"/>
      <c r="J265" s="412"/>
      <c r="K265" s="412"/>
      <c r="L265" s="405"/>
      <c r="M265" s="405"/>
      <c r="N265" s="405"/>
      <c r="O265" s="405"/>
      <c r="P265" s="405"/>
      <c r="Q265" s="405"/>
      <c r="R265" s="405"/>
      <c r="S265" s="405"/>
      <c r="T265" s="405"/>
      <c r="U265" s="405"/>
      <c r="V265" s="405"/>
      <c r="W265" s="405"/>
      <c r="X265" s="405"/>
      <c r="Y265" s="405"/>
      <c r="Z265" s="405"/>
    </row>
    <row r="266" spans="1:26" ht="16.5" customHeight="1">
      <c r="A266" s="405"/>
      <c r="B266" s="405"/>
      <c r="C266" s="405"/>
      <c r="D266" s="413"/>
      <c r="E266" s="405"/>
      <c r="F266" s="412"/>
      <c r="G266" s="405"/>
      <c r="H266" s="405"/>
      <c r="I266" s="405"/>
      <c r="J266" s="412"/>
      <c r="K266" s="412"/>
      <c r="L266" s="405"/>
      <c r="M266" s="405"/>
      <c r="N266" s="405"/>
      <c r="O266" s="405"/>
      <c r="P266" s="405"/>
      <c r="Q266" s="405"/>
      <c r="R266" s="405"/>
      <c r="S266" s="405"/>
      <c r="T266" s="405"/>
      <c r="U266" s="405"/>
      <c r="V266" s="405"/>
      <c r="W266" s="405"/>
      <c r="X266" s="405"/>
      <c r="Y266" s="405"/>
      <c r="Z266" s="405"/>
    </row>
    <row r="267" spans="1:26" ht="16.5" customHeight="1">
      <c r="A267" s="405"/>
      <c r="B267" s="405"/>
      <c r="C267" s="405"/>
      <c r="D267" s="413"/>
      <c r="E267" s="405"/>
      <c r="F267" s="412"/>
      <c r="G267" s="405"/>
      <c r="H267" s="405"/>
      <c r="I267" s="405"/>
      <c r="J267" s="412"/>
      <c r="K267" s="412"/>
      <c r="L267" s="405"/>
      <c r="M267" s="405"/>
      <c r="N267" s="405"/>
      <c r="O267" s="405"/>
      <c r="P267" s="405"/>
      <c r="Q267" s="405"/>
      <c r="R267" s="405"/>
      <c r="S267" s="405"/>
      <c r="T267" s="405"/>
      <c r="U267" s="405"/>
      <c r="V267" s="405"/>
      <c r="W267" s="405"/>
      <c r="X267" s="405"/>
      <c r="Y267" s="405"/>
      <c r="Z267" s="405"/>
    </row>
    <row r="268" spans="1:26" ht="16.5" customHeight="1">
      <c r="A268" s="405"/>
      <c r="B268" s="405"/>
      <c r="C268" s="405"/>
      <c r="D268" s="413"/>
      <c r="E268" s="405"/>
      <c r="F268" s="412"/>
      <c r="G268" s="405"/>
      <c r="H268" s="405"/>
      <c r="I268" s="405"/>
      <c r="J268" s="412"/>
      <c r="K268" s="412"/>
      <c r="L268" s="405"/>
      <c r="M268" s="405"/>
      <c r="N268" s="405"/>
      <c r="O268" s="405"/>
      <c r="P268" s="405"/>
      <c r="Q268" s="405"/>
      <c r="R268" s="405"/>
      <c r="S268" s="405"/>
      <c r="T268" s="405"/>
      <c r="U268" s="405"/>
      <c r="V268" s="405"/>
      <c r="W268" s="405"/>
      <c r="X268" s="405"/>
      <c r="Y268" s="405"/>
      <c r="Z268" s="405"/>
    </row>
    <row r="269" spans="1:26" ht="16.5" customHeight="1">
      <c r="A269" s="405"/>
      <c r="B269" s="405"/>
      <c r="C269" s="405"/>
      <c r="D269" s="413"/>
      <c r="E269" s="405"/>
      <c r="F269" s="412"/>
      <c r="G269" s="405"/>
      <c r="H269" s="405"/>
      <c r="I269" s="405"/>
      <c r="J269" s="412"/>
      <c r="K269" s="412"/>
      <c r="L269" s="405"/>
      <c r="M269" s="405"/>
      <c r="N269" s="405"/>
      <c r="O269" s="405"/>
      <c r="P269" s="405"/>
      <c r="Q269" s="405"/>
      <c r="R269" s="405"/>
      <c r="S269" s="405"/>
      <c r="T269" s="405"/>
      <c r="U269" s="405"/>
      <c r="V269" s="405"/>
      <c r="W269" s="405"/>
      <c r="X269" s="405"/>
      <c r="Y269" s="405"/>
      <c r="Z269" s="405"/>
    </row>
    <row r="270" spans="1:26" ht="16.5" customHeight="1">
      <c r="A270" s="405"/>
      <c r="B270" s="405"/>
      <c r="C270" s="405"/>
      <c r="D270" s="413"/>
      <c r="E270" s="405"/>
      <c r="F270" s="412"/>
      <c r="G270" s="405"/>
      <c r="H270" s="405"/>
      <c r="I270" s="405"/>
      <c r="J270" s="412"/>
      <c r="K270" s="412"/>
      <c r="L270" s="405"/>
      <c r="M270" s="405"/>
      <c r="N270" s="405"/>
      <c r="O270" s="405"/>
      <c r="P270" s="405"/>
      <c r="Q270" s="405"/>
      <c r="R270" s="405"/>
      <c r="S270" s="405"/>
      <c r="T270" s="405"/>
      <c r="U270" s="405"/>
      <c r="V270" s="405"/>
      <c r="W270" s="405"/>
      <c r="X270" s="405"/>
      <c r="Y270" s="405"/>
      <c r="Z270" s="405"/>
    </row>
    <row r="271" spans="1:26" ht="16.5" customHeight="1">
      <c r="A271" s="405"/>
      <c r="B271" s="405"/>
      <c r="C271" s="405"/>
      <c r="D271" s="413"/>
      <c r="E271" s="405"/>
      <c r="F271" s="412"/>
      <c r="G271" s="405"/>
      <c r="H271" s="405"/>
      <c r="I271" s="405"/>
      <c r="J271" s="412"/>
      <c r="K271" s="412"/>
      <c r="L271" s="405"/>
      <c r="M271" s="405"/>
      <c r="N271" s="405"/>
      <c r="O271" s="405"/>
      <c r="P271" s="405"/>
      <c r="Q271" s="405"/>
      <c r="R271" s="405"/>
      <c r="S271" s="405"/>
      <c r="T271" s="405"/>
      <c r="U271" s="405"/>
      <c r="V271" s="405"/>
      <c r="W271" s="405"/>
      <c r="X271" s="405"/>
      <c r="Y271" s="405"/>
      <c r="Z271" s="405"/>
    </row>
    <row r="272" spans="1:26" ht="16.5" customHeight="1">
      <c r="A272" s="405"/>
      <c r="B272" s="405"/>
      <c r="C272" s="405"/>
      <c r="D272" s="413"/>
      <c r="E272" s="405"/>
      <c r="F272" s="412"/>
      <c r="G272" s="405"/>
      <c r="H272" s="405"/>
      <c r="I272" s="405"/>
      <c r="J272" s="412"/>
      <c r="K272" s="412"/>
      <c r="L272" s="405"/>
      <c r="M272" s="405"/>
      <c r="N272" s="405"/>
      <c r="O272" s="405"/>
      <c r="P272" s="405"/>
      <c r="Q272" s="405"/>
      <c r="R272" s="405"/>
      <c r="S272" s="405"/>
      <c r="T272" s="405"/>
      <c r="U272" s="405"/>
      <c r="V272" s="405"/>
      <c r="W272" s="405"/>
      <c r="X272" s="405"/>
      <c r="Y272" s="405"/>
      <c r="Z272" s="405"/>
    </row>
    <row r="273" spans="1:26" ht="16.5" customHeight="1">
      <c r="A273" s="405"/>
      <c r="B273" s="405"/>
      <c r="C273" s="405"/>
      <c r="D273" s="413"/>
      <c r="E273" s="405"/>
      <c r="F273" s="412"/>
      <c r="G273" s="405"/>
      <c r="H273" s="405"/>
      <c r="I273" s="405"/>
      <c r="J273" s="412"/>
      <c r="K273" s="412"/>
      <c r="L273" s="405"/>
      <c r="M273" s="405"/>
      <c r="N273" s="405"/>
      <c r="O273" s="405"/>
      <c r="P273" s="405"/>
      <c r="Q273" s="405"/>
      <c r="R273" s="405"/>
      <c r="S273" s="405"/>
      <c r="T273" s="405"/>
      <c r="U273" s="405"/>
      <c r="V273" s="405"/>
      <c r="W273" s="405"/>
      <c r="X273" s="405"/>
      <c r="Y273" s="405"/>
      <c r="Z273" s="405"/>
    </row>
    <row r="274" spans="1:26" ht="16.5" customHeight="1">
      <c r="A274" s="405"/>
      <c r="B274" s="405"/>
      <c r="C274" s="405"/>
      <c r="D274" s="413"/>
      <c r="E274" s="405"/>
      <c r="F274" s="412"/>
      <c r="G274" s="405"/>
      <c r="H274" s="405"/>
      <c r="I274" s="405"/>
      <c r="J274" s="412"/>
      <c r="K274" s="412"/>
      <c r="L274" s="405"/>
      <c r="M274" s="405"/>
      <c r="N274" s="405"/>
      <c r="O274" s="405"/>
      <c r="P274" s="405"/>
      <c r="Q274" s="405"/>
      <c r="R274" s="405"/>
      <c r="S274" s="405"/>
      <c r="T274" s="405"/>
      <c r="U274" s="405"/>
      <c r="V274" s="405"/>
      <c r="W274" s="405"/>
      <c r="X274" s="405"/>
      <c r="Y274" s="405"/>
      <c r="Z274" s="405"/>
    </row>
    <row r="275" spans="1:26" ht="16.5" customHeight="1">
      <c r="A275" s="405"/>
      <c r="B275" s="405"/>
      <c r="C275" s="405"/>
      <c r="D275" s="413"/>
      <c r="E275" s="405"/>
      <c r="F275" s="412"/>
      <c r="G275" s="405"/>
      <c r="H275" s="405"/>
      <c r="I275" s="405"/>
      <c r="J275" s="412"/>
      <c r="K275" s="412"/>
      <c r="L275" s="405"/>
      <c r="M275" s="405"/>
      <c r="N275" s="405"/>
      <c r="O275" s="405"/>
      <c r="P275" s="405"/>
      <c r="Q275" s="405"/>
      <c r="R275" s="405"/>
      <c r="S275" s="405"/>
      <c r="T275" s="405"/>
      <c r="U275" s="405"/>
      <c r="V275" s="405"/>
      <c r="W275" s="405"/>
      <c r="X275" s="405"/>
      <c r="Y275" s="405"/>
      <c r="Z275" s="405"/>
    </row>
    <row r="276" spans="1:26" ht="16.5" customHeight="1">
      <c r="A276" s="405"/>
      <c r="B276" s="405"/>
      <c r="C276" s="405"/>
      <c r="D276" s="413"/>
      <c r="E276" s="405"/>
      <c r="F276" s="412"/>
      <c r="G276" s="405"/>
      <c r="H276" s="405"/>
      <c r="I276" s="405"/>
      <c r="J276" s="412"/>
      <c r="K276" s="412"/>
      <c r="L276" s="405"/>
      <c r="M276" s="405"/>
      <c r="N276" s="405"/>
      <c r="O276" s="405"/>
      <c r="P276" s="405"/>
      <c r="Q276" s="405"/>
      <c r="R276" s="405"/>
      <c r="S276" s="405"/>
      <c r="T276" s="405"/>
      <c r="U276" s="405"/>
      <c r="V276" s="405"/>
      <c r="W276" s="405"/>
      <c r="X276" s="405"/>
      <c r="Y276" s="405"/>
      <c r="Z276" s="405"/>
    </row>
    <row r="277" spans="1:26" ht="16.5" customHeight="1">
      <c r="A277" s="405"/>
      <c r="B277" s="405"/>
      <c r="C277" s="405"/>
      <c r="D277" s="413"/>
      <c r="E277" s="405"/>
      <c r="F277" s="412"/>
      <c r="G277" s="405"/>
      <c r="H277" s="405"/>
      <c r="I277" s="405"/>
      <c r="J277" s="412"/>
      <c r="K277" s="412"/>
      <c r="L277" s="405"/>
      <c r="M277" s="405"/>
      <c r="N277" s="405"/>
      <c r="O277" s="405"/>
      <c r="P277" s="405"/>
      <c r="Q277" s="405"/>
      <c r="R277" s="405"/>
      <c r="S277" s="405"/>
      <c r="T277" s="405"/>
      <c r="U277" s="405"/>
      <c r="V277" s="405"/>
      <c r="W277" s="405"/>
      <c r="X277" s="405"/>
      <c r="Y277" s="405"/>
      <c r="Z277" s="405"/>
    </row>
    <row r="278" spans="1:26" ht="16.5" customHeight="1">
      <c r="A278" s="405"/>
      <c r="B278" s="405"/>
      <c r="C278" s="405"/>
      <c r="D278" s="413"/>
      <c r="E278" s="405"/>
      <c r="F278" s="412"/>
      <c r="G278" s="405"/>
      <c r="H278" s="405"/>
      <c r="I278" s="405"/>
      <c r="J278" s="412"/>
      <c r="K278" s="412"/>
      <c r="L278" s="405"/>
      <c r="M278" s="405"/>
      <c r="N278" s="405"/>
      <c r="O278" s="405"/>
      <c r="P278" s="405"/>
      <c r="Q278" s="405"/>
      <c r="R278" s="405"/>
      <c r="S278" s="405"/>
      <c r="T278" s="405"/>
      <c r="U278" s="405"/>
      <c r="V278" s="405"/>
      <c r="W278" s="405"/>
      <c r="X278" s="405"/>
      <c r="Y278" s="405"/>
      <c r="Z278" s="405"/>
    </row>
    <row r="279" spans="1:26" ht="16.5" customHeight="1">
      <c r="A279" s="405"/>
      <c r="B279" s="405"/>
      <c r="C279" s="405"/>
      <c r="D279" s="413"/>
      <c r="E279" s="405"/>
      <c r="F279" s="412"/>
      <c r="G279" s="405"/>
      <c r="H279" s="405"/>
      <c r="I279" s="405"/>
      <c r="J279" s="412"/>
      <c r="K279" s="412"/>
      <c r="L279" s="405"/>
      <c r="M279" s="405"/>
      <c r="N279" s="405"/>
      <c r="O279" s="405"/>
      <c r="P279" s="405"/>
      <c r="Q279" s="405"/>
      <c r="R279" s="405"/>
      <c r="S279" s="405"/>
      <c r="T279" s="405"/>
      <c r="U279" s="405"/>
      <c r="V279" s="405"/>
      <c r="W279" s="405"/>
      <c r="X279" s="405"/>
      <c r="Y279" s="405"/>
      <c r="Z279" s="405"/>
    </row>
    <row r="280" spans="1:26" ht="16.5" customHeight="1">
      <c r="A280" s="405"/>
      <c r="B280" s="405"/>
      <c r="C280" s="405"/>
      <c r="D280" s="413"/>
      <c r="E280" s="405"/>
      <c r="F280" s="412"/>
      <c r="G280" s="405"/>
      <c r="H280" s="405"/>
      <c r="I280" s="405"/>
      <c r="J280" s="412"/>
      <c r="K280" s="412"/>
      <c r="L280" s="405"/>
      <c r="M280" s="405"/>
      <c r="N280" s="405"/>
      <c r="O280" s="405"/>
      <c r="P280" s="405"/>
      <c r="Q280" s="405"/>
      <c r="R280" s="405"/>
      <c r="S280" s="405"/>
      <c r="T280" s="405"/>
      <c r="U280" s="405"/>
      <c r="V280" s="405"/>
      <c r="W280" s="405"/>
      <c r="X280" s="405"/>
      <c r="Y280" s="405"/>
      <c r="Z280" s="405"/>
    </row>
    <row r="281" spans="1:26" ht="16.5" customHeight="1">
      <c r="A281" s="405"/>
      <c r="B281" s="405"/>
      <c r="C281" s="405"/>
      <c r="D281" s="413"/>
      <c r="E281" s="405"/>
      <c r="F281" s="412"/>
      <c r="G281" s="405"/>
      <c r="H281" s="405"/>
      <c r="I281" s="405"/>
      <c r="J281" s="412"/>
      <c r="K281" s="412"/>
      <c r="L281" s="405"/>
      <c r="M281" s="405"/>
      <c r="N281" s="405"/>
      <c r="O281" s="405"/>
      <c r="P281" s="405"/>
      <c r="Q281" s="405"/>
      <c r="R281" s="405"/>
      <c r="S281" s="405"/>
      <c r="T281" s="405"/>
      <c r="U281" s="405"/>
      <c r="V281" s="405"/>
      <c r="W281" s="405"/>
      <c r="X281" s="405"/>
      <c r="Y281" s="405"/>
      <c r="Z281" s="405"/>
    </row>
    <row r="282" spans="1:26" ht="16.5" customHeight="1">
      <c r="A282" s="405"/>
      <c r="B282" s="405"/>
      <c r="C282" s="405"/>
      <c r="D282" s="413"/>
      <c r="E282" s="405"/>
      <c r="F282" s="412"/>
      <c r="G282" s="405"/>
      <c r="H282" s="405"/>
      <c r="I282" s="405"/>
      <c r="J282" s="412"/>
      <c r="K282" s="412"/>
      <c r="L282" s="405"/>
      <c r="M282" s="405"/>
      <c r="N282" s="405"/>
      <c r="O282" s="405"/>
      <c r="P282" s="405"/>
      <c r="Q282" s="405"/>
      <c r="R282" s="405"/>
      <c r="S282" s="405"/>
      <c r="T282" s="405"/>
      <c r="U282" s="405"/>
      <c r="V282" s="405"/>
      <c r="W282" s="405"/>
      <c r="X282" s="405"/>
      <c r="Y282" s="405"/>
      <c r="Z282" s="405"/>
    </row>
    <row r="283" spans="1:26" ht="16.5" customHeight="1">
      <c r="A283" s="405"/>
      <c r="B283" s="405"/>
      <c r="C283" s="405"/>
      <c r="D283" s="413"/>
      <c r="E283" s="405"/>
      <c r="F283" s="412"/>
      <c r="G283" s="405"/>
      <c r="H283" s="405"/>
      <c r="I283" s="405"/>
      <c r="J283" s="412"/>
      <c r="K283" s="412"/>
      <c r="L283" s="405"/>
      <c r="M283" s="405"/>
      <c r="N283" s="405"/>
      <c r="O283" s="405"/>
      <c r="P283" s="405"/>
      <c r="Q283" s="405"/>
      <c r="R283" s="405"/>
      <c r="S283" s="405"/>
      <c r="T283" s="405"/>
      <c r="U283" s="405"/>
      <c r="V283" s="405"/>
      <c r="W283" s="405"/>
      <c r="X283" s="405"/>
      <c r="Y283" s="405"/>
      <c r="Z283" s="405"/>
    </row>
    <row r="284" spans="1:26" ht="16.5" customHeight="1">
      <c r="A284" s="405"/>
      <c r="B284" s="405"/>
      <c r="C284" s="405"/>
      <c r="D284" s="413"/>
      <c r="E284" s="405"/>
      <c r="F284" s="412"/>
      <c r="G284" s="405"/>
      <c r="H284" s="405"/>
      <c r="I284" s="405"/>
      <c r="J284" s="412"/>
      <c r="K284" s="412"/>
      <c r="L284" s="405"/>
      <c r="M284" s="405"/>
      <c r="N284" s="405"/>
      <c r="O284" s="405"/>
      <c r="P284" s="405"/>
      <c r="Q284" s="405"/>
      <c r="R284" s="405"/>
      <c r="S284" s="405"/>
      <c r="T284" s="405"/>
      <c r="U284" s="405"/>
      <c r="V284" s="405"/>
      <c r="W284" s="405"/>
      <c r="X284" s="405"/>
      <c r="Y284" s="405"/>
      <c r="Z284" s="405"/>
    </row>
    <row r="285" spans="1:26" ht="16.5" customHeight="1">
      <c r="A285" s="405"/>
      <c r="B285" s="405"/>
      <c r="C285" s="405"/>
      <c r="D285" s="413"/>
      <c r="E285" s="405"/>
      <c r="F285" s="412"/>
      <c r="G285" s="405"/>
      <c r="H285" s="405"/>
      <c r="I285" s="405"/>
      <c r="J285" s="412"/>
      <c r="K285" s="412"/>
      <c r="L285" s="405"/>
      <c r="M285" s="405"/>
      <c r="N285" s="405"/>
      <c r="O285" s="405"/>
      <c r="P285" s="405"/>
      <c r="Q285" s="405"/>
      <c r="R285" s="405"/>
      <c r="S285" s="405"/>
      <c r="T285" s="405"/>
      <c r="U285" s="405"/>
      <c r="V285" s="405"/>
      <c r="W285" s="405"/>
      <c r="X285" s="405"/>
      <c r="Y285" s="405"/>
      <c r="Z285" s="405"/>
    </row>
    <row r="286" spans="1:26" ht="16.5" customHeight="1">
      <c r="A286" s="405"/>
      <c r="B286" s="405"/>
      <c r="C286" s="405"/>
      <c r="D286" s="413"/>
      <c r="E286" s="405"/>
      <c r="F286" s="412"/>
      <c r="G286" s="405"/>
      <c r="H286" s="405"/>
      <c r="I286" s="405"/>
      <c r="J286" s="412"/>
      <c r="K286" s="412"/>
      <c r="L286" s="405"/>
      <c r="M286" s="405"/>
      <c r="N286" s="405"/>
      <c r="O286" s="405"/>
      <c r="P286" s="405"/>
      <c r="Q286" s="405"/>
      <c r="R286" s="405"/>
      <c r="S286" s="405"/>
      <c r="T286" s="405"/>
      <c r="U286" s="405"/>
      <c r="V286" s="405"/>
      <c r="W286" s="405"/>
      <c r="X286" s="405"/>
      <c r="Y286" s="405"/>
      <c r="Z286" s="405"/>
    </row>
    <row r="287" spans="1:26" ht="16.5" customHeight="1">
      <c r="A287" s="405"/>
      <c r="B287" s="405"/>
      <c r="C287" s="405"/>
      <c r="D287" s="413"/>
      <c r="E287" s="405"/>
      <c r="F287" s="412"/>
      <c r="G287" s="405"/>
      <c r="H287" s="405"/>
      <c r="I287" s="405"/>
      <c r="J287" s="412"/>
      <c r="K287" s="412"/>
      <c r="L287" s="405"/>
      <c r="M287" s="405"/>
      <c r="N287" s="405"/>
      <c r="O287" s="405"/>
      <c r="P287" s="405"/>
      <c r="Q287" s="405"/>
      <c r="R287" s="405"/>
      <c r="S287" s="405"/>
      <c r="T287" s="405"/>
      <c r="U287" s="405"/>
      <c r="V287" s="405"/>
      <c r="W287" s="405"/>
      <c r="X287" s="405"/>
      <c r="Y287" s="405"/>
      <c r="Z287" s="405"/>
    </row>
    <row r="288" spans="1:26" ht="16.5" customHeight="1">
      <c r="A288" s="405"/>
      <c r="B288" s="405"/>
      <c r="C288" s="405"/>
      <c r="D288" s="413"/>
      <c r="E288" s="405"/>
      <c r="F288" s="412"/>
      <c r="G288" s="405"/>
      <c r="H288" s="405"/>
      <c r="I288" s="405"/>
      <c r="J288" s="412"/>
      <c r="K288" s="412"/>
      <c r="L288" s="405"/>
      <c r="M288" s="405"/>
      <c r="N288" s="405"/>
      <c r="O288" s="405"/>
      <c r="P288" s="405"/>
      <c r="Q288" s="405"/>
      <c r="R288" s="405"/>
      <c r="S288" s="405"/>
      <c r="T288" s="405"/>
      <c r="U288" s="405"/>
      <c r="V288" s="405"/>
      <c r="W288" s="405"/>
      <c r="X288" s="405"/>
      <c r="Y288" s="405"/>
      <c r="Z288" s="405"/>
    </row>
    <row r="289" spans="1:26" ht="16.5" customHeight="1">
      <c r="A289" s="405"/>
      <c r="B289" s="405"/>
      <c r="C289" s="405"/>
      <c r="D289" s="413"/>
      <c r="E289" s="405"/>
      <c r="F289" s="412"/>
      <c r="G289" s="405"/>
      <c r="H289" s="405"/>
      <c r="I289" s="405"/>
      <c r="J289" s="412"/>
      <c r="K289" s="412"/>
      <c r="L289" s="405"/>
      <c r="M289" s="405"/>
      <c r="N289" s="405"/>
      <c r="O289" s="405"/>
      <c r="P289" s="405"/>
      <c r="Q289" s="405"/>
      <c r="R289" s="405"/>
      <c r="S289" s="405"/>
      <c r="T289" s="405"/>
      <c r="U289" s="405"/>
      <c r="V289" s="405"/>
      <c r="W289" s="405"/>
      <c r="X289" s="405"/>
      <c r="Y289" s="405"/>
      <c r="Z289" s="405"/>
    </row>
    <row r="290" spans="1:26" ht="16.5" customHeight="1">
      <c r="A290" s="405"/>
      <c r="B290" s="405"/>
      <c r="C290" s="405"/>
      <c r="D290" s="413"/>
      <c r="E290" s="405"/>
      <c r="F290" s="412"/>
      <c r="G290" s="405"/>
      <c r="H290" s="405"/>
      <c r="I290" s="405"/>
      <c r="J290" s="412"/>
      <c r="K290" s="412"/>
      <c r="L290" s="405"/>
      <c r="M290" s="405"/>
      <c r="N290" s="405"/>
      <c r="O290" s="405"/>
      <c r="P290" s="405"/>
      <c r="Q290" s="405"/>
      <c r="R290" s="405"/>
      <c r="S290" s="405"/>
      <c r="T290" s="405"/>
      <c r="U290" s="405"/>
      <c r="V290" s="405"/>
      <c r="W290" s="405"/>
      <c r="X290" s="405"/>
      <c r="Y290" s="405"/>
      <c r="Z290" s="405"/>
    </row>
    <row r="291" spans="1:26" ht="16.5" customHeight="1">
      <c r="A291" s="405"/>
      <c r="B291" s="405"/>
      <c r="C291" s="405"/>
      <c r="D291" s="413"/>
      <c r="E291" s="405"/>
      <c r="F291" s="412"/>
      <c r="G291" s="405"/>
      <c r="H291" s="405"/>
      <c r="I291" s="405"/>
      <c r="J291" s="412"/>
      <c r="K291" s="412"/>
      <c r="L291" s="405"/>
      <c r="M291" s="405"/>
      <c r="N291" s="405"/>
      <c r="O291" s="405"/>
      <c r="P291" s="405"/>
      <c r="Q291" s="405"/>
      <c r="R291" s="405"/>
      <c r="S291" s="405"/>
      <c r="T291" s="405"/>
      <c r="U291" s="405"/>
      <c r="V291" s="405"/>
      <c r="W291" s="405"/>
      <c r="X291" s="405"/>
      <c r="Y291" s="405"/>
      <c r="Z291" s="405"/>
    </row>
    <row r="292" spans="1:26" ht="16.5" customHeight="1">
      <c r="A292" s="405"/>
      <c r="B292" s="405"/>
      <c r="C292" s="405"/>
      <c r="D292" s="413"/>
      <c r="E292" s="405"/>
      <c r="F292" s="412"/>
      <c r="G292" s="405"/>
      <c r="H292" s="405"/>
      <c r="I292" s="405"/>
      <c r="J292" s="412"/>
      <c r="K292" s="412"/>
      <c r="L292" s="405"/>
      <c r="M292" s="405"/>
      <c r="N292" s="405"/>
      <c r="O292" s="405"/>
      <c r="P292" s="405"/>
      <c r="Q292" s="405"/>
      <c r="R292" s="405"/>
      <c r="S292" s="405"/>
      <c r="T292" s="405"/>
      <c r="U292" s="405"/>
      <c r="V292" s="405"/>
      <c r="W292" s="405"/>
      <c r="X292" s="405"/>
      <c r="Y292" s="405"/>
      <c r="Z292" s="405"/>
    </row>
    <row r="293" spans="1:26" ht="16.5" customHeight="1">
      <c r="A293" s="405"/>
      <c r="B293" s="405"/>
      <c r="C293" s="405"/>
      <c r="D293" s="413"/>
      <c r="E293" s="405"/>
      <c r="F293" s="412"/>
      <c r="G293" s="405"/>
      <c r="H293" s="405"/>
      <c r="I293" s="405"/>
      <c r="J293" s="412"/>
      <c r="K293" s="412"/>
      <c r="L293" s="405"/>
      <c r="M293" s="405"/>
      <c r="N293" s="405"/>
      <c r="O293" s="405"/>
      <c r="P293" s="405"/>
      <c r="Q293" s="405"/>
      <c r="R293" s="405"/>
      <c r="S293" s="405"/>
      <c r="T293" s="405"/>
      <c r="U293" s="405"/>
      <c r="V293" s="405"/>
      <c r="W293" s="405"/>
      <c r="X293" s="405"/>
      <c r="Y293" s="405"/>
      <c r="Z293" s="405"/>
    </row>
    <row r="294" spans="1:26" ht="16.5" customHeight="1">
      <c r="A294" s="405"/>
      <c r="B294" s="405"/>
      <c r="C294" s="405"/>
      <c r="D294" s="413"/>
      <c r="E294" s="405"/>
      <c r="F294" s="412"/>
      <c r="G294" s="405"/>
      <c r="H294" s="405"/>
      <c r="I294" s="405"/>
      <c r="J294" s="412"/>
      <c r="K294" s="412"/>
      <c r="L294" s="405"/>
      <c r="M294" s="405"/>
      <c r="N294" s="405"/>
      <c r="O294" s="405"/>
      <c r="P294" s="405"/>
      <c r="Q294" s="405"/>
      <c r="R294" s="405"/>
      <c r="S294" s="405"/>
      <c r="T294" s="405"/>
      <c r="U294" s="405"/>
      <c r="V294" s="405"/>
      <c r="W294" s="405"/>
      <c r="X294" s="405"/>
      <c r="Y294" s="405"/>
      <c r="Z294" s="405"/>
    </row>
    <row r="295" spans="1:26" ht="16.5" customHeight="1">
      <c r="A295" s="405"/>
      <c r="B295" s="405"/>
      <c r="C295" s="405"/>
      <c r="D295" s="413"/>
      <c r="E295" s="405"/>
      <c r="F295" s="412"/>
      <c r="G295" s="405"/>
      <c r="H295" s="405"/>
      <c r="I295" s="405"/>
      <c r="J295" s="412"/>
      <c r="K295" s="412"/>
      <c r="L295" s="405"/>
      <c r="M295" s="405"/>
      <c r="N295" s="405"/>
      <c r="O295" s="405"/>
      <c r="P295" s="405"/>
      <c r="Q295" s="405"/>
      <c r="R295" s="405"/>
      <c r="S295" s="405"/>
      <c r="T295" s="405"/>
      <c r="U295" s="405"/>
      <c r="V295" s="405"/>
      <c r="W295" s="405"/>
      <c r="X295" s="405"/>
      <c r="Y295" s="405"/>
      <c r="Z295" s="405"/>
    </row>
    <row r="296" spans="1:26" ht="16.5" customHeight="1">
      <c r="A296" s="405"/>
      <c r="B296" s="405"/>
      <c r="C296" s="405"/>
      <c r="D296" s="413"/>
      <c r="E296" s="405"/>
      <c r="F296" s="412"/>
      <c r="G296" s="405"/>
      <c r="H296" s="405"/>
      <c r="I296" s="405"/>
      <c r="J296" s="412"/>
      <c r="K296" s="412"/>
      <c r="L296" s="405"/>
      <c r="M296" s="405"/>
      <c r="N296" s="405"/>
      <c r="O296" s="405"/>
      <c r="P296" s="405"/>
      <c r="Q296" s="405"/>
      <c r="R296" s="405"/>
      <c r="S296" s="405"/>
      <c r="T296" s="405"/>
      <c r="U296" s="405"/>
      <c r="V296" s="405"/>
      <c r="W296" s="405"/>
      <c r="X296" s="405"/>
      <c r="Y296" s="405"/>
      <c r="Z296" s="405"/>
    </row>
    <row r="297" spans="1:26" ht="16.5" customHeight="1">
      <c r="A297" s="405"/>
      <c r="B297" s="405"/>
      <c r="C297" s="405"/>
      <c r="D297" s="413"/>
      <c r="E297" s="405"/>
      <c r="F297" s="412"/>
      <c r="G297" s="405"/>
      <c r="H297" s="405"/>
      <c r="I297" s="405"/>
      <c r="J297" s="412"/>
      <c r="K297" s="412"/>
      <c r="L297" s="405"/>
      <c r="M297" s="405"/>
      <c r="N297" s="405"/>
      <c r="O297" s="405"/>
      <c r="P297" s="405"/>
      <c r="Q297" s="405"/>
      <c r="R297" s="405"/>
      <c r="S297" s="405"/>
      <c r="T297" s="405"/>
      <c r="U297" s="405"/>
      <c r="V297" s="405"/>
      <c r="W297" s="405"/>
      <c r="X297" s="405"/>
      <c r="Y297" s="405"/>
      <c r="Z297" s="405"/>
    </row>
    <row r="298" spans="1:26" ht="16.5" customHeight="1">
      <c r="A298" s="405"/>
      <c r="B298" s="405"/>
      <c r="C298" s="405"/>
      <c r="D298" s="413"/>
      <c r="E298" s="405"/>
      <c r="F298" s="412"/>
      <c r="G298" s="405"/>
      <c r="H298" s="405"/>
      <c r="I298" s="405"/>
      <c r="J298" s="412"/>
      <c r="K298" s="412"/>
      <c r="L298" s="405"/>
      <c r="M298" s="405"/>
      <c r="N298" s="405"/>
      <c r="O298" s="405"/>
      <c r="P298" s="405"/>
      <c r="Q298" s="405"/>
      <c r="R298" s="405"/>
      <c r="S298" s="405"/>
      <c r="T298" s="405"/>
      <c r="U298" s="405"/>
      <c r="V298" s="405"/>
      <c r="W298" s="405"/>
      <c r="X298" s="405"/>
      <c r="Y298" s="405"/>
      <c r="Z298" s="405"/>
    </row>
    <row r="299" spans="1:26" ht="16.5" customHeight="1">
      <c r="A299" s="405"/>
      <c r="B299" s="405"/>
      <c r="C299" s="405"/>
      <c r="D299" s="413"/>
      <c r="E299" s="405"/>
      <c r="F299" s="412"/>
      <c r="G299" s="405"/>
      <c r="H299" s="405"/>
      <c r="I299" s="405"/>
      <c r="J299" s="412"/>
      <c r="K299" s="412"/>
      <c r="L299" s="405"/>
      <c r="M299" s="405"/>
      <c r="N299" s="405"/>
      <c r="O299" s="405"/>
      <c r="P299" s="405"/>
      <c r="Q299" s="405"/>
      <c r="R299" s="405"/>
      <c r="S299" s="405"/>
      <c r="T299" s="405"/>
      <c r="U299" s="405"/>
      <c r="V299" s="405"/>
      <c r="W299" s="405"/>
      <c r="X299" s="405"/>
      <c r="Y299" s="405"/>
      <c r="Z299" s="405"/>
    </row>
    <row r="300" spans="1:26" ht="16.5" customHeight="1">
      <c r="A300" s="405"/>
      <c r="B300" s="405"/>
      <c r="C300" s="405"/>
      <c r="D300" s="413"/>
      <c r="E300" s="405"/>
      <c r="F300" s="412"/>
      <c r="G300" s="405"/>
      <c r="H300" s="405"/>
      <c r="I300" s="405"/>
      <c r="J300" s="412"/>
      <c r="K300" s="412"/>
      <c r="L300" s="405"/>
      <c r="M300" s="405"/>
      <c r="N300" s="405"/>
      <c r="O300" s="405"/>
      <c r="P300" s="405"/>
      <c r="Q300" s="405"/>
      <c r="R300" s="405"/>
      <c r="S300" s="405"/>
      <c r="T300" s="405"/>
      <c r="U300" s="405"/>
      <c r="V300" s="405"/>
      <c r="W300" s="405"/>
      <c r="X300" s="405"/>
      <c r="Y300" s="405"/>
      <c r="Z300" s="405"/>
    </row>
    <row r="301" spans="1:26" ht="16.5" customHeight="1">
      <c r="A301" s="405"/>
      <c r="B301" s="405"/>
      <c r="C301" s="405"/>
      <c r="D301" s="413"/>
      <c r="E301" s="405"/>
      <c r="F301" s="412"/>
      <c r="G301" s="405"/>
      <c r="H301" s="405"/>
      <c r="I301" s="405"/>
      <c r="J301" s="412"/>
      <c r="K301" s="412"/>
      <c r="L301" s="405"/>
      <c r="M301" s="405"/>
      <c r="N301" s="405"/>
      <c r="O301" s="405"/>
      <c r="P301" s="405"/>
      <c r="Q301" s="405"/>
      <c r="R301" s="405"/>
      <c r="S301" s="405"/>
      <c r="T301" s="405"/>
      <c r="U301" s="405"/>
      <c r="V301" s="405"/>
      <c r="W301" s="405"/>
      <c r="X301" s="405"/>
      <c r="Y301" s="405"/>
      <c r="Z301" s="405"/>
    </row>
    <row r="302" spans="1:26" ht="16.5" customHeight="1">
      <c r="A302" s="405"/>
      <c r="B302" s="405"/>
      <c r="C302" s="405"/>
      <c r="D302" s="413"/>
      <c r="E302" s="405"/>
      <c r="F302" s="412"/>
      <c r="G302" s="405"/>
      <c r="H302" s="405"/>
      <c r="I302" s="405"/>
      <c r="J302" s="412"/>
      <c r="K302" s="412"/>
      <c r="L302" s="405"/>
      <c r="M302" s="405"/>
      <c r="N302" s="405"/>
      <c r="O302" s="405"/>
      <c r="P302" s="405"/>
      <c r="Q302" s="405"/>
      <c r="R302" s="405"/>
      <c r="S302" s="405"/>
      <c r="T302" s="405"/>
      <c r="U302" s="405"/>
      <c r="V302" s="405"/>
      <c r="W302" s="405"/>
      <c r="X302" s="405"/>
      <c r="Y302" s="405"/>
      <c r="Z302" s="405"/>
    </row>
    <row r="303" spans="1:26" ht="16.5" customHeight="1">
      <c r="A303" s="405"/>
      <c r="B303" s="405"/>
      <c r="C303" s="405"/>
      <c r="D303" s="413"/>
      <c r="E303" s="405"/>
      <c r="F303" s="412"/>
      <c r="G303" s="405"/>
      <c r="H303" s="405"/>
      <c r="I303" s="405"/>
      <c r="J303" s="412"/>
      <c r="K303" s="412"/>
      <c r="L303" s="405"/>
      <c r="M303" s="405"/>
      <c r="N303" s="405"/>
      <c r="O303" s="405"/>
      <c r="P303" s="405"/>
      <c r="Q303" s="405"/>
      <c r="R303" s="405"/>
      <c r="S303" s="405"/>
      <c r="T303" s="405"/>
      <c r="U303" s="405"/>
      <c r="V303" s="405"/>
      <c r="W303" s="405"/>
      <c r="X303" s="405"/>
      <c r="Y303" s="405"/>
      <c r="Z303" s="405"/>
    </row>
    <row r="304" spans="1:26" ht="16.5" customHeight="1">
      <c r="A304" s="405"/>
      <c r="B304" s="405"/>
      <c r="C304" s="405"/>
      <c r="D304" s="413"/>
      <c r="E304" s="405"/>
      <c r="F304" s="412"/>
      <c r="G304" s="405"/>
      <c r="H304" s="405"/>
      <c r="I304" s="405"/>
      <c r="J304" s="412"/>
      <c r="K304" s="412"/>
      <c r="L304" s="405"/>
      <c r="M304" s="405"/>
      <c r="N304" s="405"/>
      <c r="O304" s="405"/>
      <c r="P304" s="405"/>
      <c r="Q304" s="405"/>
      <c r="R304" s="405"/>
      <c r="S304" s="405"/>
      <c r="T304" s="405"/>
      <c r="U304" s="405"/>
      <c r="V304" s="405"/>
      <c r="W304" s="405"/>
      <c r="X304" s="405"/>
      <c r="Y304" s="405"/>
      <c r="Z304" s="405"/>
    </row>
    <row r="305" spans="1:26" ht="16.5" customHeight="1">
      <c r="A305" s="405"/>
      <c r="B305" s="405"/>
      <c r="C305" s="405"/>
      <c r="D305" s="413"/>
      <c r="E305" s="405"/>
      <c r="F305" s="412"/>
      <c r="G305" s="405"/>
      <c r="H305" s="405"/>
      <c r="I305" s="405"/>
      <c r="J305" s="412"/>
      <c r="K305" s="412"/>
      <c r="L305" s="405"/>
      <c r="M305" s="405"/>
      <c r="N305" s="405"/>
      <c r="O305" s="405"/>
      <c r="P305" s="405"/>
      <c r="Q305" s="405"/>
      <c r="R305" s="405"/>
      <c r="S305" s="405"/>
      <c r="T305" s="405"/>
      <c r="U305" s="405"/>
      <c r="V305" s="405"/>
      <c r="W305" s="405"/>
      <c r="X305" s="405"/>
      <c r="Y305" s="405"/>
      <c r="Z305" s="405"/>
    </row>
    <row r="306" spans="1:26" ht="16.5" customHeight="1">
      <c r="A306" s="405"/>
      <c r="B306" s="405"/>
      <c r="C306" s="405"/>
      <c r="D306" s="413"/>
      <c r="E306" s="405"/>
      <c r="F306" s="412"/>
      <c r="G306" s="405"/>
      <c r="H306" s="405"/>
      <c r="I306" s="405"/>
      <c r="J306" s="412"/>
      <c r="K306" s="412"/>
      <c r="L306" s="405"/>
      <c r="M306" s="405"/>
      <c r="N306" s="405"/>
      <c r="O306" s="405"/>
      <c r="P306" s="405"/>
      <c r="Q306" s="405"/>
      <c r="R306" s="405"/>
      <c r="S306" s="405"/>
      <c r="T306" s="405"/>
      <c r="U306" s="405"/>
      <c r="V306" s="405"/>
      <c r="W306" s="405"/>
      <c r="X306" s="405"/>
      <c r="Y306" s="405"/>
      <c r="Z306" s="405"/>
    </row>
    <row r="307" spans="1:26" ht="16.5" customHeight="1">
      <c r="A307" s="405"/>
      <c r="B307" s="405"/>
      <c r="C307" s="405"/>
      <c r="D307" s="413"/>
      <c r="E307" s="405"/>
      <c r="F307" s="412"/>
      <c r="G307" s="405"/>
      <c r="H307" s="405"/>
      <c r="I307" s="405"/>
      <c r="J307" s="412"/>
      <c r="K307" s="412"/>
      <c r="L307" s="405"/>
      <c r="M307" s="405"/>
      <c r="N307" s="405"/>
      <c r="O307" s="405"/>
      <c r="P307" s="405"/>
      <c r="Q307" s="405"/>
      <c r="R307" s="405"/>
      <c r="S307" s="405"/>
      <c r="T307" s="405"/>
      <c r="U307" s="405"/>
      <c r="V307" s="405"/>
      <c r="W307" s="405"/>
      <c r="X307" s="405"/>
      <c r="Y307" s="405"/>
      <c r="Z307" s="405"/>
    </row>
    <row r="308" spans="1:26" ht="16.5" customHeight="1">
      <c r="A308" s="405"/>
      <c r="B308" s="405"/>
      <c r="C308" s="405"/>
      <c r="D308" s="413"/>
      <c r="E308" s="405"/>
      <c r="F308" s="412"/>
      <c r="G308" s="405"/>
      <c r="H308" s="405"/>
      <c r="I308" s="405"/>
      <c r="J308" s="412"/>
      <c r="K308" s="412"/>
      <c r="L308" s="405"/>
      <c r="M308" s="405"/>
      <c r="N308" s="405"/>
      <c r="O308" s="405"/>
      <c r="P308" s="405"/>
      <c r="Q308" s="405"/>
      <c r="R308" s="405"/>
      <c r="S308" s="405"/>
      <c r="T308" s="405"/>
      <c r="U308" s="405"/>
      <c r="V308" s="405"/>
      <c r="W308" s="405"/>
      <c r="X308" s="405"/>
      <c r="Y308" s="405"/>
      <c r="Z308" s="405"/>
    </row>
    <row r="309" spans="1:26" ht="16.5" customHeight="1">
      <c r="A309" s="405"/>
      <c r="B309" s="405"/>
      <c r="C309" s="405"/>
      <c r="D309" s="413"/>
      <c r="E309" s="405"/>
      <c r="F309" s="412"/>
      <c r="G309" s="405"/>
      <c r="H309" s="405"/>
      <c r="I309" s="405"/>
      <c r="J309" s="412"/>
      <c r="K309" s="412"/>
      <c r="L309" s="405"/>
      <c r="M309" s="405"/>
      <c r="N309" s="405"/>
      <c r="O309" s="405"/>
      <c r="P309" s="405"/>
      <c r="Q309" s="405"/>
      <c r="R309" s="405"/>
      <c r="S309" s="405"/>
      <c r="T309" s="405"/>
      <c r="U309" s="405"/>
      <c r="V309" s="405"/>
      <c r="W309" s="405"/>
      <c r="X309" s="405"/>
      <c r="Y309" s="405"/>
      <c r="Z309" s="405"/>
    </row>
    <row r="310" spans="1:26" ht="16.5" customHeight="1">
      <c r="A310" s="405"/>
      <c r="B310" s="405"/>
      <c r="C310" s="405"/>
      <c r="D310" s="413"/>
      <c r="E310" s="405"/>
      <c r="F310" s="412"/>
      <c r="G310" s="405"/>
      <c r="H310" s="405"/>
      <c r="I310" s="405"/>
      <c r="J310" s="412"/>
      <c r="K310" s="412"/>
      <c r="L310" s="405"/>
      <c r="M310" s="405"/>
      <c r="N310" s="405"/>
      <c r="O310" s="405"/>
      <c r="P310" s="405"/>
      <c r="Q310" s="405"/>
      <c r="R310" s="405"/>
      <c r="S310" s="405"/>
      <c r="T310" s="405"/>
      <c r="U310" s="405"/>
      <c r="V310" s="405"/>
      <c r="W310" s="405"/>
      <c r="X310" s="405"/>
      <c r="Y310" s="405"/>
      <c r="Z310" s="405"/>
    </row>
    <row r="311" spans="1:26" ht="16.5" customHeight="1">
      <c r="A311" s="405"/>
      <c r="B311" s="405"/>
      <c r="C311" s="405"/>
      <c r="D311" s="413"/>
      <c r="E311" s="405"/>
      <c r="F311" s="412"/>
      <c r="G311" s="405"/>
      <c r="H311" s="405"/>
      <c r="I311" s="405"/>
      <c r="J311" s="412"/>
      <c r="K311" s="412"/>
      <c r="L311" s="405"/>
      <c r="M311" s="405"/>
      <c r="N311" s="405"/>
      <c r="O311" s="405"/>
      <c r="P311" s="405"/>
      <c r="Q311" s="405"/>
      <c r="R311" s="405"/>
      <c r="S311" s="405"/>
      <c r="T311" s="405"/>
      <c r="U311" s="405"/>
      <c r="V311" s="405"/>
      <c r="W311" s="405"/>
      <c r="X311" s="405"/>
      <c r="Y311" s="405"/>
      <c r="Z311" s="405"/>
    </row>
    <row r="312" spans="1:26" ht="16.5" customHeight="1">
      <c r="A312" s="405"/>
      <c r="B312" s="405"/>
      <c r="C312" s="405"/>
      <c r="D312" s="413"/>
      <c r="E312" s="405"/>
      <c r="F312" s="412"/>
      <c r="G312" s="405"/>
      <c r="H312" s="405"/>
      <c r="I312" s="405"/>
      <c r="J312" s="412"/>
      <c r="K312" s="412"/>
      <c r="L312" s="405"/>
      <c r="M312" s="405"/>
      <c r="N312" s="405"/>
      <c r="O312" s="405"/>
      <c r="P312" s="405"/>
      <c r="Q312" s="405"/>
      <c r="R312" s="405"/>
      <c r="S312" s="405"/>
      <c r="T312" s="405"/>
      <c r="U312" s="405"/>
      <c r="V312" s="405"/>
      <c r="W312" s="405"/>
      <c r="X312" s="405"/>
      <c r="Y312" s="405"/>
      <c r="Z312" s="405"/>
    </row>
    <row r="313" spans="1:26" ht="16.5" customHeight="1">
      <c r="A313" s="405"/>
      <c r="B313" s="405"/>
      <c r="C313" s="405"/>
      <c r="D313" s="413"/>
      <c r="E313" s="405"/>
      <c r="F313" s="412"/>
      <c r="G313" s="405"/>
      <c r="H313" s="405"/>
      <c r="I313" s="405"/>
      <c r="J313" s="412"/>
      <c r="K313" s="412"/>
      <c r="L313" s="405"/>
      <c r="M313" s="405"/>
      <c r="N313" s="405"/>
      <c r="O313" s="405"/>
      <c r="P313" s="405"/>
      <c r="Q313" s="405"/>
      <c r="R313" s="405"/>
      <c r="S313" s="405"/>
      <c r="T313" s="405"/>
      <c r="U313" s="405"/>
      <c r="V313" s="405"/>
      <c r="W313" s="405"/>
      <c r="X313" s="405"/>
      <c r="Y313" s="405"/>
      <c r="Z313" s="405"/>
    </row>
    <row r="314" spans="1:26" ht="16.5" customHeight="1">
      <c r="A314" s="405"/>
      <c r="B314" s="405"/>
      <c r="C314" s="405"/>
      <c r="D314" s="413"/>
      <c r="E314" s="405"/>
      <c r="F314" s="412"/>
      <c r="G314" s="405"/>
      <c r="H314" s="405"/>
      <c r="I314" s="405"/>
      <c r="J314" s="412"/>
      <c r="K314" s="412"/>
      <c r="L314" s="405"/>
      <c r="M314" s="405"/>
      <c r="N314" s="405"/>
      <c r="O314" s="405"/>
      <c r="P314" s="405"/>
      <c r="Q314" s="405"/>
      <c r="R314" s="405"/>
      <c r="S314" s="405"/>
      <c r="T314" s="405"/>
      <c r="U314" s="405"/>
      <c r="V314" s="405"/>
      <c r="W314" s="405"/>
      <c r="X314" s="405"/>
      <c r="Y314" s="405"/>
      <c r="Z314" s="405"/>
    </row>
    <row r="315" spans="1:26" ht="16.5" customHeight="1">
      <c r="A315" s="405"/>
      <c r="B315" s="405"/>
      <c r="C315" s="405"/>
      <c r="D315" s="413"/>
      <c r="E315" s="405"/>
      <c r="F315" s="412"/>
      <c r="G315" s="405"/>
      <c r="H315" s="405"/>
      <c r="I315" s="405"/>
      <c r="J315" s="412"/>
      <c r="K315" s="412"/>
      <c r="L315" s="405"/>
      <c r="M315" s="405"/>
      <c r="N315" s="405"/>
      <c r="O315" s="405"/>
      <c r="P315" s="405"/>
      <c r="Q315" s="405"/>
      <c r="R315" s="405"/>
      <c r="S315" s="405"/>
      <c r="T315" s="405"/>
      <c r="U315" s="405"/>
      <c r="V315" s="405"/>
      <c r="W315" s="405"/>
      <c r="X315" s="405"/>
      <c r="Y315" s="405"/>
      <c r="Z315" s="405"/>
    </row>
    <row r="316" spans="1:26" ht="16.5" customHeight="1">
      <c r="A316" s="405"/>
      <c r="B316" s="405"/>
      <c r="C316" s="405"/>
      <c r="D316" s="413"/>
      <c r="E316" s="405"/>
      <c r="F316" s="412"/>
      <c r="G316" s="405"/>
      <c r="H316" s="405"/>
      <c r="I316" s="405"/>
      <c r="J316" s="412"/>
      <c r="K316" s="412"/>
      <c r="L316" s="405"/>
      <c r="M316" s="405"/>
      <c r="N316" s="405"/>
      <c r="O316" s="405"/>
      <c r="P316" s="405"/>
      <c r="Q316" s="405"/>
      <c r="R316" s="405"/>
      <c r="S316" s="405"/>
      <c r="T316" s="405"/>
      <c r="U316" s="405"/>
      <c r="V316" s="405"/>
      <c r="W316" s="405"/>
      <c r="X316" s="405"/>
      <c r="Y316" s="405"/>
      <c r="Z316" s="405"/>
    </row>
    <row r="317" spans="1:26" ht="16.5" customHeight="1">
      <c r="A317" s="405"/>
      <c r="B317" s="405"/>
      <c r="C317" s="405"/>
      <c r="D317" s="413"/>
      <c r="E317" s="405"/>
      <c r="F317" s="412"/>
      <c r="G317" s="405"/>
      <c r="H317" s="405"/>
      <c r="I317" s="405"/>
      <c r="J317" s="412"/>
      <c r="K317" s="412"/>
      <c r="L317" s="405"/>
      <c r="M317" s="405"/>
      <c r="N317" s="405"/>
      <c r="O317" s="405"/>
      <c r="P317" s="405"/>
      <c r="Q317" s="405"/>
      <c r="R317" s="405"/>
      <c r="S317" s="405"/>
      <c r="T317" s="405"/>
      <c r="U317" s="405"/>
      <c r="V317" s="405"/>
      <c r="W317" s="405"/>
      <c r="X317" s="405"/>
      <c r="Y317" s="405"/>
      <c r="Z317" s="405"/>
    </row>
    <row r="318" spans="1:26" ht="16.5" customHeight="1">
      <c r="A318" s="405"/>
      <c r="B318" s="405"/>
      <c r="C318" s="405"/>
      <c r="D318" s="413"/>
      <c r="E318" s="405"/>
      <c r="F318" s="412"/>
      <c r="G318" s="405"/>
      <c r="H318" s="405"/>
      <c r="I318" s="405"/>
      <c r="J318" s="412"/>
      <c r="K318" s="412"/>
      <c r="L318" s="405"/>
      <c r="M318" s="405"/>
      <c r="N318" s="405"/>
      <c r="O318" s="405"/>
      <c r="P318" s="405"/>
      <c r="Q318" s="405"/>
      <c r="R318" s="405"/>
      <c r="S318" s="405"/>
      <c r="T318" s="405"/>
      <c r="U318" s="405"/>
      <c r="V318" s="405"/>
      <c r="W318" s="405"/>
      <c r="X318" s="405"/>
      <c r="Y318" s="405"/>
      <c r="Z318" s="405"/>
    </row>
    <row r="319" spans="1:26" ht="16.5" customHeight="1">
      <c r="A319" s="405"/>
      <c r="B319" s="405"/>
      <c r="C319" s="405"/>
      <c r="D319" s="413"/>
      <c r="E319" s="405"/>
      <c r="F319" s="412"/>
      <c r="G319" s="405"/>
      <c r="H319" s="405"/>
      <c r="I319" s="405"/>
      <c r="J319" s="412"/>
      <c r="K319" s="412"/>
      <c r="L319" s="405"/>
      <c r="M319" s="405"/>
      <c r="N319" s="405"/>
      <c r="O319" s="405"/>
      <c r="P319" s="405"/>
      <c r="Q319" s="405"/>
      <c r="R319" s="405"/>
      <c r="S319" s="405"/>
      <c r="T319" s="405"/>
      <c r="U319" s="405"/>
      <c r="V319" s="405"/>
      <c r="W319" s="405"/>
      <c r="X319" s="405"/>
      <c r="Y319" s="405"/>
      <c r="Z319" s="405"/>
    </row>
    <row r="320" spans="1:26" ht="16.5" customHeight="1">
      <c r="A320" s="405"/>
      <c r="B320" s="405"/>
      <c r="C320" s="405"/>
      <c r="D320" s="413"/>
      <c r="E320" s="405"/>
      <c r="F320" s="412"/>
      <c r="G320" s="405"/>
      <c r="H320" s="405"/>
      <c r="I320" s="405"/>
      <c r="J320" s="412"/>
      <c r="K320" s="412"/>
      <c r="L320" s="405"/>
      <c r="M320" s="405"/>
      <c r="N320" s="405"/>
      <c r="O320" s="405"/>
      <c r="P320" s="405"/>
      <c r="Q320" s="405"/>
      <c r="R320" s="405"/>
      <c r="S320" s="405"/>
      <c r="T320" s="405"/>
      <c r="U320" s="405"/>
      <c r="V320" s="405"/>
      <c r="W320" s="405"/>
      <c r="X320" s="405"/>
      <c r="Y320" s="405"/>
      <c r="Z320" s="405"/>
    </row>
    <row r="321" spans="1:26" ht="16.5" customHeight="1">
      <c r="A321" s="405"/>
      <c r="B321" s="405"/>
      <c r="C321" s="405"/>
      <c r="D321" s="413"/>
      <c r="E321" s="405"/>
      <c r="F321" s="412"/>
      <c r="G321" s="405"/>
      <c r="H321" s="405"/>
      <c r="I321" s="405"/>
      <c r="J321" s="412"/>
      <c r="K321" s="412"/>
      <c r="L321" s="405"/>
      <c r="M321" s="405"/>
      <c r="N321" s="405"/>
      <c r="O321" s="405"/>
      <c r="P321" s="405"/>
      <c r="Q321" s="405"/>
      <c r="R321" s="405"/>
      <c r="S321" s="405"/>
      <c r="T321" s="405"/>
      <c r="U321" s="405"/>
      <c r="V321" s="405"/>
      <c r="W321" s="405"/>
      <c r="X321" s="405"/>
      <c r="Y321" s="405"/>
      <c r="Z321" s="405"/>
    </row>
    <row r="322" spans="1:26" ht="16.5" customHeight="1">
      <c r="A322" s="405"/>
      <c r="B322" s="405"/>
      <c r="C322" s="405"/>
      <c r="D322" s="413"/>
      <c r="E322" s="405"/>
      <c r="F322" s="412"/>
      <c r="G322" s="405"/>
      <c r="H322" s="405"/>
      <c r="I322" s="405"/>
      <c r="J322" s="412"/>
      <c r="K322" s="412"/>
      <c r="L322" s="405"/>
      <c r="M322" s="405"/>
      <c r="N322" s="405"/>
      <c r="O322" s="405"/>
      <c r="P322" s="405"/>
      <c r="Q322" s="405"/>
      <c r="R322" s="405"/>
      <c r="S322" s="405"/>
      <c r="T322" s="405"/>
      <c r="U322" s="405"/>
      <c r="V322" s="405"/>
      <c r="W322" s="405"/>
      <c r="X322" s="405"/>
      <c r="Y322" s="405"/>
      <c r="Z322" s="405"/>
    </row>
    <row r="323" spans="1:26" ht="16.5" customHeight="1">
      <c r="A323" s="405"/>
      <c r="B323" s="405"/>
      <c r="C323" s="405"/>
      <c r="D323" s="413"/>
      <c r="E323" s="405"/>
      <c r="F323" s="412"/>
      <c r="G323" s="405"/>
      <c r="H323" s="405"/>
      <c r="I323" s="405"/>
      <c r="J323" s="412"/>
      <c r="K323" s="412"/>
      <c r="L323" s="405"/>
      <c r="M323" s="405"/>
      <c r="N323" s="405"/>
      <c r="O323" s="405"/>
      <c r="P323" s="405"/>
      <c r="Q323" s="405"/>
      <c r="R323" s="405"/>
      <c r="S323" s="405"/>
      <c r="T323" s="405"/>
      <c r="U323" s="405"/>
      <c r="V323" s="405"/>
      <c r="W323" s="405"/>
      <c r="X323" s="405"/>
      <c r="Y323" s="405"/>
      <c r="Z323" s="405"/>
    </row>
    <row r="324" spans="1:26" ht="16.5" customHeight="1">
      <c r="A324" s="405"/>
      <c r="B324" s="405"/>
      <c r="C324" s="405"/>
      <c r="D324" s="413"/>
      <c r="E324" s="405"/>
      <c r="F324" s="412"/>
      <c r="G324" s="405"/>
      <c r="H324" s="405"/>
      <c r="I324" s="405"/>
      <c r="J324" s="412"/>
      <c r="K324" s="412"/>
      <c r="L324" s="405"/>
      <c r="M324" s="405"/>
      <c r="N324" s="405"/>
      <c r="O324" s="405"/>
      <c r="P324" s="405"/>
      <c r="Q324" s="405"/>
      <c r="R324" s="405"/>
      <c r="S324" s="405"/>
      <c r="T324" s="405"/>
      <c r="U324" s="405"/>
      <c r="V324" s="405"/>
      <c r="W324" s="405"/>
      <c r="X324" s="405"/>
      <c r="Y324" s="405"/>
      <c r="Z324" s="405"/>
    </row>
    <row r="325" spans="1:26" ht="16.5" customHeight="1">
      <c r="A325" s="405"/>
      <c r="B325" s="405"/>
      <c r="C325" s="405"/>
      <c r="D325" s="413"/>
      <c r="E325" s="405"/>
      <c r="F325" s="412"/>
      <c r="G325" s="405"/>
      <c r="H325" s="405"/>
      <c r="I325" s="405"/>
      <c r="J325" s="412"/>
      <c r="K325" s="412"/>
      <c r="L325" s="405"/>
      <c r="M325" s="405"/>
      <c r="N325" s="405"/>
      <c r="O325" s="405"/>
      <c r="P325" s="405"/>
      <c r="Q325" s="405"/>
      <c r="R325" s="405"/>
      <c r="S325" s="405"/>
      <c r="T325" s="405"/>
      <c r="U325" s="405"/>
      <c r="V325" s="405"/>
      <c r="W325" s="405"/>
      <c r="X325" s="405"/>
      <c r="Y325" s="405"/>
      <c r="Z325" s="405"/>
    </row>
    <row r="326" spans="1:26" ht="16.5" customHeight="1">
      <c r="A326" s="405"/>
      <c r="B326" s="405"/>
      <c r="C326" s="405"/>
      <c r="D326" s="413"/>
      <c r="E326" s="405"/>
      <c r="F326" s="412"/>
      <c r="G326" s="405"/>
      <c r="H326" s="405"/>
      <c r="I326" s="405"/>
      <c r="J326" s="412"/>
      <c r="K326" s="412"/>
      <c r="L326" s="405"/>
      <c r="M326" s="405"/>
      <c r="N326" s="405"/>
      <c r="O326" s="405"/>
      <c r="P326" s="405"/>
      <c r="Q326" s="405"/>
      <c r="R326" s="405"/>
      <c r="S326" s="405"/>
      <c r="T326" s="405"/>
      <c r="U326" s="405"/>
      <c r="V326" s="405"/>
      <c r="W326" s="405"/>
      <c r="X326" s="405"/>
      <c r="Y326" s="405"/>
      <c r="Z326" s="405"/>
    </row>
    <row r="327" spans="1:26" ht="16.5" customHeight="1">
      <c r="A327" s="405"/>
      <c r="B327" s="405"/>
      <c r="C327" s="405"/>
      <c r="D327" s="413"/>
      <c r="E327" s="405"/>
      <c r="F327" s="412"/>
      <c r="G327" s="405"/>
      <c r="H327" s="405"/>
      <c r="I327" s="405"/>
      <c r="J327" s="412"/>
      <c r="K327" s="412"/>
      <c r="L327" s="405"/>
      <c r="M327" s="405"/>
      <c r="N327" s="405"/>
      <c r="O327" s="405"/>
      <c r="P327" s="405"/>
      <c r="Q327" s="405"/>
      <c r="R327" s="405"/>
      <c r="S327" s="405"/>
      <c r="T327" s="405"/>
      <c r="U327" s="405"/>
      <c r="V327" s="405"/>
      <c r="W327" s="405"/>
      <c r="X327" s="405"/>
      <c r="Y327" s="405"/>
      <c r="Z327" s="405"/>
    </row>
    <row r="328" spans="1:26" ht="16.5" customHeight="1">
      <c r="A328" s="405"/>
      <c r="B328" s="405"/>
      <c r="C328" s="405"/>
      <c r="D328" s="413"/>
      <c r="E328" s="405"/>
      <c r="F328" s="412"/>
      <c r="G328" s="405"/>
      <c r="H328" s="405"/>
      <c r="I328" s="405"/>
      <c r="J328" s="412"/>
      <c r="K328" s="412"/>
      <c r="L328" s="405"/>
      <c r="M328" s="405"/>
      <c r="N328" s="405"/>
      <c r="O328" s="405"/>
      <c r="P328" s="405"/>
      <c r="Q328" s="405"/>
      <c r="R328" s="405"/>
      <c r="S328" s="405"/>
      <c r="T328" s="405"/>
      <c r="U328" s="405"/>
      <c r="V328" s="405"/>
      <c r="W328" s="405"/>
      <c r="X328" s="405"/>
      <c r="Y328" s="405"/>
      <c r="Z328" s="405"/>
    </row>
    <row r="329" spans="1:26" ht="16.5" customHeight="1">
      <c r="A329" s="405"/>
      <c r="B329" s="405"/>
      <c r="C329" s="405"/>
      <c r="D329" s="413"/>
      <c r="E329" s="405"/>
      <c r="F329" s="412"/>
      <c r="G329" s="405"/>
      <c r="H329" s="405"/>
      <c r="I329" s="405"/>
      <c r="J329" s="412"/>
      <c r="K329" s="412"/>
      <c r="L329" s="405"/>
      <c r="M329" s="405"/>
      <c r="N329" s="405"/>
      <c r="O329" s="405"/>
      <c r="P329" s="405"/>
      <c r="Q329" s="405"/>
      <c r="R329" s="405"/>
      <c r="S329" s="405"/>
      <c r="T329" s="405"/>
      <c r="U329" s="405"/>
      <c r="V329" s="405"/>
      <c r="W329" s="405"/>
      <c r="X329" s="405"/>
      <c r="Y329" s="405"/>
      <c r="Z329" s="405"/>
    </row>
    <row r="330" spans="1:26" ht="16.5" customHeight="1">
      <c r="A330" s="405"/>
      <c r="B330" s="405"/>
      <c r="C330" s="405"/>
      <c r="D330" s="413"/>
      <c r="E330" s="405"/>
      <c r="F330" s="412"/>
      <c r="G330" s="405"/>
      <c r="H330" s="405"/>
      <c r="I330" s="405"/>
      <c r="J330" s="412"/>
      <c r="K330" s="412"/>
      <c r="L330" s="405"/>
      <c r="M330" s="405"/>
      <c r="N330" s="405"/>
      <c r="O330" s="405"/>
      <c r="P330" s="405"/>
      <c r="Q330" s="405"/>
      <c r="R330" s="405"/>
      <c r="S330" s="405"/>
      <c r="T330" s="405"/>
      <c r="U330" s="405"/>
      <c r="V330" s="405"/>
      <c r="W330" s="405"/>
      <c r="X330" s="405"/>
      <c r="Y330" s="405"/>
      <c r="Z330" s="405"/>
    </row>
    <row r="331" spans="1:26" ht="16.5" customHeight="1">
      <c r="A331" s="405"/>
      <c r="B331" s="405"/>
      <c r="C331" s="405"/>
      <c r="D331" s="413"/>
      <c r="E331" s="405"/>
      <c r="F331" s="412"/>
      <c r="G331" s="405"/>
      <c r="H331" s="405"/>
      <c r="I331" s="405"/>
      <c r="J331" s="412"/>
      <c r="K331" s="412"/>
      <c r="L331" s="405"/>
      <c r="M331" s="405"/>
      <c r="N331" s="405"/>
      <c r="O331" s="405"/>
      <c r="P331" s="405"/>
      <c r="Q331" s="405"/>
      <c r="R331" s="405"/>
      <c r="S331" s="405"/>
      <c r="T331" s="405"/>
      <c r="U331" s="405"/>
      <c r="V331" s="405"/>
      <c r="W331" s="405"/>
      <c r="X331" s="405"/>
      <c r="Y331" s="405"/>
      <c r="Z331" s="405"/>
    </row>
    <row r="332" spans="1:26" ht="16.5" customHeight="1">
      <c r="A332" s="405"/>
      <c r="B332" s="405"/>
      <c r="C332" s="405"/>
      <c r="D332" s="413"/>
      <c r="E332" s="405"/>
      <c r="F332" s="412"/>
      <c r="G332" s="405"/>
      <c r="H332" s="405"/>
      <c r="I332" s="405"/>
      <c r="J332" s="412"/>
      <c r="K332" s="412"/>
      <c r="L332" s="405"/>
      <c r="M332" s="405"/>
      <c r="N332" s="405"/>
      <c r="O332" s="405"/>
      <c r="P332" s="405"/>
      <c r="Q332" s="405"/>
      <c r="R332" s="405"/>
      <c r="S332" s="405"/>
      <c r="T332" s="405"/>
      <c r="U332" s="405"/>
      <c r="V332" s="405"/>
      <c r="W332" s="405"/>
      <c r="X332" s="405"/>
      <c r="Y332" s="405"/>
      <c r="Z332" s="405"/>
    </row>
    <row r="333" spans="1:26" ht="16.5" customHeight="1">
      <c r="A333" s="405"/>
      <c r="B333" s="405"/>
      <c r="C333" s="405"/>
      <c r="D333" s="413"/>
      <c r="E333" s="405"/>
      <c r="F333" s="412"/>
      <c r="G333" s="405"/>
      <c r="H333" s="405"/>
      <c r="I333" s="405"/>
      <c r="J333" s="412"/>
      <c r="K333" s="412"/>
      <c r="L333" s="405"/>
      <c r="M333" s="405"/>
      <c r="N333" s="405"/>
      <c r="O333" s="405"/>
      <c r="P333" s="405"/>
      <c r="Q333" s="405"/>
      <c r="R333" s="405"/>
      <c r="S333" s="405"/>
      <c r="T333" s="405"/>
      <c r="U333" s="405"/>
      <c r="V333" s="405"/>
      <c r="W333" s="405"/>
      <c r="X333" s="405"/>
      <c r="Y333" s="405"/>
      <c r="Z333" s="405"/>
    </row>
    <row r="334" spans="1:26" ht="16.5" customHeight="1">
      <c r="A334" s="405"/>
      <c r="B334" s="405"/>
      <c r="C334" s="405"/>
      <c r="D334" s="413"/>
      <c r="E334" s="405"/>
      <c r="F334" s="412"/>
      <c r="G334" s="405"/>
      <c r="H334" s="405"/>
      <c r="I334" s="405"/>
      <c r="J334" s="412"/>
      <c r="K334" s="412"/>
      <c r="L334" s="405"/>
      <c r="M334" s="405"/>
      <c r="N334" s="405"/>
      <c r="O334" s="405"/>
      <c r="P334" s="405"/>
      <c r="Q334" s="405"/>
      <c r="R334" s="405"/>
      <c r="S334" s="405"/>
      <c r="T334" s="405"/>
      <c r="U334" s="405"/>
      <c r="V334" s="405"/>
      <c r="W334" s="405"/>
      <c r="X334" s="405"/>
      <c r="Y334" s="405"/>
      <c r="Z334" s="405"/>
    </row>
    <row r="335" spans="1:26" ht="16.5" customHeight="1">
      <c r="A335" s="405"/>
      <c r="B335" s="405"/>
      <c r="C335" s="405"/>
      <c r="D335" s="413"/>
      <c r="E335" s="405"/>
      <c r="F335" s="412"/>
      <c r="G335" s="405"/>
      <c r="H335" s="405"/>
      <c r="I335" s="405"/>
      <c r="J335" s="412"/>
      <c r="K335" s="412"/>
      <c r="L335" s="405"/>
      <c r="M335" s="405"/>
      <c r="N335" s="405"/>
      <c r="O335" s="405"/>
      <c r="P335" s="405"/>
      <c r="Q335" s="405"/>
      <c r="R335" s="405"/>
      <c r="S335" s="405"/>
      <c r="T335" s="405"/>
      <c r="U335" s="405"/>
      <c r="V335" s="405"/>
      <c r="W335" s="405"/>
      <c r="X335" s="405"/>
      <c r="Y335" s="405"/>
      <c r="Z335" s="405"/>
    </row>
    <row r="336" spans="1:26" ht="16.5" customHeight="1">
      <c r="A336" s="405"/>
      <c r="B336" s="405"/>
      <c r="C336" s="405"/>
      <c r="D336" s="413"/>
      <c r="E336" s="405"/>
      <c r="F336" s="412"/>
      <c r="G336" s="405"/>
      <c r="H336" s="405"/>
      <c r="I336" s="405"/>
      <c r="J336" s="412"/>
      <c r="K336" s="412"/>
      <c r="L336" s="405"/>
      <c r="M336" s="405"/>
      <c r="N336" s="405"/>
      <c r="O336" s="405"/>
      <c r="P336" s="405"/>
      <c r="Q336" s="405"/>
      <c r="R336" s="405"/>
      <c r="S336" s="405"/>
      <c r="T336" s="405"/>
      <c r="U336" s="405"/>
      <c r="V336" s="405"/>
      <c r="W336" s="405"/>
      <c r="X336" s="405"/>
      <c r="Y336" s="405"/>
      <c r="Z336" s="405"/>
    </row>
    <row r="337" spans="1:26" ht="16.5" customHeight="1">
      <c r="A337" s="405"/>
      <c r="B337" s="405"/>
      <c r="C337" s="405"/>
      <c r="D337" s="413"/>
      <c r="E337" s="405"/>
      <c r="F337" s="412"/>
      <c r="G337" s="405"/>
      <c r="H337" s="405"/>
      <c r="I337" s="405"/>
      <c r="J337" s="412"/>
      <c r="K337" s="412"/>
      <c r="L337" s="405"/>
      <c r="M337" s="405"/>
      <c r="N337" s="405"/>
      <c r="O337" s="405"/>
      <c r="P337" s="405"/>
      <c r="Q337" s="405"/>
      <c r="R337" s="405"/>
      <c r="S337" s="405"/>
      <c r="T337" s="405"/>
      <c r="U337" s="405"/>
      <c r="V337" s="405"/>
      <c r="W337" s="405"/>
      <c r="X337" s="405"/>
      <c r="Y337" s="405"/>
      <c r="Z337" s="405"/>
    </row>
    <row r="338" spans="1:26" ht="16.5" customHeight="1">
      <c r="A338" s="405"/>
      <c r="B338" s="405"/>
      <c r="C338" s="405"/>
      <c r="D338" s="413"/>
      <c r="E338" s="405"/>
      <c r="F338" s="412"/>
      <c r="G338" s="405"/>
      <c r="H338" s="405"/>
      <c r="I338" s="405"/>
      <c r="J338" s="412"/>
      <c r="K338" s="412"/>
      <c r="L338" s="405"/>
      <c r="M338" s="405"/>
      <c r="N338" s="405"/>
      <c r="O338" s="405"/>
      <c r="P338" s="405"/>
      <c r="Q338" s="405"/>
      <c r="R338" s="405"/>
      <c r="S338" s="405"/>
      <c r="T338" s="405"/>
      <c r="U338" s="405"/>
      <c r="V338" s="405"/>
      <c r="W338" s="405"/>
      <c r="X338" s="405"/>
      <c r="Y338" s="405"/>
      <c r="Z338" s="405"/>
    </row>
    <row r="339" spans="1:26" ht="16.5" customHeight="1">
      <c r="A339" s="405"/>
      <c r="B339" s="405"/>
      <c r="C339" s="405"/>
      <c r="D339" s="413"/>
      <c r="E339" s="405"/>
      <c r="F339" s="412"/>
      <c r="G339" s="405"/>
      <c r="H339" s="405"/>
      <c r="I339" s="405"/>
      <c r="J339" s="412"/>
      <c r="K339" s="412"/>
      <c r="L339" s="405"/>
      <c r="M339" s="405"/>
      <c r="N339" s="405"/>
      <c r="O339" s="405"/>
      <c r="P339" s="405"/>
      <c r="Q339" s="405"/>
      <c r="R339" s="405"/>
      <c r="S339" s="405"/>
      <c r="T339" s="405"/>
      <c r="U339" s="405"/>
      <c r="V339" s="405"/>
      <c r="W339" s="405"/>
      <c r="X339" s="405"/>
      <c r="Y339" s="405"/>
      <c r="Z339" s="405"/>
    </row>
    <row r="340" spans="1:26" ht="16.5" customHeight="1">
      <c r="A340" s="405"/>
      <c r="B340" s="405"/>
      <c r="C340" s="405"/>
      <c r="D340" s="413"/>
      <c r="E340" s="405"/>
      <c r="F340" s="412"/>
      <c r="G340" s="405"/>
      <c r="H340" s="405"/>
      <c r="I340" s="405"/>
      <c r="J340" s="412"/>
      <c r="K340" s="412"/>
      <c r="L340" s="405"/>
      <c r="M340" s="405"/>
      <c r="N340" s="405"/>
      <c r="O340" s="405"/>
      <c r="P340" s="405"/>
      <c r="Q340" s="405"/>
      <c r="R340" s="405"/>
      <c r="S340" s="405"/>
      <c r="T340" s="405"/>
      <c r="U340" s="405"/>
      <c r="V340" s="405"/>
      <c r="W340" s="405"/>
      <c r="X340" s="405"/>
      <c r="Y340" s="405"/>
      <c r="Z340" s="405"/>
    </row>
    <row r="341" spans="1:26" ht="16.5" customHeight="1">
      <c r="A341" s="405"/>
      <c r="B341" s="405"/>
      <c r="C341" s="405"/>
      <c r="D341" s="413"/>
      <c r="E341" s="405"/>
      <c r="F341" s="412"/>
      <c r="G341" s="405"/>
      <c r="H341" s="405"/>
      <c r="I341" s="405"/>
      <c r="J341" s="412"/>
      <c r="K341" s="412"/>
      <c r="L341" s="405"/>
      <c r="M341" s="405"/>
      <c r="N341" s="405"/>
      <c r="O341" s="405"/>
      <c r="P341" s="405"/>
      <c r="Q341" s="405"/>
      <c r="R341" s="405"/>
      <c r="S341" s="405"/>
      <c r="T341" s="405"/>
      <c r="U341" s="405"/>
      <c r="V341" s="405"/>
      <c r="W341" s="405"/>
      <c r="X341" s="405"/>
      <c r="Y341" s="405"/>
      <c r="Z341" s="405"/>
    </row>
    <row r="342" spans="1:26" ht="16.5" customHeight="1">
      <c r="A342" s="405"/>
      <c r="B342" s="405"/>
      <c r="C342" s="405"/>
      <c r="D342" s="413"/>
      <c r="E342" s="405"/>
      <c r="F342" s="412"/>
      <c r="G342" s="405"/>
      <c r="H342" s="405"/>
      <c r="I342" s="405"/>
      <c r="J342" s="412"/>
      <c r="K342" s="412"/>
      <c r="L342" s="405"/>
      <c r="M342" s="405"/>
      <c r="N342" s="405"/>
      <c r="O342" s="405"/>
      <c r="P342" s="405"/>
      <c r="Q342" s="405"/>
      <c r="R342" s="405"/>
      <c r="S342" s="405"/>
      <c r="T342" s="405"/>
      <c r="U342" s="405"/>
      <c r="V342" s="405"/>
      <c r="W342" s="405"/>
      <c r="X342" s="405"/>
      <c r="Y342" s="405"/>
      <c r="Z342" s="405"/>
    </row>
    <row r="343" spans="1:26" ht="16.5" customHeight="1">
      <c r="A343" s="405"/>
      <c r="B343" s="405"/>
      <c r="C343" s="405"/>
      <c r="D343" s="413"/>
      <c r="E343" s="405"/>
      <c r="F343" s="412"/>
      <c r="G343" s="405"/>
      <c r="H343" s="405"/>
      <c r="I343" s="405"/>
      <c r="J343" s="412"/>
      <c r="K343" s="412"/>
      <c r="L343" s="405"/>
      <c r="M343" s="405"/>
      <c r="N343" s="405"/>
      <c r="O343" s="405"/>
      <c r="P343" s="405"/>
      <c r="Q343" s="405"/>
      <c r="R343" s="405"/>
      <c r="S343" s="405"/>
      <c r="T343" s="405"/>
      <c r="U343" s="405"/>
      <c r="V343" s="405"/>
      <c r="W343" s="405"/>
      <c r="X343" s="405"/>
      <c r="Y343" s="405"/>
      <c r="Z343" s="405"/>
    </row>
    <row r="344" spans="1:26" ht="16.5" customHeight="1">
      <c r="A344" s="405"/>
      <c r="B344" s="405"/>
      <c r="C344" s="405"/>
      <c r="D344" s="413"/>
      <c r="E344" s="405"/>
      <c r="F344" s="412"/>
      <c r="G344" s="405"/>
      <c r="H344" s="405"/>
      <c r="I344" s="405"/>
      <c r="J344" s="412"/>
      <c r="K344" s="412"/>
      <c r="L344" s="405"/>
      <c r="M344" s="405"/>
      <c r="N344" s="405"/>
      <c r="O344" s="405"/>
      <c r="P344" s="405"/>
      <c r="Q344" s="405"/>
      <c r="R344" s="405"/>
      <c r="S344" s="405"/>
      <c r="T344" s="405"/>
      <c r="U344" s="405"/>
      <c r="V344" s="405"/>
      <c r="W344" s="405"/>
      <c r="X344" s="405"/>
      <c r="Y344" s="405"/>
      <c r="Z344" s="405"/>
    </row>
    <row r="345" spans="1:26" ht="16.5" customHeight="1">
      <c r="A345" s="405"/>
      <c r="B345" s="405"/>
      <c r="C345" s="405"/>
      <c r="D345" s="413"/>
      <c r="E345" s="405"/>
      <c r="F345" s="412"/>
      <c r="G345" s="405"/>
      <c r="H345" s="405"/>
      <c r="I345" s="405"/>
      <c r="J345" s="412"/>
      <c r="K345" s="412"/>
      <c r="L345" s="405"/>
      <c r="M345" s="405"/>
      <c r="N345" s="405"/>
      <c r="O345" s="405"/>
      <c r="P345" s="405"/>
      <c r="Q345" s="405"/>
      <c r="R345" s="405"/>
      <c r="S345" s="405"/>
      <c r="T345" s="405"/>
      <c r="U345" s="405"/>
      <c r="V345" s="405"/>
      <c r="W345" s="405"/>
      <c r="X345" s="405"/>
      <c r="Y345" s="405"/>
      <c r="Z345" s="405"/>
    </row>
    <row r="346" spans="1:26" ht="16.5" customHeight="1">
      <c r="A346" s="405"/>
      <c r="B346" s="405"/>
      <c r="C346" s="405"/>
      <c r="D346" s="413"/>
      <c r="E346" s="405"/>
      <c r="F346" s="412"/>
      <c r="G346" s="405"/>
      <c r="H346" s="405"/>
      <c r="I346" s="405"/>
      <c r="J346" s="412"/>
      <c r="K346" s="412"/>
      <c r="L346" s="405"/>
      <c r="M346" s="405"/>
      <c r="N346" s="405"/>
      <c r="O346" s="405"/>
      <c r="P346" s="405"/>
      <c r="Q346" s="405"/>
      <c r="R346" s="405"/>
      <c r="S346" s="405"/>
      <c r="T346" s="405"/>
      <c r="U346" s="405"/>
      <c r="V346" s="405"/>
      <c r="W346" s="405"/>
      <c r="X346" s="405"/>
      <c r="Y346" s="405"/>
      <c r="Z346" s="405"/>
    </row>
    <row r="347" spans="1:26" ht="16.5" customHeight="1">
      <c r="A347" s="405"/>
      <c r="B347" s="405"/>
      <c r="C347" s="405"/>
      <c r="D347" s="413"/>
      <c r="E347" s="405"/>
      <c r="F347" s="412"/>
      <c r="G347" s="405"/>
      <c r="H347" s="405"/>
      <c r="I347" s="405"/>
      <c r="J347" s="412"/>
      <c r="K347" s="412"/>
      <c r="L347" s="405"/>
      <c r="M347" s="405"/>
      <c r="N347" s="405"/>
      <c r="O347" s="405"/>
      <c r="P347" s="405"/>
      <c r="Q347" s="405"/>
      <c r="R347" s="405"/>
      <c r="S347" s="405"/>
      <c r="T347" s="405"/>
      <c r="U347" s="405"/>
      <c r="V347" s="405"/>
      <c r="W347" s="405"/>
      <c r="X347" s="405"/>
      <c r="Y347" s="405"/>
      <c r="Z347" s="405"/>
    </row>
    <row r="348" spans="1:26" ht="16.5" customHeight="1">
      <c r="A348" s="405"/>
      <c r="B348" s="405"/>
      <c r="C348" s="405"/>
      <c r="D348" s="413"/>
      <c r="E348" s="405"/>
      <c r="F348" s="412"/>
      <c r="G348" s="405"/>
      <c r="H348" s="405"/>
      <c r="I348" s="405"/>
      <c r="J348" s="412"/>
      <c r="K348" s="412"/>
      <c r="L348" s="405"/>
      <c r="M348" s="405"/>
      <c r="N348" s="405"/>
      <c r="O348" s="405"/>
      <c r="P348" s="405"/>
      <c r="Q348" s="405"/>
      <c r="R348" s="405"/>
      <c r="S348" s="405"/>
      <c r="T348" s="405"/>
      <c r="U348" s="405"/>
      <c r="V348" s="405"/>
      <c r="W348" s="405"/>
      <c r="X348" s="405"/>
      <c r="Y348" s="405"/>
      <c r="Z348" s="405"/>
    </row>
    <row r="349" spans="1:26" ht="16.5" customHeight="1">
      <c r="A349" s="405"/>
      <c r="B349" s="405"/>
      <c r="C349" s="405"/>
      <c r="D349" s="413"/>
      <c r="E349" s="405"/>
      <c r="F349" s="412"/>
      <c r="G349" s="405"/>
      <c r="H349" s="405"/>
      <c r="I349" s="405"/>
      <c r="J349" s="412"/>
      <c r="K349" s="412"/>
      <c r="L349" s="405"/>
      <c r="M349" s="405"/>
      <c r="N349" s="405"/>
      <c r="O349" s="405"/>
      <c r="P349" s="405"/>
      <c r="Q349" s="405"/>
      <c r="R349" s="405"/>
      <c r="S349" s="405"/>
      <c r="T349" s="405"/>
      <c r="U349" s="405"/>
      <c r="V349" s="405"/>
      <c r="W349" s="405"/>
      <c r="X349" s="405"/>
      <c r="Y349" s="405"/>
      <c r="Z349" s="405"/>
    </row>
    <row r="350" spans="1:26" ht="16.5" customHeight="1">
      <c r="A350" s="405"/>
      <c r="B350" s="405"/>
      <c r="C350" s="405"/>
      <c r="D350" s="413"/>
      <c r="E350" s="405"/>
      <c r="F350" s="412"/>
      <c r="G350" s="405"/>
      <c r="H350" s="405"/>
      <c r="I350" s="405"/>
      <c r="J350" s="412"/>
      <c r="K350" s="412"/>
      <c r="L350" s="405"/>
      <c r="M350" s="405"/>
      <c r="N350" s="405"/>
      <c r="O350" s="405"/>
      <c r="P350" s="405"/>
      <c r="Q350" s="405"/>
      <c r="R350" s="405"/>
      <c r="S350" s="405"/>
      <c r="T350" s="405"/>
      <c r="U350" s="405"/>
      <c r="V350" s="405"/>
      <c r="W350" s="405"/>
      <c r="X350" s="405"/>
      <c r="Y350" s="405"/>
      <c r="Z350" s="405"/>
    </row>
    <row r="351" spans="1:26" ht="16.5" customHeight="1">
      <c r="A351" s="405"/>
      <c r="B351" s="405"/>
      <c r="C351" s="405"/>
      <c r="D351" s="413"/>
      <c r="E351" s="405"/>
      <c r="F351" s="412"/>
      <c r="G351" s="405"/>
      <c r="H351" s="405"/>
      <c r="I351" s="405"/>
      <c r="J351" s="412"/>
      <c r="K351" s="412"/>
      <c r="L351" s="405"/>
      <c r="M351" s="405"/>
      <c r="N351" s="405"/>
      <c r="O351" s="405"/>
      <c r="P351" s="405"/>
      <c r="Q351" s="405"/>
      <c r="R351" s="405"/>
      <c r="S351" s="405"/>
      <c r="T351" s="405"/>
      <c r="U351" s="405"/>
      <c r="V351" s="405"/>
      <c r="W351" s="405"/>
      <c r="X351" s="405"/>
      <c r="Y351" s="405"/>
      <c r="Z351" s="405"/>
    </row>
    <row r="352" spans="1:26" ht="16.5" customHeight="1">
      <c r="A352" s="405"/>
      <c r="B352" s="405"/>
      <c r="C352" s="405"/>
      <c r="D352" s="413"/>
      <c r="E352" s="405"/>
      <c r="F352" s="412"/>
      <c r="G352" s="405"/>
      <c r="H352" s="405"/>
      <c r="I352" s="405"/>
      <c r="J352" s="412"/>
      <c r="K352" s="412"/>
      <c r="L352" s="405"/>
      <c r="M352" s="405"/>
      <c r="N352" s="405"/>
      <c r="O352" s="405"/>
      <c r="P352" s="405"/>
      <c r="Q352" s="405"/>
      <c r="R352" s="405"/>
      <c r="S352" s="405"/>
      <c r="T352" s="405"/>
      <c r="U352" s="405"/>
      <c r="V352" s="405"/>
      <c r="W352" s="405"/>
      <c r="X352" s="405"/>
      <c r="Y352" s="405"/>
      <c r="Z352" s="405"/>
    </row>
    <row r="353" spans="1:26" ht="16.5" customHeight="1">
      <c r="A353" s="405"/>
      <c r="B353" s="405"/>
      <c r="C353" s="405"/>
      <c r="D353" s="413"/>
      <c r="E353" s="405"/>
      <c r="F353" s="412"/>
      <c r="G353" s="405"/>
      <c r="H353" s="405"/>
      <c r="I353" s="405"/>
      <c r="J353" s="412"/>
      <c r="K353" s="412"/>
      <c r="L353" s="405"/>
      <c r="M353" s="405"/>
      <c r="N353" s="405"/>
      <c r="O353" s="405"/>
      <c r="P353" s="405"/>
      <c r="Q353" s="405"/>
      <c r="R353" s="405"/>
      <c r="S353" s="405"/>
      <c r="T353" s="405"/>
      <c r="U353" s="405"/>
      <c r="V353" s="405"/>
      <c r="W353" s="405"/>
      <c r="X353" s="405"/>
      <c r="Y353" s="405"/>
      <c r="Z353" s="405"/>
    </row>
    <row r="354" spans="1:26" ht="16.5" customHeight="1">
      <c r="A354" s="405"/>
      <c r="B354" s="405"/>
      <c r="C354" s="405"/>
      <c r="D354" s="413"/>
      <c r="E354" s="405"/>
      <c r="F354" s="412"/>
      <c r="G354" s="405"/>
      <c r="H354" s="405"/>
      <c r="I354" s="405"/>
      <c r="J354" s="412"/>
      <c r="K354" s="412"/>
      <c r="L354" s="405"/>
      <c r="M354" s="405"/>
      <c r="N354" s="405"/>
      <c r="O354" s="405"/>
      <c r="P354" s="405"/>
      <c r="Q354" s="405"/>
      <c r="R354" s="405"/>
      <c r="S354" s="405"/>
      <c r="T354" s="405"/>
      <c r="U354" s="405"/>
      <c r="V354" s="405"/>
      <c r="W354" s="405"/>
      <c r="X354" s="405"/>
      <c r="Y354" s="405"/>
      <c r="Z354" s="405"/>
    </row>
    <row r="355" spans="1:26" ht="16.5" customHeight="1">
      <c r="A355" s="405"/>
      <c r="B355" s="405"/>
      <c r="C355" s="405"/>
      <c r="D355" s="413"/>
      <c r="E355" s="405"/>
      <c r="F355" s="412"/>
      <c r="G355" s="405"/>
      <c r="H355" s="405"/>
      <c r="I355" s="405"/>
      <c r="J355" s="412"/>
      <c r="K355" s="412"/>
      <c r="L355" s="405"/>
      <c r="M355" s="405"/>
      <c r="N355" s="405"/>
      <c r="O355" s="405"/>
      <c r="P355" s="405"/>
      <c r="Q355" s="405"/>
      <c r="R355" s="405"/>
      <c r="S355" s="405"/>
      <c r="T355" s="405"/>
      <c r="U355" s="405"/>
      <c r="V355" s="405"/>
      <c r="W355" s="405"/>
      <c r="X355" s="405"/>
      <c r="Y355" s="405"/>
      <c r="Z355" s="405"/>
    </row>
    <row r="356" spans="1:26" ht="16.5" customHeight="1">
      <c r="A356" s="405"/>
      <c r="B356" s="405"/>
      <c r="C356" s="405"/>
      <c r="D356" s="413"/>
      <c r="E356" s="405"/>
      <c r="F356" s="412"/>
      <c r="G356" s="405"/>
      <c r="H356" s="405"/>
      <c r="I356" s="405"/>
      <c r="J356" s="412"/>
      <c r="K356" s="412"/>
      <c r="L356" s="405"/>
      <c r="M356" s="405"/>
      <c r="N356" s="405"/>
      <c r="O356" s="405"/>
      <c r="P356" s="405"/>
      <c r="Q356" s="405"/>
      <c r="R356" s="405"/>
      <c r="S356" s="405"/>
      <c r="T356" s="405"/>
      <c r="U356" s="405"/>
      <c r="V356" s="405"/>
      <c r="W356" s="405"/>
      <c r="X356" s="405"/>
      <c r="Y356" s="405"/>
      <c r="Z356" s="405"/>
    </row>
    <row r="357" spans="1:26" ht="16.5" customHeight="1">
      <c r="A357" s="405"/>
      <c r="B357" s="405"/>
      <c r="C357" s="405"/>
      <c r="D357" s="413"/>
      <c r="E357" s="405"/>
      <c r="F357" s="412"/>
      <c r="G357" s="405"/>
      <c r="H357" s="405"/>
      <c r="I357" s="405"/>
      <c r="J357" s="412"/>
      <c r="K357" s="412"/>
      <c r="L357" s="405"/>
      <c r="M357" s="405"/>
      <c r="N357" s="405"/>
      <c r="O357" s="405"/>
      <c r="P357" s="405"/>
      <c r="Q357" s="405"/>
      <c r="R357" s="405"/>
      <c r="S357" s="405"/>
      <c r="T357" s="405"/>
      <c r="U357" s="405"/>
      <c r="V357" s="405"/>
      <c r="W357" s="405"/>
      <c r="X357" s="405"/>
      <c r="Y357" s="405"/>
      <c r="Z357" s="405"/>
    </row>
    <row r="358" spans="1:26" ht="16.5" customHeight="1">
      <c r="A358" s="405"/>
      <c r="B358" s="405"/>
      <c r="C358" s="405"/>
      <c r="D358" s="413"/>
      <c r="E358" s="405"/>
      <c r="F358" s="412"/>
      <c r="G358" s="405"/>
      <c r="H358" s="405"/>
      <c r="I358" s="405"/>
      <c r="J358" s="412"/>
      <c r="K358" s="412"/>
      <c r="L358" s="405"/>
      <c r="M358" s="405"/>
      <c r="N358" s="405"/>
      <c r="O358" s="405"/>
      <c r="P358" s="405"/>
      <c r="Q358" s="405"/>
      <c r="R358" s="405"/>
      <c r="S358" s="405"/>
      <c r="T358" s="405"/>
      <c r="U358" s="405"/>
      <c r="V358" s="405"/>
      <c r="W358" s="405"/>
      <c r="X358" s="405"/>
      <c r="Y358" s="405"/>
      <c r="Z358" s="405"/>
    </row>
    <row r="359" spans="1:26" ht="16.5" customHeight="1">
      <c r="A359" s="405"/>
      <c r="B359" s="405"/>
      <c r="C359" s="405"/>
      <c r="D359" s="413"/>
      <c r="E359" s="405"/>
      <c r="F359" s="412"/>
      <c r="G359" s="405"/>
      <c r="H359" s="405"/>
      <c r="I359" s="405"/>
      <c r="J359" s="412"/>
      <c r="K359" s="412"/>
      <c r="L359" s="405"/>
      <c r="M359" s="405"/>
      <c r="N359" s="405"/>
      <c r="O359" s="405"/>
      <c r="P359" s="405"/>
      <c r="Q359" s="405"/>
      <c r="R359" s="405"/>
      <c r="S359" s="405"/>
      <c r="T359" s="405"/>
      <c r="U359" s="405"/>
      <c r="V359" s="405"/>
      <c r="W359" s="405"/>
      <c r="X359" s="405"/>
      <c r="Y359" s="405"/>
      <c r="Z359" s="405"/>
    </row>
    <row r="360" spans="1:26" ht="16.5" customHeight="1">
      <c r="A360" s="405"/>
      <c r="B360" s="405"/>
      <c r="C360" s="405"/>
      <c r="D360" s="413"/>
      <c r="E360" s="405"/>
      <c r="F360" s="412"/>
      <c r="G360" s="405"/>
      <c r="H360" s="405"/>
      <c r="I360" s="405"/>
      <c r="J360" s="412"/>
      <c r="K360" s="412"/>
      <c r="L360" s="405"/>
      <c r="M360" s="405"/>
      <c r="N360" s="405"/>
      <c r="O360" s="405"/>
      <c r="P360" s="405"/>
      <c r="Q360" s="405"/>
      <c r="R360" s="405"/>
      <c r="S360" s="405"/>
      <c r="T360" s="405"/>
      <c r="U360" s="405"/>
      <c r="V360" s="405"/>
      <c r="W360" s="405"/>
      <c r="X360" s="405"/>
      <c r="Y360" s="405"/>
      <c r="Z360" s="405"/>
    </row>
    <row r="361" spans="1:26" ht="16.5" customHeight="1">
      <c r="A361" s="405"/>
      <c r="B361" s="405"/>
      <c r="C361" s="405"/>
      <c r="D361" s="413"/>
      <c r="E361" s="405"/>
      <c r="F361" s="412"/>
      <c r="G361" s="405"/>
      <c r="H361" s="405"/>
      <c r="I361" s="405"/>
      <c r="J361" s="412"/>
      <c r="K361" s="412"/>
      <c r="L361" s="405"/>
      <c r="M361" s="405"/>
      <c r="N361" s="405"/>
      <c r="O361" s="405"/>
      <c r="P361" s="405"/>
      <c r="Q361" s="405"/>
      <c r="R361" s="405"/>
      <c r="S361" s="405"/>
      <c r="T361" s="405"/>
      <c r="U361" s="405"/>
      <c r="V361" s="405"/>
      <c r="W361" s="405"/>
      <c r="X361" s="405"/>
      <c r="Y361" s="405"/>
      <c r="Z361" s="405"/>
    </row>
    <row r="362" spans="1:26" ht="16.5" customHeight="1">
      <c r="A362" s="405"/>
      <c r="B362" s="405"/>
      <c r="C362" s="405"/>
      <c r="D362" s="413"/>
      <c r="E362" s="405"/>
      <c r="F362" s="412"/>
      <c r="G362" s="405"/>
      <c r="H362" s="405"/>
      <c r="I362" s="405"/>
      <c r="J362" s="412"/>
      <c r="K362" s="412"/>
      <c r="L362" s="405"/>
      <c r="M362" s="405"/>
      <c r="N362" s="405"/>
      <c r="O362" s="405"/>
      <c r="P362" s="405"/>
      <c r="Q362" s="405"/>
      <c r="R362" s="405"/>
      <c r="S362" s="405"/>
      <c r="T362" s="405"/>
      <c r="U362" s="405"/>
      <c r="V362" s="405"/>
      <c r="W362" s="405"/>
      <c r="X362" s="405"/>
      <c r="Y362" s="405"/>
      <c r="Z362" s="405"/>
    </row>
    <row r="363" spans="1:26" ht="16.5" customHeight="1">
      <c r="A363" s="405"/>
      <c r="B363" s="405"/>
      <c r="C363" s="405"/>
      <c r="D363" s="413"/>
      <c r="E363" s="405"/>
      <c r="F363" s="412"/>
      <c r="G363" s="405"/>
      <c r="H363" s="405"/>
      <c r="I363" s="405"/>
      <c r="J363" s="412"/>
      <c r="K363" s="412"/>
      <c r="L363" s="405"/>
      <c r="M363" s="405"/>
      <c r="N363" s="405"/>
      <c r="O363" s="405"/>
      <c r="P363" s="405"/>
      <c r="Q363" s="405"/>
      <c r="R363" s="405"/>
      <c r="S363" s="405"/>
      <c r="T363" s="405"/>
      <c r="U363" s="405"/>
      <c r="V363" s="405"/>
      <c r="W363" s="405"/>
      <c r="X363" s="405"/>
      <c r="Y363" s="405"/>
      <c r="Z363" s="405"/>
    </row>
    <row r="364" spans="1:26" ht="16.5" customHeight="1">
      <c r="A364" s="405"/>
      <c r="B364" s="405"/>
      <c r="C364" s="405"/>
      <c r="D364" s="413"/>
      <c r="E364" s="405"/>
      <c r="F364" s="412"/>
      <c r="G364" s="405"/>
      <c r="H364" s="405"/>
      <c r="I364" s="405"/>
      <c r="J364" s="412"/>
      <c r="K364" s="412"/>
      <c r="L364" s="405"/>
      <c r="M364" s="405"/>
      <c r="N364" s="405"/>
      <c r="O364" s="405"/>
      <c r="P364" s="405"/>
      <c r="Q364" s="405"/>
      <c r="R364" s="405"/>
      <c r="S364" s="405"/>
      <c r="T364" s="405"/>
      <c r="U364" s="405"/>
      <c r="V364" s="405"/>
      <c r="W364" s="405"/>
      <c r="X364" s="405"/>
      <c r="Y364" s="405"/>
      <c r="Z364" s="405"/>
    </row>
    <row r="365" spans="1:26" ht="16.5" customHeight="1">
      <c r="A365" s="405"/>
      <c r="B365" s="405"/>
      <c r="C365" s="405"/>
      <c r="D365" s="413"/>
      <c r="E365" s="405"/>
      <c r="F365" s="412"/>
      <c r="G365" s="405"/>
      <c r="H365" s="405"/>
      <c r="I365" s="405"/>
      <c r="J365" s="412"/>
      <c r="K365" s="412"/>
      <c r="L365" s="405"/>
      <c r="M365" s="405"/>
      <c r="N365" s="405"/>
      <c r="O365" s="405"/>
      <c r="P365" s="405"/>
      <c r="Q365" s="405"/>
      <c r="R365" s="405"/>
      <c r="S365" s="405"/>
      <c r="T365" s="405"/>
      <c r="U365" s="405"/>
      <c r="V365" s="405"/>
      <c r="W365" s="405"/>
      <c r="X365" s="405"/>
      <c r="Y365" s="405"/>
      <c r="Z365" s="405"/>
    </row>
    <row r="366" spans="1:26" ht="16.5" customHeight="1">
      <c r="A366" s="405"/>
      <c r="B366" s="405"/>
      <c r="C366" s="405"/>
      <c r="D366" s="413"/>
      <c r="E366" s="405"/>
      <c r="F366" s="412"/>
      <c r="G366" s="405"/>
      <c r="H366" s="405"/>
      <c r="I366" s="405"/>
      <c r="J366" s="412"/>
      <c r="K366" s="412"/>
      <c r="L366" s="405"/>
      <c r="M366" s="405"/>
      <c r="N366" s="405"/>
      <c r="O366" s="405"/>
      <c r="P366" s="405"/>
      <c r="Q366" s="405"/>
      <c r="R366" s="405"/>
      <c r="S366" s="405"/>
      <c r="T366" s="405"/>
      <c r="U366" s="405"/>
      <c r="V366" s="405"/>
      <c r="W366" s="405"/>
      <c r="X366" s="405"/>
      <c r="Y366" s="405"/>
      <c r="Z366" s="405"/>
    </row>
    <row r="367" spans="1:26" ht="16.5" customHeight="1">
      <c r="A367" s="405"/>
      <c r="B367" s="405"/>
      <c r="C367" s="405"/>
      <c r="D367" s="413"/>
      <c r="E367" s="405"/>
      <c r="F367" s="412"/>
      <c r="G367" s="405"/>
      <c r="H367" s="405"/>
      <c r="I367" s="405"/>
      <c r="J367" s="412"/>
      <c r="K367" s="412"/>
      <c r="L367" s="405"/>
      <c r="M367" s="405"/>
      <c r="N367" s="405"/>
      <c r="O367" s="405"/>
      <c r="P367" s="405"/>
      <c r="Q367" s="405"/>
      <c r="R367" s="405"/>
      <c r="S367" s="405"/>
      <c r="T367" s="405"/>
      <c r="U367" s="405"/>
      <c r="V367" s="405"/>
      <c r="W367" s="405"/>
      <c r="X367" s="405"/>
      <c r="Y367" s="405"/>
      <c r="Z367" s="405"/>
    </row>
    <row r="368" spans="1:26" ht="16.5" customHeight="1">
      <c r="A368" s="405"/>
      <c r="B368" s="405"/>
      <c r="C368" s="405"/>
      <c r="D368" s="413"/>
      <c r="E368" s="405"/>
      <c r="F368" s="412"/>
      <c r="G368" s="405"/>
      <c r="H368" s="405"/>
      <c r="I368" s="405"/>
      <c r="J368" s="412"/>
      <c r="K368" s="412"/>
      <c r="L368" s="405"/>
      <c r="M368" s="405"/>
      <c r="N368" s="405"/>
      <c r="O368" s="405"/>
      <c r="P368" s="405"/>
      <c r="Q368" s="405"/>
      <c r="R368" s="405"/>
      <c r="S368" s="405"/>
      <c r="T368" s="405"/>
      <c r="U368" s="405"/>
      <c r="V368" s="405"/>
      <c r="W368" s="405"/>
      <c r="X368" s="405"/>
      <c r="Y368" s="405"/>
      <c r="Z368" s="405"/>
    </row>
    <row r="369" spans="1:26" ht="16.5" customHeight="1">
      <c r="A369" s="405"/>
      <c r="B369" s="405"/>
      <c r="C369" s="405"/>
      <c r="D369" s="413"/>
      <c r="E369" s="405"/>
      <c r="F369" s="412"/>
      <c r="G369" s="405"/>
      <c r="H369" s="405"/>
      <c r="I369" s="405"/>
      <c r="J369" s="412"/>
      <c r="K369" s="412"/>
      <c r="L369" s="405"/>
      <c r="M369" s="405"/>
      <c r="N369" s="405"/>
      <c r="O369" s="405"/>
      <c r="P369" s="405"/>
      <c r="Q369" s="405"/>
      <c r="R369" s="405"/>
      <c r="S369" s="405"/>
      <c r="T369" s="405"/>
      <c r="U369" s="405"/>
      <c r="V369" s="405"/>
      <c r="W369" s="405"/>
      <c r="X369" s="405"/>
      <c r="Y369" s="405"/>
      <c r="Z369" s="405"/>
    </row>
    <row r="370" spans="1:26" ht="16.5" customHeight="1">
      <c r="A370" s="405"/>
      <c r="B370" s="405"/>
      <c r="C370" s="405"/>
      <c r="D370" s="413"/>
      <c r="E370" s="405"/>
      <c r="F370" s="412"/>
      <c r="G370" s="405"/>
      <c r="H370" s="405"/>
      <c r="I370" s="405"/>
      <c r="J370" s="412"/>
      <c r="K370" s="412"/>
      <c r="L370" s="405"/>
      <c r="M370" s="405"/>
      <c r="N370" s="405"/>
      <c r="O370" s="405"/>
      <c r="P370" s="405"/>
      <c r="Q370" s="405"/>
      <c r="R370" s="405"/>
      <c r="S370" s="405"/>
      <c r="T370" s="405"/>
      <c r="U370" s="405"/>
      <c r="V370" s="405"/>
      <c r="W370" s="405"/>
      <c r="X370" s="405"/>
      <c r="Y370" s="405"/>
      <c r="Z370" s="405"/>
    </row>
    <row r="371" spans="1:26" ht="16.5" customHeight="1">
      <c r="A371" s="405"/>
      <c r="B371" s="405"/>
      <c r="C371" s="405"/>
      <c r="D371" s="413"/>
      <c r="E371" s="405"/>
      <c r="F371" s="412"/>
      <c r="G371" s="405"/>
      <c r="H371" s="405"/>
      <c r="I371" s="405"/>
      <c r="J371" s="412"/>
      <c r="K371" s="412"/>
      <c r="L371" s="405"/>
      <c r="M371" s="405"/>
      <c r="N371" s="405"/>
      <c r="O371" s="405"/>
      <c r="P371" s="405"/>
      <c r="Q371" s="405"/>
      <c r="R371" s="405"/>
      <c r="S371" s="405"/>
      <c r="T371" s="405"/>
      <c r="U371" s="405"/>
      <c r="V371" s="405"/>
      <c r="W371" s="405"/>
      <c r="X371" s="405"/>
      <c r="Y371" s="405"/>
      <c r="Z371" s="405"/>
    </row>
    <row r="372" spans="1:26" ht="16.5" customHeight="1">
      <c r="A372" s="405"/>
      <c r="B372" s="405"/>
      <c r="C372" s="405"/>
      <c r="D372" s="413"/>
      <c r="E372" s="405"/>
      <c r="F372" s="412"/>
      <c r="G372" s="405"/>
      <c r="H372" s="405"/>
      <c r="I372" s="405"/>
      <c r="J372" s="412"/>
      <c r="K372" s="412"/>
      <c r="L372" s="405"/>
      <c r="M372" s="405"/>
      <c r="N372" s="405"/>
      <c r="O372" s="405"/>
      <c r="P372" s="405"/>
      <c r="Q372" s="405"/>
      <c r="R372" s="405"/>
      <c r="S372" s="405"/>
      <c r="T372" s="405"/>
      <c r="U372" s="405"/>
      <c r="V372" s="405"/>
      <c r="W372" s="405"/>
      <c r="X372" s="405"/>
      <c r="Y372" s="405"/>
      <c r="Z372" s="405"/>
    </row>
    <row r="373" spans="1:26" ht="16.5" customHeight="1">
      <c r="A373" s="405"/>
      <c r="B373" s="405"/>
      <c r="C373" s="405"/>
      <c r="D373" s="413"/>
      <c r="E373" s="405"/>
      <c r="F373" s="412"/>
      <c r="G373" s="405"/>
      <c r="H373" s="405"/>
      <c r="I373" s="405"/>
      <c r="J373" s="412"/>
      <c r="K373" s="412"/>
      <c r="L373" s="405"/>
      <c r="M373" s="405"/>
      <c r="N373" s="405"/>
      <c r="O373" s="405"/>
      <c r="P373" s="405"/>
      <c r="Q373" s="405"/>
      <c r="R373" s="405"/>
      <c r="S373" s="405"/>
      <c r="T373" s="405"/>
      <c r="U373" s="405"/>
      <c r="V373" s="405"/>
      <c r="W373" s="405"/>
      <c r="X373" s="405"/>
      <c r="Y373" s="405"/>
      <c r="Z373" s="405"/>
    </row>
    <row r="374" spans="1:26" ht="16.5" customHeight="1">
      <c r="A374" s="405"/>
      <c r="B374" s="405"/>
      <c r="C374" s="405"/>
      <c r="D374" s="413"/>
      <c r="E374" s="405"/>
      <c r="F374" s="412"/>
      <c r="G374" s="405"/>
      <c r="H374" s="405"/>
      <c r="I374" s="405"/>
      <c r="J374" s="412"/>
      <c r="K374" s="412"/>
      <c r="L374" s="405"/>
      <c r="M374" s="405"/>
      <c r="N374" s="405"/>
      <c r="O374" s="405"/>
      <c r="P374" s="405"/>
      <c r="Q374" s="405"/>
      <c r="R374" s="405"/>
      <c r="S374" s="405"/>
      <c r="T374" s="405"/>
      <c r="U374" s="405"/>
      <c r="V374" s="405"/>
      <c r="W374" s="405"/>
      <c r="X374" s="405"/>
      <c r="Y374" s="405"/>
      <c r="Z374" s="405"/>
    </row>
    <row r="375" spans="1:26" ht="16.5" customHeight="1">
      <c r="A375" s="405"/>
      <c r="B375" s="405"/>
      <c r="C375" s="405"/>
      <c r="D375" s="413"/>
      <c r="E375" s="405"/>
      <c r="F375" s="412"/>
      <c r="G375" s="405"/>
      <c r="H375" s="405"/>
      <c r="I375" s="405"/>
      <c r="J375" s="412"/>
      <c r="K375" s="412"/>
      <c r="L375" s="405"/>
      <c r="M375" s="405"/>
      <c r="N375" s="405"/>
      <c r="O375" s="405"/>
      <c r="P375" s="405"/>
      <c r="Q375" s="405"/>
      <c r="R375" s="405"/>
      <c r="S375" s="405"/>
      <c r="T375" s="405"/>
      <c r="U375" s="405"/>
      <c r="V375" s="405"/>
      <c r="W375" s="405"/>
      <c r="X375" s="405"/>
      <c r="Y375" s="405"/>
      <c r="Z375" s="405"/>
    </row>
    <row r="376" spans="1:26" ht="16.5" customHeight="1">
      <c r="A376" s="405"/>
      <c r="B376" s="405"/>
      <c r="C376" s="405"/>
      <c r="D376" s="413"/>
      <c r="E376" s="405"/>
      <c r="F376" s="412"/>
      <c r="G376" s="405"/>
      <c r="H376" s="405"/>
      <c r="I376" s="405"/>
      <c r="J376" s="412"/>
      <c r="K376" s="412"/>
      <c r="L376" s="405"/>
      <c r="M376" s="405"/>
      <c r="N376" s="405"/>
      <c r="O376" s="405"/>
      <c r="P376" s="405"/>
      <c r="Q376" s="405"/>
      <c r="R376" s="405"/>
      <c r="S376" s="405"/>
      <c r="T376" s="405"/>
      <c r="U376" s="405"/>
      <c r="V376" s="405"/>
      <c r="W376" s="405"/>
      <c r="X376" s="405"/>
      <c r="Y376" s="405"/>
      <c r="Z376" s="405"/>
    </row>
    <row r="377" spans="1:26" ht="16.5" customHeight="1">
      <c r="A377" s="405"/>
      <c r="B377" s="405"/>
      <c r="C377" s="405"/>
      <c r="D377" s="413"/>
      <c r="E377" s="405"/>
      <c r="F377" s="412"/>
      <c r="G377" s="405"/>
      <c r="H377" s="405"/>
      <c r="I377" s="405"/>
      <c r="J377" s="412"/>
      <c r="K377" s="412"/>
      <c r="L377" s="405"/>
      <c r="M377" s="405"/>
      <c r="N377" s="405"/>
      <c r="O377" s="405"/>
      <c r="P377" s="405"/>
      <c r="Q377" s="405"/>
      <c r="R377" s="405"/>
      <c r="S377" s="405"/>
      <c r="T377" s="405"/>
      <c r="U377" s="405"/>
      <c r="V377" s="405"/>
      <c r="W377" s="405"/>
      <c r="X377" s="405"/>
      <c r="Y377" s="405"/>
      <c r="Z377" s="405"/>
    </row>
    <row r="378" spans="1:26" ht="16.5" customHeight="1">
      <c r="A378" s="405"/>
      <c r="B378" s="405"/>
      <c r="C378" s="405"/>
      <c r="D378" s="413"/>
      <c r="E378" s="405"/>
      <c r="F378" s="412"/>
      <c r="G378" s="405"/>
      <c r="H378" s="405"/>
      <c r="I378" s="405"/>
      <c r="J378" s="412"/>
      <c r="K378" s="412"/>
      <c r="L378" s="405"/>
      <c r="M378" s="405"/>
      <c r="N378" s="405"/>
      <c r="O378" s="405"/>
      <c r="P378" s="405"/>
      <c r="Q378" s="405"/>
      <c r="R378" s="405"/>
      <c r="S378" s="405"/>
      <c r="T378" s="405"/>
      <c r="U378" s="405"/>
      <c r="V378" s="405"/>
      <c r="W378" s="405"/>
      <c r="X378" s="405"/>
      <c r="Y378" s="405"/>
      <c r="Z378" s="405"/>
    </row>
    <row r="379" spans="1:26" ht="16.5" customHeight="1">
      <c r="A379" s="405"/>
      <c r="B379" s="405"/>
      <c r="C379" s="405"/>
      <c r="D379" s="413"/>
      <c r="E379" s="405"/>
      <c r="F379" s="412"/>
      <c r="G379" s="405"/>
      <c r="H379" s="405"/>
      <c r="I379" s="405"/>
      <c r="J379" s="412"/>
      <c r="K379" s="412"/>
      <c r="L379" s="405"/>
      <c r="M379" s="405"/>
      <c r="N379" s="405"/>
      <c r="O379" s="405"/>
      <c r="P379" s="405"/>
      <c r="Q379" s="405"/>
      <c r="R379" s="405"/>
      <c r="S379" s="405"/>
      <c r="T379" s="405"/>
      <c r="U379" s="405"/>
      <c r="V379" s="405"/>
      <c r="W379" s="405"/>
      <c r="X379" s="405"/>
      <c r="Y379" s="405"/>
      <c r="Z379" s="405"/>
    </row>
    <row r="380" spans="1:26" ht="16.5" customHeight="1">
      <c r="A380" s="405"/>
      <c r="B380" s="405"/>
      <c r="C380" s="405"/>
      <c r="D380" s="413"/>
      <c r="E380" s="405"/>
      <c r="F380" s="412"/>
      <c r="G380" s="405"/>
      <c r="H380" s="405"/>
      <c r="I380" s="405"/>
      <c r="J380" s="412"/>
      <c r="K380" s="412"/>
      <c r="L380" s="405"/>
      <c r="M380" s="405"/>
      <c r="N380" s="405"/>
      <c r="O380" s="405"/>
      <c r="P380" s="405"/>
      <c r="Q380" s="405"/>
      <c r="R380" s="405"/>
      <c r="S380" s="405"/>
      <c r="T380" s="405"/>
      <c r="U380" s="405"/>
      <c r="V380" s="405"/>
      <c r="W380" s="405"/>
      <c r="X380" s="405"/>
      <c r="Y380" s="405"/>
      <c r="Z380" s="405"/>
    </row>
    <row r="381" spans="1:26" ht="16.5" customHeight="1">
      <c r="A381" s="405"/>
      <c r="B381" s="405"/>
      <c r="C381" s="405"/>
      <c r="D381" s="413"/>
      <c r="E381" s="405"/>
      <c r="F381" s="412"/>
      <c r="G381" s="405"/>
      <c r="H381" s="405"/>
      <c r="I381" s="405"/>
      <c r="J381" s="412"/>
      <c r="K381" s="412"/>
      <c r="L381" s="405"/>
      <c r="M381" s="405"/>
      <c r="N381" s="405"/>
      <c r="O381" s="405"/>
      <c r="P381" s="405"/>
      <c r="Q381" s="405"/>
      <c r="R381" s="405"/>
      <c r="S381" s="405"/>
      <c r="T381" s="405"/>
      <c r="U381" s="405"/>
      <c r="V381" s="405"/>
      <c r="W381" s="405"/>
      <c r="X381" s="405"/>
      <c r="Y381" s="405"/>
      <c r="Z381" s="405"/>
    </row>
    <row r="382" spans="1:26" ht="16.5" customHeight="1">
      <c r="A382" s="405"/>
      <c r="B382" s="405"/>
      <c r="C382" s="405"/>
      <c r="D382" s="413"/>
      <c r="E382" s="405"/>
      <c r="F382" s="412"/>
      <c r="G382" s="405"/>
      <c r="H382" s="405"/>
      <c r="I382" s="405"/>
      <c r="J382" s="412"/>
      <c r="K382" s="412"/>
      <c r="L382" s="405"/>
      <c r="M382" s="405"/>
      <c r="N382" s="405"/>
      <c r="O382" s="405"/>
      <c r="P382" s="405"/>
      <c r="Q382" s="405"/>
      <c r="R382" s="405"/>
      <c r="S382" s="405"/>
      <c r="T382" s="405"/>
      <c r="U382" s="405"/>
      <c r="V382" s="405"/>
      <c r="W382" s="405"/>
      <c r="X382" s="405"/>
      <c r="Y382" s="405"/>
      <c r="Z382" s="405"/>
    </row>
    <row r="383" spans="1:26" ht="16.5" customHeight="1">
      <c r="A383" s="405"/>
      <c r="B383" s="405"/>
      <c r="C383" s="405"/>
      <c r="D383" s="413"/>
      <c r="E383" s="405"/>
      <c r="F383" s="412"/>
      <c r="G383" s="405"/>
      <c r="H383" s="405"/>
      <c r="I383" s="405"/>
      <c r="J383" s="412"/>
      <c r="K383" s="412"/>
      <c r="L383" s="405"/>
      <c r="M383" s="405"/>
      <c r="N383" s="405"/>
      <c r="O383" s="405"/>
      <c r="P383" s="405"/>
      <c r="Q383" s="405"/>
      <c r="R383" s="405"/>
      <c r="S383" s="405"/>
      <c r="T383" s="405"/>
      <c r="U383" s="405"/>
      <c r="V383" s="405"/>
      <c r="W383" s="405"/>
      <c r="X383" s="405"/>
      <c r="Y383" s="405"/>
      <c r="Z383" s="405"/>
    </row>
    <row r="384" spans="1:26" ht="16.5" customHeight="1">
      <c r="A384" s="405"/>
      <c r="B384" s="405"/>
      <c r="C384" s="405"/>
      <c r="D384" s="413"/>
      <c r="E384" s="405"/>
      <c r="F384" s="412"/>
      <c r="G384" s="405"/>
      <c r="H384" s="405"/>
      <c r="I384" s="405"/>
      <c r="J384" s="412"/>
      <c r="K384" s="412"/>
      <c r="L384" s="405"/>
      <c r="M384" s="405"/>
      <c r="N384" s="405"/>
      <c r="O384" s="405"/>
      <c r="P384" s="405"/>
      <c r="Q384" s="405"/>
      <c r="R384" s="405"/>
      <c r="S384" s="405"/>
      <c r="T384" s="405"/>
      <c r="U384" s="405"/>
      <c r="V384" s="405"/>
      <c r="W384" s="405"/>
      <c r="X384" s="405"/>
      <c r="Y384" s="405"/>
      <c r="Z384" s="405"/>
    </row>
    <row r="385" spans="1:26" ht="16.5" customHeight="1">
      <c r="A385" s="405"/>
      <c r="B385" s="405"/>
      <c r="C385" s="405"/>
      <c r="D385" s="413"/>
      <c r="E385" s="405"/>
      <c r="F385" s="412"/>
      <c r="G385" s="405"/>
      <c r="H385" s="405"/>
      <c r="I385" s="405"/>
      <c r="J385" s="412"/>
      <c r="K385" s="412"/>
      <c r="L385" s="405"/>
      <c r="M385" s="405"/>
      <c r="N385" s="405"/>
      <c r="O385" s="405"/>
      <c r="P385" s="405"/>
      <c r="Q385" s="405"/>
      <c r="R385" s="405"/>
      <c r="S385" s="405"/>
      <c r="T385" s="405"/>
      <c r="U385" s="405"/>
      <c r="V385" s="405"/>
      <c r="W385" s="405"/>
      <c r="X385" s="405"/>
      <c r="Y385" s="405"/>
      <c r="Z385" s="405"/>
    </row>
    <row r="386" spans="1:26" ht="16.5" customHeight="1">
      <c r="A386" s="405"/>
      <c r="B386" s="405"/>
      <c r="C386" s="405"/>
      <c r="D386" s="413"/>
      <c r="E386" s="405"/>
      <c r="F386" s="412"/>
      <c r="G386" s="405"/>
      <c r="H386" s="405"/>
      <c r="I386" s="405"/>
      <c r="J386" s="412"/>
      <c r="K386" s="412"/>
      <c r="L386" s="405"/>
      <c r="M386" s="405"/>
      <c r="N386" s="405"/>
      <c r="O386" s="405"/>
      <c r="P386" s="405"/>
      <c r="Q386" s="405"/>
      <c r="R386" s="405"/>
      <c r="S386" s="405"/>
      <c r="T386" s="405"/>
      <c r="U386" s="405"/>
      <c r="V386" s="405"/>
      <c r="W386" s="405"/>
      <c r="X386" s="405"/>
      <c r="Y386" s="405"/>
      <c r="Z386" s="405"/>
    </row>
    <row r="387" spans="1:26" ht="16.5" customHeight="1">
      <c r="A387" s="405"/>
      <c r="B387" s="405"/>
      <c r="C387" s="405"/>
      <c r="D387" s="413"/>
      <c r="E387" s="405"/>
      <c r="F387" s="412"/>
      <c r="G387" s="405"/>
      <c r="H387" s="405"/>
      <c r="I387" s="405"/>
      <c r="J387" s="412"/>
      <c r="K387" s="412"/>
      <c r="L387" s="405"/>
      <c r="M387" s="405"/>
      <c r="N387" s="405"/>
      <c r="O387" s="405"/>
      <c r="P387" s="405"/>
      <c r="Q387" s="405"/>
      <c r="R387" s="405"/>
      <c r="S387" s="405"/>
      <c r="T387" s="405"/>
      <c r="U387" s="405"/>
      <c r="V387" s="405"/>
      <c r="W387" s="405"/>
      <c r="X387" s="405"/>
      <c r="Y387" s="405"/>
      <c r="Z387" s="405"/>
    </row>
    <row r="388" spans="1:26" ht="16.5" customHeight="1">
      <c r="A388" s="405"/>
      <c r="B388" s="405"/>
      <c r="C388" s="405"/>
      <c r="D388" s="413"/>
      <c r="E388" s="405"/>
      <c r="F388" s="412"/>
      <c r="G388" s="405"/>
      <c r="H388" s="405"/>
      <c r="I388" s="405"/>
      <c r="J388" s="412"/>
      <c r="K388" s="412"/>
      <c r="L388" s="405"/>
      <c r="M388" s="405"/>
      <c r="N388" s="405"/>
      <c r="O388" s="405"/>
      <c r="P388" s="405"/>
      <c r="Q388" s="405"/>
      <c r="R388" s="405"/>
      <c r="S388" s="405"/>
      <c r="T388" s="405"/>
      <c r="U388" s="405"/>
      <c r="V388" s="405"/>
      <c r="W388" s="405"/>
      <c r="X388" s="405"/>
      <c r="Y388" s="405"/>
      <c r="Z388" s="405"/>
    </row>
    <row r="389" spans="1:26" ht="16.5" customHeight="1">
      <c r="A389" s="405"/>
      <c r="B389" s="405"/>
      <c r="C389" s="405"/>
      <c r="D389" s="413"/>
      <c r="E389" s="405"/>
      <c r="F389" s="412"/>
      <c r="G389" s="405"/>
      <c r="H389" s="405"/>
      <c r="I389" s="405"/>
      <c r="J389" s="412"/>
      <c r="K389" s="412"/>
      <c r="L389" s="405"/>
      <c r="M389" s="405"/>
      <c r="N389" s="405"/>
      <c r="O389" s="405"/>
      <c r="P389" s="405"/>
      <c r="Q389" s="405"/>
      <c r="R389" s="405"/>
      <c r="S389" s="405"/>
      <c r="T389" s="405"/>
      <c r="U389" s="405"/>
      <c r="V389" s="405"/>
      <c r="W389" s="405"/>
      <c r="X389" s="405"/>
      <c r="Y389" s="405"/>
      <c r="Z389" s="405"/>
    </row>
    <row r="390" spans="1:26" ht="16.5" customHeight="1">
      <c r="A390" s="405"/>
      <c r="B390" s="405"/>
      <c r="C390" s="405"/>
      <c r="D390" s="413"/>
      <c r="E390" s="405"/>
      <c r="F390" s="412"/>
      <c r="G390" s="405"/>
      <c r="H390" s="405"/>
      <c r="I390" s="405"/>
      <c r="J390" s="412"/>
      <c r="K390" s="412"/>
      <c r="L390" s="405"/>
      <c r="M390" s="405"/>
      <c r="N390" s="405"/>
      <c r="O390" s="405"/>
      <c r="P390" s="405"/>
      <c r="Q390" s="405"/>
      <c r="R390" s="405"/>
      <c r="S390" s="405"/>
      <c r="T390" s="405"/>
      <c r="U390" s="405"/>
      <c r="V390" s="405"/>
      <c r="W390" s="405"/>
      <c r="X390" s="405"/>
      <c r="Y390" s="405"/>
      <c r="Z390" s="405"/>
    </row>
    <row r="391" spans="1:26" ht="16.5" customHeight="1">
      <c r="A391" s="405"/>
      <c r="B391" s="405"/>
      <c r="C391" s="405"/>
      <c r="D391" s="413"/>
      <c r="E391" s="405"/>
      <c r="F391" s="412"/>
      <c r="G391" s="405"/>
      <c r="H391" s="405"/>
      <c r="I391" s="405"/>
      <c r="J391" s="412"/>
      <c r="K391" s="412"/>
      <c r="L391" s="405"/>
      <c r="M391" s="405"/>
      <c r="N391" s="405"/>
      <c r="O391" s="405"/>
      <c r="P391" s="405"/>
      <c r="Q391" s="405"/>
      <c r="R391" s="405"/>
      <c r="S391" s="405"/>
      <c r="T391" s="405"/>
      <c r="U391" s="405"/>
      <c r="V391" s="405"/>
      <c r="W391" s="405"/>
      <c r="X391" s="405"/>
      <c r="Y391" s="405"/>
      <c r="Z391" s="405"/>
    </row>
    <row r="392" spans="1:26" ht="16.5" customHeight="1">
      <c r="A392" s="405"/>
      <c r="B392" s="405"/>
      <c r="C392" s="405"/>
      <c r="D392" s="413"/>
      <c r="E392" s="405"/>
      <c r="F392" s="412"/>
      <c r="G392" s="405"/>
      <c r="H392" s="405"/>
      <c r="I392" s="405"/>
      <c r="J392" s="412"/>
      <c r="K392" s="412"/>
      <c r="L392" s="405"/>
      <c r="M392" s="405"/>
      <c r="N392" s="405"/>
      <c r="O392" s="405"/>
      <c r="P392" s="405"/>
      <c r="Q392" s="405"/>
      <c r="R392" s="405"/>
      <c r="S392" s="405"/>
      <c r="T392" s="405"/>
      <c r="U392" s="405"/>
      <c r="V392" s="405"/>
      <c r="W392" s="405"/>
      <c r="X392" s="405"/>
      <c r="Y392" s="405"/>
      <c r="Z392" s="405"/>
    </row>
    <row r="393" spans="1:26" ht="16.5" customHeight="1">
      <c r="A393" s="405"/>
      <c r="B393" s="405"/>
      <c r="C393" s="405"/>
      <c r="D393" s="413"/>
      <c r="E393" s="405"/>
      <c r="F393" s="412"/>
      <c r="G393" s="405"/>
      <c r="H393" s="405"/>
      <c r="I393" s="405"/>
      <c r="J393" s="412"/>
      <c r="K393" s="412"/>
      <c r="L393" s="405"/>
      <c r="M393" s="405"/>
      <c r="N393" s="405"/>
      <c r="O393" s="405"/>
      <c r="P393" s="405"/>
      <c r="Q393" s="405"/>
      <c r="R393" s="405"/>
      <c r="S393" s="405"/>
      <c r="T393" s="405"/>
      <c r="U393" s="405"/>
      <c r="V393" s="405"/>
      <c r="W393" s="405"/>
      <c r="X393" s="405"/>
      <c r="Y393" s="405"/>
      <c r="Z393" s="405"/>
    </row>
    <row r="394" spans="1:26" ht="16.5" customHeight="1">
      <c r="A394" s="405"/>
      <c r="B394" s="405"/>
      <c r="C394" s="405"/>
      <c r="D394" s="413"/>
      <c r="E394" s="405"/>
      <c r="F394" s="412"/>
      <c r="G394" s="405"/>
      <c r="H394" s="405"/>
      <c r="I394" s="405"/>
      <c r="J394" s="412"/>
      <c r="K394" s="412"/>
      <c r="L394" s="405"/>
      <c r="M394" s="405"/>
      <c r="N394" s="405"/>
      <c r="O394" s="405"/>
      <c r="P394" s="405"/>
      <c r="Q394" s="405"/>
      <c r="R394" s="405"/>
      <c r="S394" s="405"/>
      <c r="T394" s="405"/>
      <c r="U394" s="405"/>
      <c r="V394" s="405"/>
      <c r="W394" s="405"/>
      <c r="X394" s="405"/>
      <c r="Y394" s="405"/>
      <c r="Z394" s="405"/>
    </row>
    <row r="395" spans="1:26" ht="16.5" customHeight="1">
      <c r="A395" s="405"/>
      <c r="B395" s="405"/>
      <c r="C395" s="405"/>
      <c r="D395" s="413"/>
      <c r="E395" s="405"/>
      <c r="F395" s="412"/>
      <c r="G395" s="405"/>
      <c r="H395" s="405"/>
      <c r="I395" s="405"/>
      <c r="J395" s="412"/>
      <c r="K395" s="412"/>
      <c r="L395" s="405"/>
      <c r="M395" s="405"/>
      <c r="N395" s="405"/>
      <c r="O395" s="405"/>
      <c r="P395" s="405"/>
      <c r="Q395" s="405"/>
      <c r="R395" s="405"/>
      <c r="S395" s="405"/>
      <c r="T395" s="405"/>
      <c r="U395" s="405"/>
      <c r="V395" s="405"/>
      <c r="W395" s="405"/>
      <c r="X395" s="405"/>
      <c r="Y395" s="405"/>
      <c r="Z395" s="405"/>
    </row>
    <row r="396" spans="1:26" ht="16.5" customHeight="1">
      <c r="A396" s="405"/>
      <c r="B396" s="405"/>
      <c r="C396" s="405"/>
      <c r="D396" s="413"/>
      <c r="E396" s="405"/>
      <c r="F396" s="412"/>
      <c r="G396" s="405"/>
      <c r="H396" s="405"/>
      <c r="I396" s="405"/>
      <c r="J396" s="412"/>
      <c r="K396" s="412"/>
      <c r="L396" s="405"/>
      <c r="M396" s="405"/>
      <c r="N396" s="405"/>
      <c r="O396" s="405"/>
      <c r="P396" s="405"/>
      <c r="Q396" s="405"/>
      <c r="R396" s="405"/>
      <c r="S396" s="405"/>
      <c r="T396" s="405"/>
      <c r="U396" s="405"/>
      <c r="V396" s="405"/>
      <c r="W396" s="405"/>
      <c r="X396" s="405"/>
      <c r="Y396" s="405"/>
      <c r="Z396" s="405"/>
    </row>
    <row r="397" spans="1:26" ht="16.5" customHeight="1">
      <c r="A397" s="405"/>
      <c r="B397" s="405"/>
      <c r="C397" s="405"/>
      <c r="D397" s="413"/>
      <c r="E397" s="405"/>
      <c r="F397" s="412"/>
      <c r="G397" s="405"/>
      <c r="H397" s="405"/>
      <c r="I397" s="405"/>
      <c r="J397" s="412"/>
      <c r="K397" s="412"/>
      <c r="L397" s="405"/>
      <c r="M397" s="405"/>
      <c r="N397" s="405"/>
      <c r="O397" s="405"/>
      <c r="P397" s="405"/>
      <c r="Q397" s="405"/>
      <c r="R397" s="405"/>
      <c r="S397" s="405"/>
      <c r="T397" s="405"/>
      <c r="U397" s="405"/>
      <c r="V397" s="405"/>
      <c r="W397" s="405"/>
      <c r="X397" s="405"/>
      <c r="Y397" s="405"/>
      <c r="Z397" s="405"/>
    </row>
    <row r="398" spans="1:26" ht="16.5" customHeight="1">
      <c r="A398" s="405"/>
      <c r="B398" s="405"/>
      <c r="C398" s="405"/>
      <c r="D398" s="413"/>
      <c r="E398" s="405"/>
      <c r="F398" s="412"/>
      <c r="G398" s="405"/>
      <c r="H398" s="405"/>
      <c r="I398" s="405"/>
      <c r="J398" s="412"/>
      <c r="K398" s="412"/>
      <c r="L398" s="405"/>
      <c r="M398" s="405"/>
      <c r="N398" s="405"/>
      <c r="O398" s="405"/>
      <c r="P398" s="405"/>
      <c r="Q398" s="405"/>
      <c r="R398" s="405"/>
      <c r="S398" s="405"/>
      <c r="T398" s="405"/>
      <c r="U398" s="405"/>
      <c r="V398" s="405"/>
      <c r="W398" s="405"/>
      <c r="X398" s="405"/>
      <c r="Y398" s="405"/>
      <c r="Z398" s="405"/>
    </row>
    <row r="399" spans="1:26" ht="16.5" customHeight="1">
      <c r="A399" s="405"/>
      <c r="B399" s="405"/>
      <c r="C399" s="405"/>
      <c r="D399" s="413"/>
      <c r="E399" s="405"/>
      <c r="F399" s="412"/>
      <c r="G399" s="405"/>
      <c r="H399" s="405"/>
      <c r="I399" s="405"/>
      <c r="J399" s="412"/>
      <c r="K399" s="412"/>
      <c r="L399" s="405"/>
      <c r="M399" s="405"/>
      <c r="N399" s="405"/>
      <c r="O399" s="405"/>
      <c r="P399" s="405"/>
      <c r="Q399" s="405"/>
      <c r="R399" s="405"/>
      <c r="S399" s="405"/>
      <c r="T399" s="405"/>
      <c r="U399" s="405"/>
      <c r="V399" s="405"/>
      <c r="W399" s="405"/>
      <c r="X399" s="405"/>
      <c r="Y399" s="405"/>
      <c r="Z399" s="405"/>
    </row>
    <row r="400" spans="1:26" ht="16.5" customHeight="1">
      <c r="A400" s="405"/>
      <c r="B400" s="405"/>
      <c r="C400" s="405"/>
      <c r="D400" s="413"/>
      <c r="E400" s="405"/>
      <c r="F400" s="412"/>
      <c r="G400" s="405"/>
      <c r="H400" s="405"/>
      <c r="I400" s="405"/>
      <c r="J400" s="412"/>
      <c r="K400" s="412"/>
      <c r="L400" s="405"/>
      <c r="M400" s="405"/>
      <c r="N400" s="405"/>
      <c r="O400" s="405"/>
      <c r="P400" s="405"/>
      <c r="Q400" s="405"/>
      <c r="R400" s="405"/>
      <c r="S400" s="405"/>
      <c r="T400" s="405"/>
      <c r="U400" s="405"/>
      <c r="V400" s="405"/>
      <c r="W400" s="405"/>
      <c r="X400" s="405"/>
      <c r="Y400" s="405"/>
      <c r="Z400" s="405"/>
    </row>
    <row r="401" spans="1:26" ht="16.5" customHeight="1">
      <c r="A401" s="405"/>
      <c r="B401" s="405"/>
      <c r="C401" s="405"/>
      <c r="D401" s="413"/>
      <c r="E401" s="405"/>
      <c r="F401" s="412"/>
      <c r="G401" s="405"/>
      <c r="H401" s="405"/>
      <c r="I401" s="405"/>
      <c r="J401" s="412"/>
      <c r="K401" s="412"/>
      <c r="L401" s="405"/>
      <c r="M401" s="405"/>
      <c r="N401" s="405"/>
      <c r="O401" s="405"/>
      <c r="P401" s="405"/>
      <c r="Q401" s="405"/>
      <c r="R401" s="405"/>
      <c r="S401" s="405"/>
      <c r="T401" s="405"/>
      <c r="U401" s="405"/>
      <c r="V401" s="405"/>
      <c r="W401" s="405"/>
      <c r="X401" s="405"/>
      <c r="Y401" s="405"/>
      <c r="Z401" s="405"/>
    </row>
    <row r="402" spans="1:26" ht="16.5" customHeight="1">
      <c r="A402" s="405"/>
      <c r="B402" s="405"/>
      <c r="C402" s="405"/>
      <c r="D402" s="413"/>
      <c r="E402" s="405"/>
      <c r="F402" s="412"/>
      <c r="G402" s="405"/>
      <c r="H402" s="405"/>
      <c r="I402" s="405"/>
      <c r="J402" s="412"/>
      <c r="K402" s="412"/>
      <c r="L402" s="405"/>
      <c r="M402" s="405"/>
      <c r="N402" s="405"/>
      <c r="O402" s="405"/>
      <c r="P402" s="405"/>
      <c r="Q402" s="405"/>
      <c r="R402" s="405"/>
      <c r="S402" s="405"/>
      <c r="T402" s="405"/>
      <c r="U402" s="405"/>
      <c r="V402" s="405"/>
      <c r="W402" s="405"/>
      <c r="X402" s="405"/>
      <c r="Y402" s="405"/>
      <c r="Z402" s="405"/>
    </row>
    <row r="403" spans="1:26" ht="16.5" customHeight="1">
      <c r="A403" s="405"/>
      <c r="B403" s="405"/>
      <c r="C403" s="405"/>
      <c r="D403" s="413"/>
      <c r="E403" s="405"/>
      <c r="F403" s="412"/>
      <c r="G403" s="405"/>
      <c r="H403" s="405"/>
      <c r="I403" s="405"/>
      <c r="J403" s="412"/>
      <c r="K403" s="412"/>
      <c r="L403" s="405"/>
      <c r="M403" s="405"/>
      <c r="N403" s="405"/>
      <c r="O403" s="405"/>
      <c r="P403" s="405"/>
      <c r="Q403" s="405"/>
      <c r="R403" s="405"/>
      <c r="S403" s="405"/>
      <c r="T403" s="405"/>
      <c r="U403" s="405"/>
      <c r="V403" s="405"/>
      <c r="W403" s="405"/>
      <c r="X403" s="405"/>
      <c r="Y403" s="405"/>
      <c r="Z403" s="405"/>
    </row>
    <row r="404" spans="1:26" ht="16.5" customHeight="1">
      <c r="A404" s="405"/>
      <c r="B404" s="405"/>
      <c r="C404" s="405"/>
      <c r="D404" s="413"/>
      <c r="E404" s="405"/>
      <c r="F404" s="412"/>
      <c r="G404" s="405"/>
      <c r="H404" s="405"/>
      <c r="I404" s="405"/>
      <c r="J404" s="412"/>
      <c r="K404" s="412"/>
      <c r="L404" s="405"/>
      <c r="M404" s="405"/>
      <c r="N404" s="405"/>
      <c r="O404" s="405"/>
      <c r="P404" s="405"/>
      <c r="Q404" s="405"/>
      <c r="R404" s="405"/>
      <c r="S404" s="405"/>
      <c r="T404" s="405"/>
      <c r="U404" s="405"/>
      <c r="V404" s="405"/>
      <c r="W404" s="405"/>
      <c r="X404" s="405"/>
      <c r="Y404" s="405"/>
      <c r="Z404" s="405"/>
    </row>
    <row r="405" spans="1:26" ht="16.5" customHeight="1">
      <c r="A405" s="405"/>
      <c r="B405" s="405"/>
      <c r="C405" s="405"/>
      <c r="D405" s="413"/>
      <c r="E405" s="405"/>
      <c r="F405" s="412"/>
      <c r="G405" s="405"/>
      <c r="H405" s="405"/>
      <c r="I405" s="405"/>
      <c r="J405" s="412"/>
      <c r="K405" s="412"/>
      <c r="L405" s="405"/>
      <c r="M405" s="405"/>
      <c r="N405" s="405"/>
      <c r="O405" s="405"/>
      <c r="P405" s="405"/>
      <c r="Q405" s="405"/>
      <c r="R405" s="405"/>
      <c r="S405" s="405"/>
      <c r="T405" s="405"/>
      <c r="U405" s="405"/>
      <c r="V405" s="405"/>
      <c r="W405" s="405"/>
      <c r="X405" s="405"/>
      <c r="Y405" s="405"/>
      <c r="Z405" s="405"/>
    </row>
    <row r="406" spans="1:26" ht="16.5" customHeight="1">
      <c r="A406" s="405"/>
      <c r="B406" s="405"/>
      <c r="C406" s="405"/>
      <c r="D406" s="413"/>
      <c r="E406" s="405"/>
      <c r="F406" s="412"/>
      <c r="G406" s="405"/>
      <c r="H406" s="405"/>
      <c r="I406" s="405"/>
      <c r="J406" s="412"/>
      <c r="K406" s="412"/>
      <c r="L406" s="405"/>
      <c r="M406" s="405"/>
      <c r="N406" s="405"/>
      <c r="O406" s="405"/>
      <c r="P406" s="405"/>
      <c r="Q406" s="405"/>
      <c r="R406" s="405"/>
      <c r="S406" s="405"/>
      <c r="T406" s="405"/>
      <c r="U406" s="405"/>
      <c r="V406" s="405"/>
      <c r="W406" s="405"/>
      <c r="X406" s="405"/>
      <c r="Y406" s="405"/>
      <c r="Z406" s="405"/>
    </row>
    <row r="407" spans="1:26" ht="16.5" customHeight="1">
      <c r="A407" s="405"/>
      <c r="B407" s="405"/>
      <c r="C407" s="405"/>
      <c r="D407" s="413"/>
      <c r="E407" s="405"/>
      <c r="F407" s="412"/>
      <c r="G407" s="405"/>
      <c r="H407" s="405"/>
      <c r="I407" s="405"/>
      <c r="J407" s="412"/>
      <c r="K407" s="412"/>
      <c r="L407" s="405"/>
      <c r="M407" s="405"/>
      <c r="N407" s="405"/>
      <c r="O407" s="405"/>
      <c r="P407" s="405"/>
      <c r="Q407" s="405"/>
      <c r="R407" s="405"/>
      <c r="S407" s="405"/>
      <c r="T407" s="405"/>
      <c r="U407" s="405"/>
      <c r="V407" s="405"/>
      <c r="W407" s="405"/>
      <c r="X407" s="405"/>
      <c r="Y407" s="405"/>
      <c r="Z407" s="405"/>
    </row>
    <row r="408" spans="1:26" ht="16.5" customHeight="1">
      <c r="A408" s="405"/>
      <c r="B408" s="405"/>
      <c r="C408" s="405"/>
      <c r="D408" s="413"/>
      <c r="E408" s="405"/>
      <c r="F408" s="412"/>
      <c r="G408" s="405"/>
      <c r="H408" s="405"/>
      <c r="I408" s="405"/>
      <c r="J408" s="412"/>
      <c r="K408" s="412"/>
      <c r="L408" s="405"/>
      <c r="M408" s="405"/>
      <c r="N408" s="405"/>
      <c r="O408" s="405"/>
      <c r="P408" s="405"/>
      <c r="Q408" s="405"/>
      <c r="R408" s="405"/>
      <c r="S408" s="405"/>
      <c r="T408" s="405"/>
      <c r="U408" s="405"/>
      <c r="V408" s="405"/>
      <c r="W408" s="405"/>
      <c r="X408" s="405"/>
      <c r="Y408" s="405"/>
      <c r="Z408" s="405"/>
    </row>
    <row r="409" spans="1:26" ht="16.5" customHeight="1">
      <c r="A409" s="405"/>
      <c r="B409" s="405"/>
      <c r="C409" s="405"/>
      <c r="D409" s="413"/>
      <c r="E409" s="405"/>
      <c r="F409" s="412"/>
      <c r="G409" s="405"/>
      <c r="H409" s="405"/>
      <c r="I409" s="405"/>
      <c r="J409" s="412"/>
      <c r="K409" s="412"/>
      <c r="L409" s="405"/>
      <c r="M409" s="405"/>
      <c r="N409" s="405"/>
      <c r="O409" s="405"/>
      <c r="P409" s="405"/>
      <c r="Q409" s="405"/>
      <c r="R409" s="405"/>
      <c r="S409" s="405"/>
      <c r="T409" s="405"/>
      <c r="U409" s="405"/>
      <c r="V409" s="405"/>
      <c r="W409" s="405"/>
      <c r="X409" s="405"/>
      <c r="Y409" s="405"/>
      <c r="Z409" s="405"/>
    </row>
    <row r="410" spans="1:26" ht="16.5" customHeight="1">
      <c r="A410" s="405"/>
      <c r="B410" s="405"/>
      <c r="C410" s="405"/>
      <c r="D410" s="413"/>
      <c r="E410" s="405"/>
      <c r="F410" s="412"/>
      <c r="G410" s="405"/>
      <c r="H410" s="405"/>
      <c r="I410" s="405"/>
      <c r="J410" s="412"/>
      <c r="K410" s="412"/>
      <c r="L410" s="405"/>
      <c r="M410" s="405"/>
      <c r="N410" s="405"/>
      <c r="O410" s="405"/>
      <c r="P410" s="405"/>
      <c r="Q410" s="405"/>
      <c r="R410" s="405"/>
      <c r="S410" s="405"/>
      <c r="T410" s="405"/>
      <c r="U410" s="405"/>
      <c r="V410" s="405"/>
      <c r="W410" s="405"/>
      <c r="X410" s="405"/>
      <c r="Y410" s="405"/>
      <c r="Z410" s="405"/>
    </row>
    <row r="411" spans="1:26" ht="16.5" customHeight="1">
      <c r="A411" s="405"/>
      <c r="B411" s="405"/>
      <c r="C411" s="405"/>
      <c r="D411" s="413"/>
      <c r="E411" s="405"/>
      <c r="F411" s="412"/>
      <c r="G411" s="405"/>
      <c r="H411" s="405"/>
      <c r="I411" s="405"/>
      <c r="J411" s="412"/>
      <c r="K411" s="412"/>
      <c r="L411" s="405"/>
      <c r="M411" s="405"/>
      <c r="N411" s="405"/>
      <c r="O411" s="405"/>
      <c r="P411" s="405"/>
      <c r="Q411" s="405"/>
      <c r="R411" s="405"/>
      <c r="S411" s="405"/>
      <c r="T411" s="405"/>
      <c r="U411" s="405"/>
      <c r="V411" s="405"/>
      <c r="W411" s="405"/>
      <c r="X411" s="405"/>
      <c r="Y411" s="405"/>
      <c r="Z411" s="405"/>
    </row>
    <row r="412" spans="1:26" ht="16.5" customHeight="1">
      <c r="A412" s="405"/>
      <c r="B412" s="405"/>
      <c r="C412" s="405"/>
      <c r="D412" s="413"/>
      <c r="E412" s="405"/>
      <c r="F412" s="412"/>
      <c r="G412" s="405"/>
      <c r="H412" s="405"/>
      <c r="I412" s="405"/>
      <c r="J412" s="412"/>
      <c r="K412" s="412"/>
      <c r="L412" s="405"/>
      <c r="M412" s="405"/>
      <c r="N412" s="405"/>
      <c r="O412" s="405"/>
      <c r="P412" s="405"/>
      <c r="Q412" s="405"/>
      <c r="R412" s="405"/>
      <c r="S412" s="405"/>
      <c r="T412" s="405"/>
      <c r="U412" s="405"/>
      <c r="V412" s="405"/>
      <c r="W412" s="405"/>
      <c r="X412" s="405"/>
      <c r="Y412" s="405"/>
      <c r="Z412" s="405"/>
    </row>
    <row r="413" spans="1:26" ht="16.5" customHeight="1">
      <c r="A413" s="405"/>
      <c r="B413" s="405"/>
      <c r="C413" s="405"/>
      <c r="D413" s="413"/>
      <c r="E413" s="405"/>
      <c r="F413" s="412"/>
      <c r="G413" s="405"/>
      <c r="H413" s="405"/>
      <c r="I413" s="405"/>
      <c r="J413" s="412"/>
      <c r="K413" s="412"/>
      <c r="L413" s="405"/>
      <c r="M413" s="405"/>
      <c r="N413" s="405"/>
      <c r="O413" s="405"/>
      <c r="P413" s="405"/>
      <c r="Q413" s="405"/>
      <c r="R413" s="405"/>
      <c r="S413" s="405"/>
      <c r="T413" s="405"/>
      <c r="U413" s="405"/>
      <c r="V413" s="405"/>
      <c r="W413" s="405"/>
      <c r="X413" s="405"/>
      <c r="Y413" s="405"/>
      <c r="Z413" s="405"/>
    </row>
    <row r="414" spans="1:26" ht="16.5" customHeight="1">
      <c r="A414" s="405"/>
      <c r="B414" s="405"/>
      <c r="C414" s="405"/>
      <c r="D414" s="413"/>
      <c r="E414" s="405"/>
      <c r="F414" s="412"/>
      <c r="G414" s="405"/>
      <c r="H414" s="405"/>
      <c r="I414" s="405"/>
      <c r="J414" s="412"/>
      <c r="K414" s="412"/>
      <c r="L414" s="405"/>
      <c r="M414" s="405"/>
      <c r="N414" s="405"/>
      <c r="O414" s="405"/>
      <c r="P414" s="405"/>
      <c r="Q414" s="405"/>
      <c r="R414" s="405"/>
      <c r="S414" s="405"/>
      <c r="T414" s="405"/>
      <c r="U414" s="405"/>
      <c r="V414" s="405"/>
      <c r="W414" s="405"/>
      <c r="X414" s="405"/>
      <c r="Y414" s="405"/>
      <c r="Z414" s="405"/>
    </row>
    <row r="415" spans="1:26" ht="16.5" customHeight="1">
      <c r="A415" s="405"/>
      <c r="B415" s="405"/>
      <c r="C415" s="405"/>
      <c r="D415" s="413"/>
      <c r="E415" s="405"/>
      <c r="F415" s="412"/>
      <c r="G415" s="405"/>
      <c r="H415" s="405"/>
      <c r="I415" s="405"/>
      <c r="J415" s="412"/>
      <c r="K415" s="412"/>
      <c r="L415" s="405"/>
      <c r="M415" s="405"/>
      <c r="N415" s="405"/>
      <c r="O415" s="405"/>
      <c r="P415" s="405"/>
      <c r="Q415" s="405"/>
      <c r="R415" s="405"/>
      <c r="S415" s="405"/>
      <c r="T415" s="405"/>
      <c r="U415" s="405"/>
      <c r="V415" s="405"/>
      <c r="W415" s="405"/>
      <c r="X415" s="405"/>
      <c r="Y415" s="405"/>
      <c r="Z415" s="405"/>
    </row>
    <row r="416" spans="1:26" ht="16.5" customHeight="1">
      <c r="A416" s="405"/>
      <c r="B416" s="405"/>
      <c r="C416" s="405"/>
      <c r="D416" s="413"/>
      <c r="E416" s="405"/>
      <c r="F416" s="412"/>
      <c r="G416" s="405"/>
      <c r="H416" s="405"/>
      <c r="I416" s="405"/>
      <c r="J416" s="412"/>
      <c r="K416" s="412"/>
      <c r="L416" s="405"/>
      <c r="M416" s="405"/>
      <c r="N416" s="405"/>
      <c r="O416" s="405"/>
      <c r="P416" s="405"/>
      <c r="Q416" s="405"/>
      <c r="R416" s="405"/>
      <c r="S416" s="405"/>
      <c r="T416" s="405"/>
      <c r="U416" s="405"/>
      <c r="V416" s="405"/>
      <c r="W416" s="405"/>
      <c r="X416" s="405"/>
      <c r="Y416" s="405"/>
      <c r="Z416" s="405"/>
    </row>
    <row r="417" spans="1:26" ht="16.5" customHeight="1">
      <c r="A417" s="405"/>
      <c r="B417" s="405"/>
      <c r="C417" s="405"/>
      <c r="D417" s="413"/>
      <c r="E417" s="405"/>
      <c r="F417" s="412"/>
      <c r="G417" s="405"/>
      <c r="H417" s="405"/>
      <c r="I417" s="405"/>
      <c r="J417" s="412"/>
      <c r="K417" s="412"/>
      <c r="L417" s="405"/>
      <c r="M417" s="405"/>
      <c r="N417" s="405"/>
      <c r="O417" s="405"/>
      <c r="P417" s="405"/>
      <c r="Q417" s="405"/>
      <c r="R417" s="405"/>
      <c r="S417" s="405"/>
      <c r="T417" s="405"/>
      <c r="U417" s="405"/>
      <c r="V417" s="405"/>
      <c r="W417" s="405"/>
      <c r="X417" s="405"/>
      <c r="Y417" s="405"/>
      <c r="Z417" s="405"/>
    </row>
    <row r="418" spans="1:26" ht="16.5" customHeight="1">
      <c r="A418" s="405"/>
      <c r="B418" s="405"/>
      <c r="C418" s="405"/>
      <c r="D418" s="413"/>
      <c r="E418" s="405"/>
      <c r="F418" s="412"/>
      <c r="G418" s="405"/>
      <c r="H418" s="405"/>
      <c r="I418" s="405"/>
      <c r="J418" s="412"/>
      <c r="K418" s="412"/>
      <c r="L418" s="405"/>
      <c r="M418" s="405"/>
      <c r="N418" s="405"/>
      <c r="O418" s="405"/>
      <c r="P418" s="405"/>
      <c r="Q418" s="405"/>
      <c r="R418" s="405"/>
      <c r="S418" s="405"/>
      <c r="T418" s="405"/>
      <c r="U418" s="405"/>
      <c r="V418" s="405"/>
      <c r="W418" s="405"/>
      <c r="X418" s="405"/>
      <c r="Y418" s="405"/>
      <c r="Z418" s="405"/>
    </row>
    <row r="419" spans="1:26" ht="16.5" customHeight="1">
      <c r="A419" s="405"/>
      <c r="B419" s="405"/>
      <c r="C419" s="405"/>
      <c r="D419" s="413"/>
      <c r="E419" s="405"/>
      <c r="F419" s="412"/>
      <c r="G419" s="405"/>
      <c r="H419" s="405"/>
      <c r="I419" s="405"/>
      <c r="J419" s="412"/>
      <c r="K419" s="412"/>
      <c r="L419" s="405"/>
      <c r="M419" s="405"/>
      <c r="N419" s="405"/>
      <c r="O419" s="405"/>
      <c r="P419" s="405"/>
      <c r="Q419" s="405"/>
      <c r="R419" s="405"/>
      <c r="S419" s="405"/>
      <c r="T419" s="405"/>
      <c r="U419" s="405"/>
      <c r="V419" s="405"/>
      <c r="W419" s="405"/>
      <c r="X419" s="405"/>
      <c r="Y419" s="405"/>
      <c r="Z419" s="405"/>
    </row>
    <row r="420" spans="1:26" ht="16.5" customHeight="1">
      <c r="A420" s="405"/>
      <c r="B420" s="405"/>
      <c r="C420" s="405"/>
      <c r="D420" s="413"/>
      <c r="E420" s="405"/>
      <c r="F420" s="412"/>
      <c r="G420" s="405"/>
      <c r="H420" s="405"/>
      <c r="I420" s="405"/>
      <c r="J420" s="412"/>
      <c r="K420" s="412"/>
      <c r="L420" s="405"/>
      <c r="M420" s="405"/>
      <c r="N420" s="405"/>
      <c r="O420" s="405"/>
      <c r="P420" s="405"/>
      <c r="Q420" s="405"/>
      <c r="R420" s="405"/>
      <c r="S420" s="405"/>
      <c r="T420" s="405"/>
      <c r="U420" s="405"/>
      <c r="V420" s="405"/>
      <c r="W420" s="405"/>
      <c r="X420" s="405"/>
      <c r="Y420" s="405"/>
      <c r="Z420" s="405"/>
    </row>
    <row r="421" spans="1:26" ht="16.5" customHeight="1">
      <c r="A421" s="405"/>
      <c r="B421" s="405"/>
      <c r="C421" s="405"/>
      <c r="D421" s="413"/>
      <c r="E421" s="405"/>
      <c r="F421" s="412"/>
      <c r="G421" s="405"/>
      <c r="H421" s="405"/>
      <c r="I421" s="405"/>
      <c r="J421" s="412"/>
      <c r="K421" s="412"/>
      <c r="L421" s="405"/>
      <c r="M421" s="405"/>
      <c r="N421" s="405"/>
      <c r="O421" s="405"/>
      <c r="P421" s="405"/>
      <c r="Q421" s="405"/>
      <c r="R421" s="405"/>
      <c r="S421" s="405"/>
      <c r="T421" s="405"/>
      <c r="U421" s="405"/>
      <c r="V421" s="405"/>
      <c r="W421" s="405"/>
      <c r="X421" s="405"/>
      <c r="Y421" s="405"/>
      <c r="Z421" s="405"/>
    </row>
    <row r="422" spans="1:26" ht="16.5" customHeight="1">
      <c r="A422" s="405"/>
      <c r="B422" s="405"/>
      <c r="C422" s="405"/>
      <c r="D422" s="413"/>
      <c r="E422" s="405"/>
      <c r="F422" s="412"/>
      <c r="G422" s="405"/>
      <c r="H422" s="405"/>
      <c r="I422" s="405"/>
      <c r="J422" s="412"/>
      <c r="K422" s="412"/>
      <c r="L422" s="405"/>
      <c r="M422" s="405"/>
      <c r="N422" s="405"/>
      <c r="O422" s="405"/>
      <c r="P422" s="405"/>
      <c r="Q422" s="405"/>
      <c r="R422" s="405"/>
      <c r="S422" s="405"/>
      <c r="T422" s="405"/>
      <c r="U422" s="405"/>
      <c r="V422" s="405"/>
      <c r="W422" s="405"/>
      <c r="X422" s="405"/>
      <c r="Y422" s="405"/>
      <c r="Z422" s="405"/>
    </row>
    <row r="423" spans="1:26" ht="16.5" customHeight="1">
      <c r="A423" s="405"/>
      <c r="B423" s="405"/>
      <c r="C423" s="405"/>
      <c r="D423" s="413"/>
      <c r="E423" s="405"/>
      <c r="F423" s="412"/>
      <c r="G423" s="405"/>
      <c r="H423" s="405"/>
      <c r="I423" s="405"/>
      <c r="J423" s="412"/>
      <c r="K423" s="412"/>
      <c r="L423" s="405"/>
      <c r="M423" s="405"/>
      <c r="N423" s="405"/>
      <c r="O423" s="405"/>
      <c r="P423" s="405"/>
      <c r="Q423" s="405"/>
      <c r="R423" s="405"/>
      <c r="S423" s="405"/>
      <c r="T423" s="405"/>
      <c r="U423" s="405"/>
      <c r="V423" s="405"/>
      <c r="W423" s="405"/>
      <c r="X423" s="405"/>
      <c r="Y423" s="405"/>
      <c r="Z423" s="405"/>
    </row>
    <row r="424" spans="1:26" ht="16.5" customHeight="1">
      <c r="A424" s="405"/>
      <c r="B424" s="405"/>
      <c r="C424" s="405"/>
      <c r="D424" s="413"/>
      <c r="E424" s="405"/>
      <c r="F424" s="412"/>
      <c r="G424" s="405"/>
      <c r="H424" s="405"/>
      <c r="I424" s="405"/>
      <c r="J424" s="412"/>
      <c r="K424" s="412"/>
      <c r="L424" s="405"/>
      <c r="M424" s="405"/>
      <c r="N424" s="405"/>
      <c r="O424" s="405"/>
      <c r="P424" s="405"/>
      <c r="Q424" s="405"/>
      <c r="R424" s="405"/>
      <c r="S424" s="405"/>
      <c r="T424" s="405"/>
      <c r="U424" s="405"/>
      <c r="V424" s="405"/>
      <c r="W424" s="405"/>
      <c r="X424" s="405"/>
      <c r="Y424" s="405"/>
      <c r="Z424" s="405"/>
    </row>
    <row r="425" spans="1:26" ht="16.5" customHeight="1">
      <c r="A425" s="405"/>
      <c r="B425" s="405"/>
      <c r="C425" s="405"/>
      <c r="D425" s="413"/>
      <c r="E425" s="405"/>
      <c r="F425" s="412"/>
      <c r="G425" s="405"/>
      <c r="H425" s="405"/>
      <c r="I425" s="405"/>
      <c r="J425" s="412"/>
      <c r="K425" s="412"/>
      <c r="L425" s="405"/>
      <c r="M425" s="405"/>
      <c r="N425" s="405"/>
      <c r="O425" s="405"/>
      <c r="P425" s="405"/>
      <c r="Q425" s="405"/>
      <c r="R425" s="405"/>
      <c r="S425" s="405"/>
      <c r="T425" s="405"/>
      <c r="U425" s="405"/>
      <c r="V425" s="405"/>
      <c r="W425" s="405"/>
      <c r="X425" s="405"/>
      <c r="Y425" s="405"/>
      <c r="Z425" s="405"/>
    </row>
    <row r="426" spans="1:26" ht="16.5" customHeight="1">
      <c r="A426" s="405"/>
      <c r="B426" s="405"/>
      <c r="C426" s="405"/>
      <c r="D426" s="413"/>
      <c r="E426" s="405"/>
      <c r="F426" s="412"/>
      <c r="G426" s="405"/>
      <c r="H426" s="405"/>
      <c r="I426" s="405"/>
      <c r="J426" s="412"/>
      <c r="K426" s="412"/>
      <c r="L426" s="405"/>
      <c r="M426" s="405"/>
      <c r="N426" s="405"/>
      <c r="O426" s="405"/>
      <c r="P426" s="405"/>
      <c r="Q426" s="405"/>
      <c r="R426" s="405"/>
      <c r="S426" s="405"/>
      <c r="T426" s="405"/>
      <c r="U426" s="405"/>
      <c r="V426" s="405"/>
      <c r="W426" s="405"/>
      <c r="X426" s="405"/>
      <c r="Y426" s="405"/>
      <c r="Z426" s="405"/>
    </row>
    <row r="427" spans="1:26" ht="16.5" customHeight="1">
      <c r="A427" s="405"/>
      <c r="B427" s="405"/>
      <c r="C427" s="405"/>
      <c r="D427" s="413"/>
      <c r="E427" s="405"/>
      <c r="F427" s="412"/>
      <c r="G427" s="405"/>
      <c r="H427" s="405"/>
      <c r="I427" s="405"/>
      <c r="J427" s="412"/>
      <c r="K427" s="412"/>
      <c r="L427" s="405"/>
      <c r="M427" s="405"/>
      <c r="N427" s="405"/>
      <c r="O427" s="405"/>
      <c r="P427" s="405"/>
      <c r="Q427" s="405"/>
      <c r="R427" s="405"/>
      <c r="S427" s="405"/>
      <c r="T427" s="405"/>
      <c r="U427" s="405"/>
      <c r="V427" s="405"/>
      <c r="W427" s="405"/>
      <c r="X427" s="405"/>
      <c r="Y427" s="405"/>
      <c r="Z427" s="405"/>
    </row>
    <row r="428" spans="1:26" ht="16.5" customHeight="1">
      <c r="A428" s="405"/>
      <c r="B428" s="405"/>
      <c r="C428" s="405"/>
      <c r="D428" s="413"/>
      <c r="E428" s="405"/>
      <c r="F428" s="412"/>
      <c r="G428" s="405"/>
      <c r="H428" s="405"/>
      <c r="I428" s="405"/>
      <c r="J428" s="412"/>
      <c r="K428" s="412"/>
      <c r="L428" s="405"/>
      <c r="M428" s="405"/>
      <c r="N428" s="405"/>
      <c r="O428" s="405"/>
      <c r="P428" s="405"/>
      <c r="Q428" s="405"/>
      <c r="R428" s="405"/>
      <c r="S428" s="405"/>
      <c r="T428" s="405"/>
      <c r="U428" s="405"/>
      <c r="V428" s="405"/>
      <c r="W428" s="405"/>
      <c r="X428" s="405"/>
      <c r="Y428" s="405"/>
      <c r="Z428" s="405"/>
    </row>
    <row r="429" spans="1:26" ht="16.5" customHeight="1">
      <c r="A429" s="405"/>
      <c r="B429" s="405"/>
      <c r="C429" s="405"/>
      <c r="D429" s="413"/>
      <c r="E429" s="405"/>
      <c r="F429" s="412"/>
      <c r="G429" s="405"/>
      <c r="H429" s="405"/>
      <c r="I429" s="405"/>
      <c r="J429" s="412"/>
      <c r="K429" s="412"/>
      <c r="L429" s="405"/>
      <c r="M429" s="405"/>
      <c r="N429" s="405"/>
      <c r="O429" s="405"/>
      <c r="P429" s="405"/>
      <c r="Q429" s="405"/>
      <c r="R429" s="405"/>
      <c r="S429" s="405"/>
      <c r="T429" s="405"/>
      <c r="U429" s="405"/>
      <c r="V429" s="405"/>
      <c r="W429" s="405"/>
      <c r="X429" s="405"/>
      <c r="Y429" s="405"/>
      <c r="Z429" s="405"/>
    </row>
    <row r="430" spans="1:26" ht="16.5" customHeight="1">
      <c r="A430" s="405"/>
      <c r="B430" s="405"/>
      <c r="C430" s="405"/>
      <c r="D430" s="413"/>
      <c r="E430" s="405"/>
      <c r="F430" s="412"/>
      <c r="G430" s="405"/>
      <c r="H430" s="405"/>
      <c r="I430" s="405"/>
      <c r="J430" s="412"/>
      <c r="K430" s="412"/>
      <c r="L430" s="405"/>
      <c r="M430" s="405"/>
      <c r="N430" s="405"/>
      <c r="O430" s="405"/>
      <c r="P430" s="405"/>
      <c r="Q430" s="405"/>
      <c r="R430" s="405"/>
      <c r="S430" s="405"/>
      <c r="T430" s="405"/>
      <c r="U430" s="405"/>
      <c r="V430" s="405"/>
      <c r="W430" s="405"/>
      <c r="X430" s="405"/>
      <c r="Y430" s="405"/>
      <c r="Z430" s="405"/>
    </row>
    <row r="431" spans="1:26" ht="16.5" customHeight="1">
      <c r="A431" s="405"/>
      <c r="B431" s="405"/>
      <c r="C431" s="405"/>
      <c r="D431" s="413"/>
      <c r="E431" s="405"/>
      <c r="F431" s="412"/>
      <c r="G431" s="405"/>
      <c r="H431" s="405"/>
      <c r="I431" s="405"/>
      <c r="J431" s="412"/>
      <c r="K431" s="412"/>
      <c r="L431" s="405"/>
      <c r="M431" s="405"/>
      <c r="N431" s="405"/>
      <c r="O431" s="405"/>
      <c r="P431" s="405"/>
      <c r="Q431" s="405"/>
      <c r="R431" s="405"/>
      <c r="S431" s="405"/>
      <c r="T431" s="405"/>
      <c r="U431" s="405"/>
      <c r="V431" s="405"/>
      <c r="W431" s="405"/>
      <c r="X431" s="405"/>
      <c r="Y431" s="405"/>
      <c r="Z431" s="405"/>
    </row>
    <row r="432" spans="1:26" ht="16.5" customHeight="1">
      <c r="A432" s="405"/>
      <c r="B432" s="405"/>
      <c r="C432" s="405"/>
      <c r="D432" s="413"/>
      <c r="E432" s="405"/>
      <c r="F432" s="412"/>
      <c r="G432" s="405"/>
      <c r="H432" s="405"/>
      <c r="I432" s="405"/>
      <c r="J432" s="412"/>
      <c r="K432" s="412"/>
      <c r="L432" s="405"/>
      <c r="M432" s="405"/>
      <c r="N432" s="405"/>
      <c r="O432" s="405"/>
      <c r="P432" s="405"/>
      <c r="Q432" s="405"/>
      <c r="R432" s="405"/>
      <c r="S432" s="405"/>
      <c r="T432" s="405"/>
      <c r="U432" s="405"/>
      <c r="V432" s="405"/>
      <c r="W432" s="405"/>
      <c r="X432" s="405"/>
      <c r="Y432" s="405"/>
      <c r="Z432" s="405"/>
    </row>
    <row r="433" spans="1:26" ht="16.5" customHeight="1">
      <c r="A433" s="405"/>
      <c r="B433" s="405"/>
      <c r="C433" s="405"/>
      <c r="D433" s="413"/>
      <c r="E433" s="405"/>
      <c r="F433" s="412"/>
      <c r="G433" s="405"/>
      <c r="H433" s="405"/>
      <c r="I433" s="405"/>
      <c r="J433" s="412"/>
      <c r="K433" s="412"/>
      <c r="L433" s="405"/>
      <c r="M433" s="405"/>
      <c r="N433" s="405"/>
      <c r="O433" s="405"/>
      <c r="P433" s="405"/>
      <c r="Q433" s="405"/>
      <c r="R433" s="405"/>
      <c r="S433" s="405"/>
      <c r="T433" s="405"/>
      <c r="U433" s="405"/>
      <c r="V433" s="405"/>
      <c r="W433" s="405"/>
      <c r="X433" s="405"/>
      <c r="Y433" s="405"/>
      <c r="Z433" s="405"/>
    </row>
    <row r="434" spans="1:26" ht="16.5" customHeight="1">
      <c r="A434" s="405"/>
      <c r="B434" s="405"/>
      <c r="C434" s="405"/>
      <c r="D434" s="413"/>
      <c r="E434" s="405"/>
      <c r="F434" s="412"/>
      <c r="G434" s="405"/>
      <c r="H434" s="405"/>
      <c r="I434" s="405"/>
      <c r="J434" s="412"/>
      <c r="K434" s="412"/>
      <c r="L434" s="405"/>
      <c r="M434" s="405"/>
      <c r="N434" s="405"/>
      <c r="O434" s="405"/>
      <c r="P434" s="405"/>
      <c r="Q434" s="405"/>
      <c r="R434" s="405"/>
      <c r="S434" s="405"/>
      <c r="T434" s="405"/>
      <c r="U434" s="405"/>
      <c r="V434" s="405"/>
      <c r="W434" s="405"/>
      <c r="X434" s="405"/>
      <c r="Y434" s="405"/>
      <c r="Z434" s="405"/>
    </row>
    <row r="435" spans="1:26" ht="16.5" customHeight="1">
      <c r="A435" s="405"/>
      <c r="B435" s="405"/>
      <c r="C435" s="405"/>
      <c r="D435" s="413"/>
      <c r="E435" s="405"/>
      <c r="F435" s="412"/>
      <c r="G435" s="405"/>
      <c r="H435" s="405"/>
      <c r="I435" s="405"/>
      <c r="J435" s="412"/>
      <c r="K435" s="412"/>
      <c r="L435" s="405"/>
      <c r="M435" s="405"/>
      <c r="N435" s="405"/>
      <c r="O435" s="405"/>
      <c r="P435" s="405"/>
      <c r="Q435" s="405"/>
      <c r="R435" s="405"/>
      <c r="S435" s="405"/>
      <c r="T435" s="405"/>
      <c r="U435" s="405"/>
      <c r="V435" s="405"/>
      <c r="W435" s="405"/>
      <c r="X435" s="405"/>
      <c r="Y435" s="405"/>
      <c r="Z435" s="405"/>
    </row>
    <row r="436" spans="1:26" ht="16.5" customHeight="1">
      <c r="A436" s="405"/>
      <c r="B436" s="405"/>
      <c r="C436" s="405"/>
      <c r="D436" s="413"/>
      <c r="E436" s="405"/>
      <c r="F436" s="412"/>
      <c r="G436" s="405"/>
      <c r="H436" s="405"/>
      <c r="I436" s="405"/>
      <c r="J436" s="412"/>
      <c r="K436" s="412"/>
      <c r="L436" s="405"/>
      <c r="M436" s="405"/>
      <c r="N436" s="405"/>
      <c r="O436" s="405"/>
      <c r="P436" s="405"/>
      <c r="Q436" s="405"/>
      <c r="R436" s="405"/>
      <c r="S436" s="405"/>
      <c r="T436" s="405"/>
      <c r="U436" s="405"/>
      <c r="V436" s="405"/>
      <c r="W436" s="405"/>
      <c r="X436" s="405"/>
      <c r="Y436" s="405"/>
      <c r="Z436" s="405"/>
    </row>
    <row r="437" spans="1:26" ht="16.5" customHeight="1">
      <c r="A437" s="405"/>
      <c r="B437" s="405"/>
      <c r="C437" s="405"/>
      <c r="D437" s="413"/>
      <c r="E437" s="405"/>
      <c r="F437" s="412"/>
      <c r="G437" s="405"/>
      <c r="H437" s="405"/>
      <c r="I437" s="405"/>
      <c r="J437" s="412"/>
      <c r="K437" s="412"/>
      <c r="L437" s="405"/>
      <c r="M437" s="405"/>
      <c r="N437" s="405"/>
      <c r="O437" s="405"/>
      <c r="P437" s="405"/>
      <c r="Q437" s="405"/>
      <c r="R437" s="405"/>
      <c r="S437" s="405"/>
      <c r="T437" s="405"/>
      <c r="U437" s="405"/>
      <c r="V437" s="405"/>
      <c r="W437" s="405"/>
      <c r="X437" s="405"/>
      <c r="Y437" s="405"/>
      <c r="Z437" s="405"/>
    </row>
    <row r="438" spans="1:26" ht="16.5" customHeight="1">
      <c r="A438" s="405"/>
      <c r="B438" s="405"/>
      <c r="C438" s="405"/>
      <c r="D438" s="413"/>
      <c r="E438" s="405"/>
      <c r="F438" s="412"/>
      <c r="G438" s="405"/>
      <c r="H438" s="405"/>
      <c r="I438" s="405"/>
      <c r="J438" s="412"/>
      <c r="K438" s="412"/>
      <c r="L438" s="405"/>
      <c r="M438" s="405"/>
      <c r="N438" s="405"/>
      <c r="O438" s="405"/>
      <c r="P438" s="405"/>
      <c r="Q438" s="405"/>
      <c r="R438" s="405"/>
      <c r="S438" s="405"/>
      <c r="T438" s="405"/>
      <c r="U438" s="405"/>
      <c r="V438" s="405"/>
      <c r="W438" s="405"/>
      <c r="X438" s="405"/>
      <c r="Y438" s="405"/>
      <c r="Z438" s="405"/>
    </row>
    <row r="439" spans="1:26" ht="16.5" customHeight="1">
      <c r="A439" s="405"/>
      <c r="B439" s="405"/>
      <c r="C439" s="405"/>
      <c r="D439" s="413"/>
      <c r="E439" s="405"/>
      <c r="F439" s="412"/>
      <c r="G439" s="405"/>
      <c r="H439" s="405"/>
      <c r="I439" s="405"/>
      <c r="J439" s="412"/>
      <c r="K439" s="412"/>
      <c r="L439" s="405"/>
      <c r="M439" s="405"/>
      <c r="N439" s="405"/>
      <c r="O439" s="405"/>
      <c r="P439" s="405"/>
      <c r="Q439" s="405"/>
      <c r="R439" s="405"/>
      <c r="S439" s="405"/>
      <c r="T439" s="405"/>
      <c r="U439" s="405"/>
      <c r="V439" s="405"/>
      <c r="W439" s="405"/>
      <c r="X439" s="405"/>
      <c r="Y439" s="405"/>
      <c r="Z439" s="405"/>
    </row>
    <row r="440" spans="1:26" ht="16.5" customHeight="1">
      <c r="A440" s="405"/>
      <c r="B440" s="405"/>
      <c r="C440" s="405"/>
      <c r="D440" s="413"/>
      <c r="E440" s="405"/>
      <c r="F440" s="412"/>
      <c r="G440" s="405"/>
      <c r="H440" s="405"/>
      <c r="I440" s="405"/>
      <c r="J440" s="412"/>
      <c r="K440" s="412"/>
      <c r="L440" s="405"/>
      <c r="M440" s="405"/>
      <c r="N440" s="405"/>
      <c r="O440" s="405"/>
      <c r="P440" s="405"/>
      <c r="Q440" s="405"/>
      <c r="R440" s="405"/>
      <c r="S440" s="405"/>
      <c r="T440" s="405"/>
      <c r="U440" s="405"/>
      <c r="V440" s="405"/>
      <c r="W440" s="405"/>
      <c r="X440" s="405"/>
      <c r="Y440" s="405"/>
      <c r="Z440" s="405"/>
    </row>
    <row r="441" spans="1:26" ht="16.5" customHeight="1">
      <c r="A441" s="405"/>
      <c r="B441" s="405"/>
      <c r="C441" s="405"/>
      <c r="D441" s="413"/>
      <c r="E441" s="405"/>
      <c r="F441" s="412"/>
      <c r="G441" s="405"/>
      <c r="H441" s="405"/>
      <c r="I441" s="405"/>
      <c r="J441" s="412"/>
      <c r="K441" s="412"/>
      <c r="L441" s="405"/>
      <c r="M441" s="405"/>
      <c r="N441" s="405"/>
      <c r="O441" s="405"/>
      <c r="P441" s="405"/>
      <c r="Q441" s="405"/>
      <c r="R441" s="405"/>
      <c r="S441" s="405"/>
      <c r="T441" s="405"/>
      <c r="U441" s="405"/>
      <c r="V441" s="405"/>
      <c r="W441" s="405"/>
      <c r="X441" s="405"/>
      <c r="Y441" s="405"/>
      <c r="Z441" s="405"/>
    </row>
    <row r="442" spans="1:26" ht="16.5" customHeight="1">
      <c r="A442" s="405"/>
      <c r="B442" s="405"/>
      <c r="C442" s="405"/>
      <c r="D442" s="413"/>
      <c r="E442" s="405"/>
      <c r="F442" s="412"/>
      <c r="G442" s="405"/>
      <c r="H442" s="405"/>
      <c r="I442" s="405"/>
      <c r="J442" s="412"/>
      <c r="K442" s="412"/>
      <c r="L442" s="405"/>
      <c r="M442" s="405"/>
      <c r="N442" s="405"/>
      <c r="O442" s="405"/>
      <c r="P442" s="405"/>
      <c r="Q442" s="405"/>
      <c r="R442" s="405"/>
      <c r="S442" s="405"/>
      <c r="T442" s="405"/>
      <c r="U442" s="405"/>
      <c r="V442" s="405"/>
      <c r="W442" s="405"/>
      <c r="X442" s="405"/>
      <c r="Y442" s="405"/>
      <c r="Z442" s="405"/>
    </row>
    <row r="443" spans="1:26" ht="16.5" customHeight="1">
      <c r="A443" s="405"/>
      <c r="B443" s="405"/>
      <c r="C443" s="405"/>
      <c r="D443" s="413"/>
      <c r="E443" s="405"/>
      <c r="F443" s="412"/>
      <c r="G443" s="405"/>
      <c r="H443" s="405"/>
      <c r="I443" s="405"/>
      <c r="J443" s="412"/>
      <c r="K443" s="412"/>
      <c r="L443" s="405"/>
      <c r="M443" s="405"/>
      <c r="N443" s="405"/>
      <c r="O443" s="405"/>
      <c r="P443" s="405"/>
      <c r="Q443" s="405"/>
      <c r="R443" s="405"/>
      <c r="S443" s="405"/>
      <c r="T443" s="405"/>
      <c r="U443" s="405"/>
      <c r="V443" s="405"/>
      <c r="W443" s="405"/>
      <c r="X443" s="405"/>
      <c r="Y443" s="405"/>
      <c r="Z443" s="405"/>
    </row>
    <row r="444" spans="1:26" ht="16.5" customHeight="1">
      <c r="A444" s="405"/>
      <c r="B444" s="405"/>
      <c r="C444" s="405"/>
      <c r="D444" s="413"/>
      <c r="E444" s="405"/>
      <c r="F444" s="412"/>
      <c r="G444" s="405"/>
      <c r="H444" s="405"/>
      <c r="I444" s="405"/>
      <c r="J444" s="412"/>
      <c r="K444" s="412"/>
      <c r="L444" s="405"/>
      <c r="M444" s="405"/>
      <c r="N444" s="405"/>
      <c r="O444" s="405"/>
      <c r="P444" s="405"/>
      <c r="Q444" s="405"/>
      <c r="R444" s="405"/>
      <c r="S444" s="405"/>
      <c r="T444" s="405"/>
      <c r="U444" s="405"/>
      <c r="V444" s="405"/>
      <c r="W444" s="405"/>
      <c r="X444" s="405"/>
      <c r="Y444" s="405"/>
      <c r="Z444" s="405"/>
    </row>
    <row r="445" spans="1:26" ht="16.5" customHeight="1">
      <c r="A445" s="405"/>
      <c r="B445" s="405"/>
      <c r="C445" s="405"/>
      <c r="D445" s="413"/>
      <c r="E445" s="405"/>
      <c r="F445" s="412"/>
      <c r="G445" s="405"/>
      <c r="H445" s="405"/>
      <c r="I445" s="405"/>
      <c r="J445" s="412"/>
      <c r="K445" s="412"/>
      <c r="L445" s="405"/>
      <c r="M445" s="405"/>
      <c r="N445" s="405"/>
      <c r="O445" s="405"/>
      <c r="P445" s="405"/>
      <c r="Q445" s="405"/>
      <c r="R445" s="405"/>
      <c r="S445" s="405"/>
      <c r="T445" s="405"/>
      <c r="U445" s="405"/>
      <c r="V445" s="405"/>
      <c r="W445" s="405"/>
      <c r="X445" s="405"/>
      <c r="Y445" s="405"/>
      <c r="Z445" s="405"/>
    </row>
    <row r="446" spans="1:26" ht="16.5" customHeight="1">
      <c r="A446" s="405"/>
      <c r="B446" s="405"/>
      <c r="C446" s="405"/>
      <c r="D446" s="413"/>
      <c r="E446" s="405"/>
      <c r="F446" s="412"/>
      <c r="G446" s="405"/>
      <c r="H446" s="405"/>
      <c r="I446" s="405"/>
      <c r="J446" s="412"/>
      <c r="K446" s="412"/>
      <c r="L446" s="405"/>
      <c r="M446" s="405"/>
      <c r="N446" s="405"/>
      <c r="O446" s="405"/>
      <c r="P446" s="405"/>
      <c r="Q446" s="405"/>
      <c r="R446" s="405"/>
      <c r="S446" s="405"/>
      <c r="T446" s="405"/>
      <c r="U446" s="405"/>
      <c r="V446" s="405"/>
      <c r="W446" s="405"/>
      <c r="X446" s="405"/>
      <c r="Y446" s="405"/>
      <c r="Z446" s="405"/>
    </row>
    <row r="447" spans="1:26" ht="16.5" customHeight="1">
      <c r="A447" s="405"/>
      <c r="B447" s="405"/>
      <c r="C447" s="405"/>
      <c r="D447" s="413"/>
      <c r="E447" s="405"/>
      <c r="F447" s="412"/>
      <c r="G447" s="405"/>
      <c r="H447" s="405"/>
      <c r="I447" s="405"/>
      <c r="J447" s="412"/>
      <c r="K447" s="412"/>
      <c r="L447" s="405"/>
      <c r="M447" s="405"/>
      <c r="N447" s="405"/>
      <c r="O447" s="405"/>
      <c r="P447" s="405"/>
      <c r="Q447" s="405"/>
      <c r="R447" s="405"/>
      <c r="S447" s="405"/>
      <c r="T447" s="405"/>
      <c r="U447" s="405"/>
      <c r="V447" s="405"/>
      <c r="W447" s="405"/>
      <c r="X447" s="405"/>
      <c r="Y447" s="405"/>
      <c r="Z447" s="405"/>
    </row>
    <row r="448" spans="1:26" ht="16.5" customHeight="1">
      <c r="A448" s="405"/>
      <c r="B448" s="405"/>
      <c r="C448" s="405"/>
      <c r="D448" s="413"/>
      <c r="E448" s="405"/>
      <c r="F448" s="412"/>
      <c r="G448" s="405"/>
      <c r="H448" s="405"/>
      <c r="I448" s="405"/>
      <c r="J448" s="412"/>
      <c r="K448" s="412"/>
      <c r="L448" s="405"/>
      <c r="M448" s="405"/>
      <c r="N448" s="405"/>
      <c r="O448" s="405"/>
      <c r="P448" s="405"/>
      <c r="Q448" s="405"/>
      <c r="R448" s="405"/>
      <c r="S448" s="405"/>
      <c r="T448" s="405"/>
      <c r="U448" s="405"/>
      <c r="V448" s="405"/>
      <c r="W448" s="405"/>
      <c r="X448" s="405"/>
      <c r="Y448" s="405"/>
      <c r="Z448" s="405"/>
    </row>
    <row r="449" spans="1:26" ht="16.5" customHeight="1">
      <c r="A449" s="405"/>
      <c r="B449" s="405"/>
      <c r="C449" s="405"/>
      <c r="D449" s="413"/>
      <c r="E449" s="405"/>
      <c r="F449" s="412"/>
      <c r="G449" s="405"/>
      <c r="H449" s="405"/>
      <c r="I449" s="405"/>
      <c r="J449" s="412"/>
      <c r="K449" s="412"/>
      <c r="L449" s="405"/>
      <c r="M449" s="405"/>
      <c r="N449" s="405"/>
      <c r="O449" s="405"/>
      <c r="P449" s="405"/>
      <c r="Q449" s="405"/>
      <c r="R449" s="405"/>
      <c r="S449" s="405"/>
      <c r="T449" s="405"/>
      <c r="U449" s="405"/>
      <c r="V449" s="405"/>
      <c r="W449" s="405"/>
      <c r="X449" s="405"/>
      <c r="Y449" s="405"/>
      <c r="Z449" s="405"/>
    </row>
    <row r="450" spans="1:26" ht="16.5" customHeight="1">
      <c r="A450" s="405"/>
      <c r="B450" s="405"/>
      <c r="C450" s="405"/>
      <c r="D450" s="413"/>
      <c r="E450" s="405"/>
      <c r="F450" s="412"/>
      <c r="G450" s="405"/>
      <c r="H450" s="405"/>
      <c r="I450" s="405"/>
      <c r="J450" s="412"/>
      <c r="K450" s="412"/>
      <c r="L450" s="405"/>
      <c r="M450" s="405"/>
      <c r="N450" s="405"/>
      <c r="O450" s="405"/>
      <c r="P450" s="405"/>
      <c r="Q450" s="405"/>
      <c r="R450" s="405"/>
      <c r="S450" s="405"/>
      <c r="T450" s="405"/>
      <c r="U450" s="405"/>
      <c r="V450" s="405"/>
      <c r="W450" s="405"/>
      <c r="X450" s="405"/>
      <c r="Y450" s="405"/>
      <c r="Z450" s="405"/>
    </row>
    <row r="451" spans="1:26" ht="16.5" customHeight="1">
      <c r="A451" s="405"/>
      <c r="B451" s="405"/>
      <c r="C451" s="405"/>
      <c r="D451" s="413"/>
      <c r="E451" s="405"/>
      <c r="F451" s="412"/>
      <c r="G451" s="405"/>
      <c r="H451" s="405"/>
      <c r="I451" s="405"/>
      <c r="J451" s="412"/>
      <c r="K451" s="412"/>
      <c r="L451" s="405"/>
      <c r="M451" s="405"/>
      <c r="N451" s="405"/>
      <c r="O451" s="405"/>
      <c r="P451" s="405"/>
      <c r="Q451" s="405"/>
      <c r="R451" s="405"/>
      <c r="S451" s="405"/>
      <c r="T451" s="405"/>
      <c r="U451" s="405"/>
      <c r="V451" s="405"/>
      <c r="W451" s="405"/>
      <c r="X451" s="405"/>
      <c r="Y451" s="405"/>
      <c r="Z451" s="405"/>
    </row>
    <row r="452" spans="1:26" ht="16.5" customHeight="1">
      <c r="A452" s="405"/>
      <c r="B452" s="405"/>
      <c r="C452" s="405"/>
      <c r="D452" s="413"/>
      <c r="E452" s="405"/>
      <c r="F452" s="412"/>
      <c r="G452" s="405"/>
      <c r="H452" s="405"/>
      <c r="I452" s="405"/>
      <c r="J452" s="412"/>
      <c r="K452" s="412"/>
      <c r="L452" s="405"/>
      <c r="M452" s="405"/>
      <c r="N452" s="405"/>
      <c r="O452" s="405"/>
      <c r="P452" s="405"/>
      <c r="Q452" s="405"/>
      <c r="R452" s="405"/>
      <c r="S452" s="405"/>
      <c r="T452" s="405"/>
      <c r="U452" s="405"/>
      <c r="V452" s="405"/>
      <c r="W452" s="405"/>
      <c r="X452" s="405"/>
      <c r="Y452" s="405"/>
      <c r="Z452" s="405"/>
    </row>
    <row r="453" spans="1:26" ht="16.5" customHeight="1">
      <c r="A453" s="405"/>
      <c r="B453" s="405"/>
      <c r="C453" s="405"/>
      <c r="D453" s="413"/>
      <c r="E453" s="405"/>
      <c r="F453" s="412"/>
      <c r="G453" s="405"/>
      <c r="H453" s="405"/>
      <c r="I453" s="405"/>
      <c r="J453" s="412"/>
      <c r="K453" s="412"/>
      <c r="L453" s="405"/>
      <c r="M453" s="405"/>
      <c r="N453" s="405"/>
      <c r="O453" s="405"/>
      <c r="P453" s="405"/>
      <c r="Q453" s="405"/>
      <c r="R453" s="405"/>
      <c r="S453" s="405"/>
      <c r="T453" s="405"/>
      <c r="U453" s="405"/>
      <c r="V453" s="405"/>
      <c r="W453" s="405"/>
      <c r="X453" s="405"/>
      <c r="Y453" s="405"/>
      <c r="Z453" s="405"/>
    </row>
    <row r="454" spans="1:26" ht="16.5" customHeight="1">
      <c r="A454" s="405"/>
      <c r="B454" s="405"/>
      <c r="C454" s="405"/>
      <c r="D454" s="413"/>
      <c r="E454" s="405"/>
      <c r="F454" s="412"/>
      <c r="G454" s="405"/>
      <c r="H454" s="405"/>
      <c r="I454" s="405"/>
      <c r="J454" s="412"/>
      <c r="K454" s="412"/>
      <c r="L454" s="405"/>
      <c r="M454" s="405"/>
      <c r="N454" s="405"/>
      <c r="O454" s="405"/>
      <c r="P454" s="405"/>
      <c r="Q454" s="405"/>
      <c r="R454" s="405"/>
      <c r="S454" s="405"/>
      <c r="T454" s="405"/>
      <c r="U454" s="405"/>
      <c r="V454" s="405"/>
      <c r="W454" s="405"/>
      <c r="X454" s="405"/>
      <c r="Y454" s="405"/>
      <c r="Z454" s="405"/>
    </row>
    <row r="455" spans="1:26" ht="16.5" customHeight="1">
      <c r="A455" s="405"/>
      <c r="B455" s="405"/>
      <c r="C455" s="405"/>
      <c r="D455" s="413"/>
      <c r="E455" s="405"/>
      <c r="F455" s="412"/>
      <c r="G455" s="405"/>
      <c r="H455" s="405"/>
      <c r="I455" s="405"/>
      <c r="J455" s="412"/>
      <c r="K455" s="412"/>
      <c r="L455" s="405"/>
      <c r="M455" s="405"/>
      <c r="N455" s="405"/>
      <c r="O455" s="405"/>
      <c r="P455" s="405"/>
      <c r="Q455" s="405"/>
      <c r="R455" s="405"/>
      <c r="S455" s="405"/>
      <c r="T455" s="405"/>
      <c r="U455" s="405"/>
      <c r="V455" s="405"/>
      <c r="W455" s="405"/>
      <c r="X455" s="405"/>
      <c r="Y455" s="405"/>
      <c r="Z455" s="405"/>
    </row>
    <row r="456" spans="1:26" ht="16.5" customHeight="1">
      <c r="A456" s="405"/>
      <c r="B456" s="405"/>
      <c r="C456" s="405"/>
      <c r="D456" s="413"/>
      <c r="E456" s="405"/>
      <c r="F456" s="412"/>
      <c r="G456" s="405"/>
      <c r="H456" s="405"/>
      <c r="I456" s="405"/>
      <c r="J456" s="412"/>
      <c r="K456" s="412"/>
      <c r="L456" s="405"/>
      <c r="M456" s="405"/>
      <c r="N456" s="405"/>
      <c r="O456" s="405"/>
      <c r="P456" s="405"/>
      <c r="Q456" s="405"/>
      <c r="R456" s="405"/>
      <c r="S456" s="405"/>
      <c r="T456" s="405"/>
      <c r="U456" s="405"/>
      <c r="V456" s="405"/>
      <c r="W456" s="405"/>
      <c r="X456" s="405"/>
      <c r="Y456" s="405"/>
      <c r="Z456" s="405"/>
    </row>
    <row r="457" spans="1:26" ht="16.5" customHeight="1">
      <c r="A457" s="405"/>
      <c r="B457" s="405"/>
      <c r="C457" s="405"/>
      <c r="D457" s="413"/>
      <c r="E457" s="405"/>
      <c r="F457" s="412"/>
      <c r="G457" s="405"/>
      <c r="H457" s="405"/>
      <c r="I457" s="405"/>
      <c r="J457" s="412"/>
      <c r="K457" s="412"/>
      <c r="L457" s="405"/>
      <c r="M457" s="405"/>
      <c r="N457" s="405"/>
      <c r="O457" s="405"/>
      <c r="P457" s="405"/>
      <c r="Q457" s="405"/>
      <c r="R457" s="405"/>
      <c r="S457" s="405"/>
      <c r="T457" s="405"/>
      <c r="U457" s="405"/>
      <c r="V457" s="405"/>
      <c r="W457" s="405"/>
      <c r="X457" s="405"/>
      <c r="Y457" s="405"/>
      <c r="Z457" s="405"/>
    </row>
    <row r="458" spans="1:26" ht="16.5" customHeight="1">
      <c r="A458" s="405"/>
      <c r="B458" s="405"/>
      <c r="C458" s="405"/>
      <c r="D458" s="413"/>
      <c r="E458" s="405"/>
      <c r="F458" s="412"/>
      <c r="G458" s="405"/>
      <c r="H458" s="405"/>
      <c r="I458" s="405"/>
      <c r="J458" s="412"/>
      <c r="K458" s="412"/>
      <c r="L458" s="405"/>
      <c r="M458" s="405"/>
      <c r="N458" s="405"/>
      <c r="O458" s="405"/>
      <c r="P458" s="405"/>
      <c r="Q458" s="405"/>
      <c r="R458" s="405"/>
      <c r="S458" s="405"/>
      <c r="T458" s="405"/>
      <c r="U458" s="405"/>
      <c r="V458" s="405"/>
      <c r="W458" s="405"/>
      <c r="X458" s="405"/>
      <c r="Y458" s="405"/>
      <c r="Z458" s="405"/>
    </row>
    <row r="459" spans="1:26" ht="16.5" customHeight="1">
      <c r="A459" s="405"/>
      <c r="B459" s="405"/>
      <c r="C459" s="405"/>
      <c r="D459" s="413"/>
      <c r="E459" s="405"/>
      <c r="F459" s="412"/>
      <c r="G459" s="405"/>
      <c r="H459" s="405"/>
      <c r="I459" s="405"/>
      <c r="J459" s="412"/>
      <c r="K459" s="412"/>
      <c r="L459" s="405"/>
      <c r="M459" s="405"/>
      <c r="N459" s="405"/>
      <c r="O459" s="405"/>
      <c r="P459" s="405"/>
      <c r="Q459" s="405"/>
      <c r="R459" s="405"/>
      <c r="S459" s="405"/>
      <c r="T459" s="405"/>
      <c r="U459" s="405"/>
      <c r="V459" s="405"/>
      <c r="W459" s="405"/>
      <c r="X459" s="405"/>
      <c r="Y459" s="405"/>
      <c r="Z459" s="405"/>
    </row>
    <row r="460" spans="1:26" ht="16.5" customHeight="1">
      <c r="A460" s="405"/>
      <c r="B460" s="405"/>
      <c r="C460" s="405"/>
      <c r="D460" s="413"/>
      <c r="E460" s="405"/>
      <c r="F460" s="412"/>
      <c r="G460" s="405"/>
      <c r="H460" s="405"/>
      <c r="I460" s="405"/>
      <c r="J460" s="412"/>
      <c r="K460" s="412"/>
      <c r="L460" s="405"/>
      <c r="M460" s="405"/>
      <c r="N460" s="405"/>
      <c r="O460" s="405"/>
      <c r="P460" s="405"/>
      <c r="Q460" s="405"/>
      <c r="R460" s="405"/>
      <c r="S460" s="405"/>
      <c r="T460" s="405"/>
      <c r="U460" s="405"/>
      <c r="V460" s="405"/>
      <c r="W460" s="405"/>
      <c r="X460" s="405"/>
      <c r="Y460" s="405"/>
      <c r="Z460" s="405"/>
    </row>
    <row r="461" spans="1:26" ht="16.5" customHeight="1">
      <c r="A461" s="405"/>
      <c r="B461" s="405"/>
      <c r="C461" s="405"/>
      <c r="D461" s="413"/>
      <c r="E461" s="405"/>
      <c r="F461" s="412"/>
      <c r="G461" s="405"/>
      <c r="H461" s="405"/>
      <c r="I461" s="405"/>
      <c r="J461" s="412"/>
      <c r="K461" s="412"/>
      <c r="L461" s="405"/>
      <c r="M461" s="405"/>
      <c r="N461" s="405"/>
      <c r="O461" s="405"/>
      <c r="P461" s="405"/>
      <c r="Q461" s="405"/>
      <c r="R461" s="405"/>
      <c r="S461" s="405"/>
      <c r="T461" s="405"/>
      <c r="U461" s="405"/>
      <c r="V461" s="405"/>
      <c r="W461" s="405"/>
      <c r="X461" s="405"/>
      <c r="Y461" s="405"/>
      <c r="Z461" s="405"/>
    </row>
    <row r="462" spans="1:26" ht="16.5" customHeight="1">
      <c r="A462" s="405"/>
      <c r="B462" s="405"/>
      <c r="C462" s="405"/>
      <c r="D462" s="413"/>
      <c r="E462" s="405"/>
      <c r="F462" s="412"/>
      <c r="G462" s="405"/>
      <c r="H462" s="405"/>
      <c r="I462" s="405"/>
      <c r="J462" s="412"/>
      <c r="K462" s="412"/>
      <c r="L462" s="405"/>
      <c r="M462" s="405"/>
      <c r="N462" s="405"/>
      <c r="O462" s="405"/>
      <c r="P462" s="405"/>
      <c r="Q462" s="405"/>
      <c r="R462" s="405"/>
      <c r="S462" s="405"/>
      <c r="T462" s="405"/>
      <c r="U462" s="405"/>
      <c r="V462" s="405"/>
      <c r="W462" s="405"/>
      <c r="X462" s="405"/>
      <c r="Y462" s="405"/>
      <c r="Z462" s="405"/>
    </row>
    <row r="463" spans="1:26" ht="16.5" customHeight="1">
      <c r="A463" s="405"/>
      <c r="B463" s="405"/>
      <c r="C463" s="405"/>
      <c r="D463" s="413"/>
      <c r="E463" s="405"/>
      <c r="F463" s="412"/>
      <c r="G463" s="405"/>
      <c r="H463" s="405"/>
      <c r="I463" s="405"/>
      <c r="J463" s="412"/>
      <c r="K463" s="412"/>
      <c r="L463" s="405"/>
      <c r="M463" s="405"/>
      <c r="N463" s="405"/>
      <c r="O463" s="405"/>
      <c r="P463" s="405"/>
      <c r="Q463" s="405"/>
      <c r="R463" s="405"/>
      <c r="S463" s="405"/>
      <c r="T463" s="405"/>
      <c r="U463" s="405"/>
      <c r="V463" s="405"/>
      <c r="W463" s="405"/>
      <c r="X463" s="405"/>
      <c r="Y463" s="405"/>
      <c r="Z463" s="405"/>
    </row>
    <row r="464" spans="1:26" ht="16.5" customHeight="1">
      <c r="A464" s="405"/>
      <c r="B464" s="405"/>
      <c r="C464" s="405"/>
      <c r="D464" s="413"/>
      <c r="E464" s="405"/>
      <c r="F464" s="412"/>
      <c r="G464" s="405"/>
      <c r="H464" s="405"/>
      <c r="I464" s="405"/>
      <c r="J464" s="412"/>
      <c r="K464" s="412"/>
      <c r="L464" s="405"/>
      <c r="M464" s="405"/>
      <c r="N464" s="405"/>
      <c r="O464" s="405"/>
      <c r="P464" s="405"/>
      <c r="Q464" s="405"/>
      <c r="R464" s="405"/>
      <c r="S464" s="405"/>
      <c r="T464" s="405"/>
      <c r="U464" s="405"/>
      <c r="V464" s="405"/>
      <c r="W464" s="405"/>
      <c r="X464" s="405"/>
      <c r="Y464" s="405"/>
      <c r="Z464" s="405"/>
    </row>
    <row r="465" spans="1:26" ht="16.5" customHeight="1">
      <c r="A465" s="405"/>
      <c r="B465" s="405"/>
      <c r="C465" s="405"/>
      <c r="D465" s="413"/>
      <c r="E465" s="405"/>
      <c r="F465" s="412"/>
      <c r="G465" s="405"/>
      <c r="H465" s="405"/>
      <c r="I465" s="405"/>
      <c r="J465" s="412"/>
      <c r="K465" s="412"/>
      <c r="L465" s="405"/>
      <c r="M465" s="405"/>
      <c r="N465" s="405"/>
      <c r="O465" s="405"/>
      <c r="P465" s="405"/>
      <c r="Q465" s="405"/>
      <c r="R465" s="405"/>
      <c r="S465" s="405"/>
      <c r="T465" s="405"/>
      <c r="U465" s="405"/>
      <c r="V465" s="405"/>
      <c r="W465" s="405"/>
      <c r="X465" s="405"/>
      <c r="Y465" s="405"/>
      <c r="Z465" s="405"/>
    </row>
    <row r="466" spans="1:26" ht="16.5" customHeight="1">
      <c r="A466" s="405"/>
      <c r="B466" s="405"/>
      <c r="C466" s="405"/>
      <c r="D466" s="413"/>
      <c r="E466" s="405"/>
      <c r="F466" s="412"/>
      <c r="G466" s="405"/>
      <c r="H466" s="405"/>
      <c r="I466" s="405"/>
      <c r="J466" s="412"/>
      <c r="K466" s="412"/>
      <c r="L466" s="405"/>
      <c r="M466" s="405"/>
      <c r="N466" s="405"/>
      <c r="O466" s="405"/>
      <c r="P466" s="405"/>
      <c r="Q466" s="405"/>
      <c r="R466" s="405"/>
      <c r="S466" s="405"/>
      <c r="T466" s="405"/>
      <c r="U466" s="405"/>
      <c r="V466" s="405"/>
      <c r="W466" s="405"/>
      <c r="X466" s="405"/>
      <c r="Y466" s="405"/>
      <c r="Z466" s="405"/>
    </row>
    <row r="467" spans="1:26" ht="16.5" customHeight="1">
      <c r="A467" s="405"/>
      <c r="B467" s="405"/>
      <c r="C467" s="405"/>
      <c r="D467" s="413"/>
      <c r="E467" s="405"/>
      <c r="F467" s="412"/>
      <c r="G467" s="405"/>
      <c r="H467" s="405"/>
      <c r="I467" s="405"/>
      <c r="J467" s="412"/>
      <c r="K467" s="412"/>
      <c r="L467" s="405"/>
      <c r="M467" s="405"/>
      <c r="N467" s="405"/>
      <c r="O467" s="405"/>
      <c r="P467" s="405"/>
      <c r="Q467" s="405"/>
      <c r="R467" s="405"/>
      <c r="S467" s="405"/>
      <c r="T467" s="405"/>
      <c r="U467" s="405"/>
      <c r="V467" s="405"/>
      <c r="W467" s="405"/>
      <c r="X467" s="405"/>
      <c r="Y467" s="405"/>
      <c r="Z467" s="405"/>
    </row>
    <row r="468" spans="1:26" ht="16.5" customHeight="1">
      <c r="A468" s="405"/>
      <c r="B468" s="405"/>
      <c r="C468" s="405"/>
      <c r="D468" s="413"/>
      <c r="E468" s="405"/>
      <c r="F468" s="412"/>
      <c r="G468" s="405"/>
      <c r="H468" s="405"/>
      <c r="I468" s="405"/>
      <c r="J468" s="412"/>
      <c r="K468" s="412"/>
      <c r="L468" s="405"/>
      <c r="M468" s="405"/>
      <c r="N468" s="405"/>
      <c r="O468" s="405"/>
      <c r="P468" s="405"/>
      <c r="Q468" s="405"/>
      <c r="R468" s="405"/>
      <c r="S468" s="405"/>
      <c r="T468" s="405"/>
      <c r="U468" s="405"/>
      <c r="V468" s="405"/>
      <c r="W468" s="405"/>
      <c r="X468" s="405"/>
      <c r="Y468" s="405"/>
      <c r="Z468" s="405"/>
    </row>
    <row r="469" spans="1:26" ht="16.5" customHeight="1">
      <c r="A469" s="405"/>
      <c r="B469" s="405"/>
      <c r="C469" s="405"/>
      <c r="D469" s="413"/>
      <c r="E469" s="405"/>
      <c r="F469" s="412"/>
      <c r="G469" s="405"/>
      <c r="H469" s="405"/>
      <c r="I469" s="405"/>
      <c r="J469" s="412"/>
      <c r="K469" s="412"/>
      <c r="L469" s="405"/>
      <c r="M469" s="405"/>
      <c r="N469" s="405"/>
      <c r="O469" s="405"/>
      <c r="P469" s="405"/>
      <c r="Q469" s="405"/>
      <c r="R469" s="405"/>
      <c r="S469" s="405"/>
      <c r="T469" s="405"/>
      <c r="U469" s="405"/>
      <c r="V469" s="405"/>
      <c r="W469" s="405"/>
      <c r="X469" s="405"/>
      <c r="Y469" s="405"/>
      <c r="Z469" s="405"/>
    </row>
    <row r="470" spans="1:26" ht="16.5" customHeight="1">
      <c r="A470" s="405"/>
      <c r="B470" s="405"/>
      <c r="C470" s="405"/>
      <c r="D470" s="413"/>
      <c r="E470" s="405"/>
      <c r="F470" s="412"/>
      <c r="G470" s="405"/>
      <c r="H470" s="405"/>
      <c r="I470" s="405"/>
      <c r="J470" s="412"/>
      <c r="K470" s="412"/>
      <c r="L470" s="405"/>
      <c r="M470" s="405"/>
      <c r="N470" s="405"/>
      <c r="O470" s="405"/>
      <c r="P470" s="405"/>
      <c r="Q470" s="405"/>
      <c r="R470" s="405"/>
      <c r="S470" s="405"/>
      <c r="T470" s="405"/>
      <c r="U470" s="405"/>
      <c r="V470" s="405"/>
      <c r="W470" s="405"/>
      <c r="X470" s="405"/>
      <c r="Y470" s="405"/>
      <c r="Z470" s="405"/>
    </row>
    <row r="471" spans="1:26" ht="16.5" customHeight="1">
      <c r="A471" s="405"/>
      <c r="B471" s="405"/>
      <c r="C471" s="405"/>
      <c r="D471" s="413"/>
      <c r="E471" s="405"/>
      <c r="F471" s="412"/>
      <c r="G471" s="405"/>
      <c r="H471" s="405"/>
      <c r="I471" s="405"/>
      <c r="J471" s="412"/>
      <c r="K471" s="412"/>
      <c r="L471" s="405"/>
      <c r="M471" s="405"/>
      <c r="N471" s="405"/>
      <c r="O471" s="405"/>
      <c r="P471" s="405"/>
      <c r="Q471" s="405"/>
      <c r="R471" s="405"/>
      <c r="S471" s="405"/>
      <c r="T471" s="405"/>
      <c r="U471" s="405"/>
      <c r="V471" s="405"/>
      <c r="W471" s="405"/>
      <c r="X471" s="405"/>
      <c r="Y471" s="405"/>
      <c r="Z471" s="405"/>
    </row>
    <row r="472" spans="1:26" ht="16.5" customHeight="1">
      <c r="A472" s="405"/>
      <c r="B472" s="405"/>
      <c r="C472" s="405"/>
      <c r="D472" s="413"/>
      <c r="E472" s="405"/>
      <c r="F472" s="412"/>
      <c r="G472" s="405"/>
      <c r="H472" s="405"/>
      <c r="I472" s="405"/>
      <c r="J472" s="412"/>
      <c r="K472" s="412"/>
      <c r="L472" s="405"/>
      <c r="M472" s="405"/>
      <c r="N472" s="405"/>
      <c r="O472" s="405"/>
      <c r="P472" s="405"/>
      <c r="Q472" s="405"/>
      <c r="R472" s="405"/>
      <c r="S472" s="405"/>
      <c r="T472" s="405"/>
      <c r="U472" s="405"/>
      <c r="V472" s="405"/>
      <c r="W472" s="405"/>
      <c r="X472" s="405"/>
      <c r="Y472" s="405"/>
      <c r="Z472" s="405"/>
    </row>
    <row r="473" spans="1:26" ht="16.5" customHeight="1">
      <c r="A473" s="405"/>
      <c r="B473" s="405"/>
      <c r="C473" s="405"/>
      <c r="D473" s="413"/>
      <c r="E473" s="405"/>
      <c r="F473" s="412"/>
      <c r="G473" s="405"/>
      <c r="H473" s="405"/>
      <c r="I473" s="405"/>
      <c r="J473" s="412"/>
      <c r="K473" s="412"/>
      <c r="L473" s="405"/>
      <c r="M473" s="405"/>
      <c r="N473" s="405"/>
      <c r="O473" s="405"/>
      <c r="P473" s="405"/>
      <c r="Q473" s="405"/>
      <c r="R473" s="405"/>
      <c r="S473" s="405"/>
      <c r="T473" s="405"/>
      <c r="U473" s="405"/>
      <c r="V473" s="405"/>
      <c r="W473" s="405"/>
      <c r="X473" s="405"/>
      <c r="Y473" s="405"/>
      <c r="Z473" s="405"/>
    </row>
    <row r="474" spans="1:26" ht="16.5" customHeight="1">
      <c r="A474" s="405"/>
      <c r="B474" s="405"/>
      <c r="C474" s="405"/>
      <c r="D474" s="413"/>
      <c r="E474" s="405"/>
      <c r="F474" s="412"/>
      <c r="G474" s="405"/>
      <c r="H474" s="405"/>
      <c r="I474" s="405"/>
      <c r="J474" s="412"/>
      <c r="K474" s="412"/>
      <c r="L474" s="405"/>
      <c r="M474" s="405"/>
      <c r="N474" s="405"/>
      <c r="O474" s="405"/>
      <c r="P474" s="405"/>
      <c r="Q474" s="405"/>
      <c r="R474" s="405"/>
      <c r="S474" s="405"/>
      <c r="T474" s="405"/>
      <c r="U474" s="405"/>
      <c r="V474" s="405"/>
      <c r="W474" s="405"/>
      <c r="X474" s="405"/>
      <c r="Y474" s="405"/>
      <c r="Z474" s="405"/>
    </row>
    <row r="475" spans="1:26" ht="16.5" customHeight="1">
      <c r="A475" s="405"/>
      <c r="B475" s="405"/>
      <c r="C475" s="405"/>
      <c r="D475" s="413"/>
      <c r="E475" s="405"/>
      <c r="F475" s="412"/>
      <c r="G475" s="405"/>
      <c r="H475" s="405"/>
      <c r="I475" s="405"/>
      <c r="J475" s="412"/>
      <c r="K475" s="412"/>
      <c r="L475" s="405"/>
      <c r="M475" s="405"/>
      <c r="N475" s="405"/>
      <c r="O475" s="405"/>
      <c r="P475" s="405"/>
      <c r="Q475" s="405"/>
      <c r="R475" s="405"/>
      <c r="S475" s="405"/>
      <c r="T475" s="405"/>
      <c r="U475" s="405"/>
      <c r="V475" s="405"/>
      <c r="W475" s="405"/>
      <c r="X475" s="405"/>
      <c r="Y475" s="405"/>
      <c r="Z475" s="405"/>
    </row>
    <row r="476" spans="1:26" ht="16.5" customHeight="1">
      <c r="A476" s="405"/>
      <c r="B476" s="405"/>
      <c r="C476" s="405"/>
      <c r="D476" s="413"/>
      <c r="E476" s="405"/>
      <c r="F476" s="412"/>
      <c r="G476" s="405"/>
      <c r="H476" s="405"/>
      <c r="I476" s="405"/>
      <c r="J476" s="412"/>
      <c r="K476" s="412"/>
      <c r="L476" s="405"/>
      <c r="M476" s="405"/>
      <c r="N476" s="405"/>
      <c r="O476" s="405"/>
      <c r="P476" s="405"/>
      <c r="Q476" s="405"/>
      <c r="R476" s="405"/>
      <c r="S476" s="405"/>
      <c r="T476" s="405"/>
      <c r="U476" s="405"/>
      <c r="V476" s="405"/>
      <c r="W476" s="405"/>
      <c r="X476" s="405"/>
      <c r="Y476" s="405"/>
      <c r="Z476" s="405"/>
    </row>
    <row r="477" spans="1:26" ht="16.5" customHeight="1">
      <c r="A477" s="405"/>
      <c r="B477" s="405"/>
      <c r="C477" s="405"/>
      <c r="D477" s="413"/>
      <c r="E477" s="405"/>
      <c r="F477" s="412"/>
      <c r="G477" s="405"/>
      <c r="H477" s="405"/>
      <c r="I477" s="405"/>
      <c r="J477" s="412"/>
      <c r="K477" s="412"/>
      <c r="L477" s="405"/>
      <c r="M477" s="405"/>
      <c r="N477" s="405"/>
      <c r="O477" s="405"/>
      <c r="P477" s="405"/>
      <c r="Q477" s="405"/>
      <c r="R477" s="405"/>
      <c r="S477" s="405"/>
      <c r="T477" s="405"/>
      <c r="U477" s="405"/>
      <c r="V477" s="405"/>
      <c r="W477" s="405"/>
      <c r="X477" s="405"/>
      <c r="Y477" s="405"/>
      <c r="Z477" s="405"/>
    </row>
    <row r="478" spans="1:26" ht="16.5" customHeight="1">
      <c r="A478" s="405"/>
      <c r="B478" s="405"/>
      <c r="C478" s="405"/>
      <c r="D478" s="413"/>
      <c r="E478" s="405"/>
      <c r="F478" s="412"/>
      <c r="G478" s="405"/>
      <c r="H478" s="405"/>
      <c r="I478" s="405"/>
      <c r="J478" s="412"/>
      <c r="K478" s="412"/>
      <c r="L478" s="405"/>
      <c r="M478" s="405"/>
      <c r="N478" s="405"/>
      <c r="O478" s="405"/>
      <c r="P478" s="405"/>
      <c r="Q478" s="405"/>
      <c r="R478" s="405"/>
      <c r="S478" s="405"/>
      <c r="T478" s="405"/>
      <c r="U478" s="405"/>
      <c r="V478" s="405"/>
      <c r="W478" s="405"/>
      <c r="X478" s="405"/>
      <c r="Y478" s="405"/>
      <c r="Z478" s="405"/>
    </row>
    <row r="479" spans="1:26" ht="16.5" customHeight="1">
      <c r="A479" s="405"/>
      <c r="B479" s="405"/>
      <c r="C479" s="405"/>
      <c r="D479" s="413"/>
      <c r="E479" s="405"/>
      <c r="F479" s="412"/>
      <c r="G479" s="405"/>
      <c r="H479" s="405"/>
      <c r="I479" s="405"/>
      <c r="J479" s="412"/>
      <c r="K479" s="412"/>
      <c r="L479" s="405"/>
      <c r="M479" s="405"/>
      <c r="N479" s="405"/>
      <c r="O479" s="405"/>
      <c r="P479" s="405"/>
      <c r="Q479" s="405"/>
      <c r="R479" s="405"/>
      <c r="S479" s="405"/>
      <c r="T479" s="405"/>
      <c r="U479" s="405"/>
      <c r="V479" s="405"/>
      <c r="W479" s="405"/>
      <c r="X479" s="405"/>
      <c r="Y479" s="405"/>
      <c r="Z479" s="405"/>
    </row>
    <row r="480" spans="1:26" ht="16.5" customHeight="1">
      <c r="A480" s="405"/>
      <c r="B480" s="405"/>
      <c r="C480" s="405"/>
      <c r="D480" s="413"/>
      <c r="E480" s="405"/>
      <c r="F480" s="412"/>
      <c r="G480" s="405"/>
      <c r="H480" s="405"/>
      <c r="I480" s="405"/>
      <c r="J480" s="412"/>
      <c r="K480" s="412"/>
      <c r="L480" s="405"/>
      <c r="M480" s="405"/>
      <c r="N480" s="405"/>
      <c r="O480" s="405"/>
      <c r="P480" s="405"/>
      <c r="Q480" s="405"/>
      <c r="R480" s="405"/>
      <c r="S480" s="405"/>
      <c r="T480" s="405"/>
      <c r="U480" s="405"/>
      <c r="V480" s="405"/>
      <c r="W480" s="405"/>
      <c r="X480" s="405"/>
      <c r="Y480" s="405"/>
      <c r="Z480" s="405"/>
    </row>
    <row r="481" spans="1:26" ht="16.5" customHeight="1">
      <c r="A481" s="405"/>
      <c r="B481" s="405"/>
      <c r="C481" s="405"/>
      <c r="D481" s="413"/>
      <c r="E481" s="405"/>
      <c r="F481" s="412"/>
      <c r="G481" s="405"/>
      <c r="H481" s="405"/>
      <c r="I481" s="405"/>
      <c r="J481" s="412"/>
      <c r="K481" s="412"/>
      <c r="L481" s="405"/>
      <c r="M481" s="405"/>
      <c r="N481" s="405"/>
      <c r="O481" s="405"/>
      <c r="P481" s="405"/>
      <c r="Q481" s="405"/>
      <c r="R481" s="405"/>
      <c r="S481" s="405"/>
      <c r="T481" s="405"/>
      <c r="U481" s="405"/>
      <c r="V481" s="405"/>
      <c r="W481" s="405"/>
      <c r="X481" s="405"/>
      <c r="Y481" s="405"/>
      <c r="Z481" s="405"/>
    </row>
    <row r="482" spans="1:26" ht="16.5" customHeight="1">
      <c r="A482" s="405"/>
      <c r="B482" s="405"/>
      <c r="C482" s="405"/>
      <c r="D482" s="413"/>
      <c r="E482" s="405"/>
      <c r="F482" s="412"/>
      <c r="G482" s="405"/>
      <c r="H482" s="405"/>
      <c r="I482" s="405"/>
      <c r="J482" s="412"/>
      <c r="K482" s="412"/>
      <c r="L482" s="405"/>
      <c r="M482" s="405"/>
      <c r="N482" s="405"/>
      <c r="O482" s="405"/>
      <c r="P482" s="405"/>
      <c r="Q482" s="405"/>
      <c r="R482" s="405"/>
      <c r="S482" s="405"/>
      <c r="T482" s="405"/>
      <c r="U482" s="405"/>
      <c r="V482" s="405"/>
      <c r="W482" s="405"/>
      <c r="X482" s="405"/>
      <c r="Y482" s="405"/>
      <c r="Z482" s="405"/>
    </row>
    <row r="483" spans="1:26" ht="16.5" customHeight="1">
      <c r="A483" s="405"/>
      <c r="B483" s="405"/>
      <c r="C483" s="405"/>
      <c r="D483" s="413"/>
      <c r="E483" s="405"/>
      <c r="F483" s="412"/>
      <c r="G483" s="405"/>
      <c r="H483" s="405"/>
      <c r="I483" s="405"/>
      <c r="J483" s="412"/>
      <c r="K483" s="412"/>
      <c r="L483" s="405"/>
      <c r="M483" s="405"/>
      <c r="N483" s="405"/>
      <c r="O483" s="405"/>
      <c r="P483" s="405"/>
      <c r="Q483" s="405"/>
      <c r="R483" s="405"/>
      <c r="S483" s="405"/>
      <c r="T483" s="405"/>
      <c r="U483" s="405"/>
      <c r="V483" s="405"/>
      <c r="W483" s="405"/>
      <c r="X483" s="405"/>
      <c r="Y483" s="405"/>
      <c r="Z483" s="405"/>
    </row>
    <row r="484" spans="1:26" ht="16.5" customHeight="1">
      <c r="A484" s="405"/>
      <c r="B484" s="405"/>
      <c r="C484" s="405"/>
      <c r="D484" s="413"/>
      <c r="E484" s="405"/>
      <c r="F484" s="412"/>
      <c r="G484" s="405"/>
      <c r="H484" s="405"/>
      <c r="I484" s="405"/>
      <c r="J484" s="412"/>
      <c r="K484" s="412"/>
      <c r="L484" s="405"/>
      <c r="M484" s="405"/>
      <c r="N484" s="405"/>
      <c r="O484" s="405"/>
      <c r="P484" s="405"/>
      <c r="Q484" s="405"/>
      <c r="R484" s="405"/>
      <c r="S484" s="405"/>
      <c r="T484" s="405"/>
      <c r="U484" s="405"/>
      <c r="V484" s="405"/>
      <c r="W484" s="405"/>
      <c r="X484" s="405"/>
      <c r="Y484" s="405"/>
      <c r="Z484" s="405"/>
    </row>
    <row r="485" spans="1:26" ht="16.5" customHeight="1">
      <c r="A485" s="405"/>
      <c r="B485" s="405"/>
      <c r="C485" s="405"/>
      <c r="D485" s="413"/>
      <c r="E485" s="405"/>
      <c r="F485" s="412"/>
      <c r="G485" s="405"/>
      <c r="H485" s="405"/>
      <c r="I485" s="405"/>
      <c r="J485" s="412"/>
      <c r="K485" s="412"/>
      <c r="L485" s="405"/>
      <c r="M485" s="405"/>
      <c r="N485" s="405"/>
      <c r="O485" s="405"/>
      <c r="P485" s="405"/>
      <c r="Q485" s="405"/>
      <c r="R485" s="405"/>
      <c r="S485" s="405"/>
      <c r="T485" s="405"/>
      <c r="U485" s="405"/>
      <c r="V485" s="405"/>
      <c r="W485" s="405"/>
      <c r="X485" s="405"/>
      <c r="Y485" s="405"/>
      <c r="Z485" s="405"/>
    </row>
    <row r="486" spans="1:26" ht="16.5" customHeight="1">
      <c r="A486" s="405"/>
      <c r="B486" s="405"/>
      <c r="C486" s="405"/>
      <c r="D486" s="413"/>
      <c r="E486" s="405"/>
      <c r="F486" s="412"/>
      <c r="G486" s="405"/>
      <c r="H486" s="405"/>
      <c r="I486" s="405"/>
      <c r="J486" s="412"/>
      <c r="K486" s="412"/>
      <c r="L486" s="405"/>
      <c r="M486" s="405"/>
      <c r="N486" s="405"/>
      <c r="O486" s="405"/>
      <c r="P486" s="405"/>
      <c r="Q486" s="405"/>
      <c r="R486" s="405"/>
      <c r="S486" s="405"/>
      <c r="T486" s="405"/>
      <c r="U486" s="405"/>
      <c r="V486" s="405"/>
      <c r="W486" s="405"/>
      <c r="X486" s="405"/>
      <c r="Y486" s="405"/>
      <c r="Z486" s="405"/>
    </row>
    <row r="487" spans="1:26" ht="16.5" customHeight="1">
      <c r="A487" s="405"/>
      <c r="B487" s="405"/>
      <c r="C487" s="405"/>
      <c r="D487" s="413"/>
      <c r="E487" s="405"/>
      <c r="F487" s="412"/>
      <c r="G487" s="405"/>
      <c r="H487" s="405"/>
      <c r="I487" s="405"/>
      <c r="J487" s="412"/>
      <c r="K487" s="412"/>
      <c r="L487" s="405"/>
      <c r="M487" s="405"/>
      <c r="N487" s="405"/>
      <c r="O487" s="405"/>
      <c r="P487" s="405"/>
      <c r="Q487" s="405"/>
      <c r="R487" s="405"/>
      <c r="S487" s="405"/>
      <c r="T487" s="405"/>
      <c r="U487" s="405"/>
      <c r="V487" s="405"/>
      <c r="W487" s="405"/>
      <c r="X487" s="405"/>
      <c r="Y487" s="405"/>
      <c r="Z487" s="405"/>
    </row>
    <row r="488" spans="1:26" ht="16.5" customHeight="1">
      <c r="A488" s="405"/>
      <c r="B488" s="405"/>
      <c r="C488" s="405"/>
      <c r="D488" s="413"/>
      <c r="E488" s="405"/>
      <c r="F488" s="412"/>
      <c r="G488" s="405"/>
      <c r="H488" s="405"/>
      <c r="I488" s="405"/>
      <c r="J488" s="412"/>
      <c r="K488" s="412"/>
      <c r="L488" s="405"/>
      <c r="M488" s="405"/>
      <c r="N488" s="405"/>
      <c r="O488" s="405"/>
      <c r="P488" s="405"/>
      <c r="Q488" s="405"/>
      <c r="R488" s="405"/>
      <c r="S488" s="405"/>
      <c r="T488" s="405"/>
      <c r="U488" s="405"/>
      <c r="V488" s="405"/>
      <c r="W488" s="405"/>
      <c r="X488" s="405"/>
      <c r="Y488" s="405"/>
      <c r="Z488" s="405"/>
    </row>
    <row r="489" spans="1:26" ht="16.5" customHeight="1">
      <c r="A489" s="405"/>
      <c r="B489" s="405"/>
      <c r="C489" s="405"/>
      <c r="D489" s="413"/>
      <c r="E489" s="405"/>
      <c r="F489" s="412"/>
      <c r="G489" s="405"/>
      <c r="H489" s="405"/>
      <c r="I489" s="405"/>
      <c r="J489" s="412"/>
      <c r="K489" s="412"/>
      <c r="L489" s="405"/>
      <c r="M489" s="405"/>
      <c r="N489" s="405"/>
      <c r="O489" s="405"/>
      <c r="P489" s="405"/>
      <c r="Q489" s="405"/>
      <c r="R489" s="405"/>
      <c r="S489" s="405"/>
      <c r="T489" s="405"/>
      <c r="U489" s="405"/>
      <c r="V489" s="405"/>
      <c r="W489" s="405"/>
      <c r="X489" s="405"/>
      <c r="Y489" s="405"/>
      <c r="Z489" s="405"/>
    </row>
    <row r="490" spans="1:26" ht="16.5" customHeight="1">
      <c r="A490" s="405"/>
      <c r="B490" s="405"/>
      <c r="C490" s="405"/>
      <c r="D490" s="413"/>
      <c r="E490" s="405"/>
      <c r="F490" s="412"/>
      <c r="G490" s="405"/>
      <c r="H490" s="405"/>
      <c r="I490" s="405"/>
      <c r="J490" s="412"/>
      <c r="K490" s="412"/>
      <c r="L490" s="405"/>
      <c r="M490" s="405"/>
      <c r="N490" s="405"/>
      <c r="O490" s="405"/>
      <c r="P490" s="405"/>
      <c r="Q490" s="405"/>
      <c r="R490" s="405"/>
      <c r="S490" s="405"/>
      <c r="T490" s="405"/>
      <c r="U490" s="405"/>
      <c r="V490" s="405"/>
      <c r="W490" s="405"/>
      <c r="X490" s="405"/>
      <c r="Y490" s="405"/>
      <c r="Z490" s="405"/>
    </row>
    <row r="491" spans="1:26" ht="16.5" customHeight="1">
      <c r="A491" s="405"/>
      <c r="B491" s="405"/>
      <c r="C491" s="405"/>
      <c r="D491" s="413"/>
      <c r="E491" s="405"/>
      <c r="F491" s="412"/>
      <c r="G491" s="405"/>
      <c r="H491" s="405"/>
      <c r="I491" s="405"/>
      <c r="J491" s="412"/>
      <c r="K491" s="412"/>
      <c r="L491" s="405"/>
      <c r="M491" s="405"/>
      <c r="N491" s="405"/>
      <c r="O491" s="405"/>
      <c r="P491" s="405"/>
      <c r="Q491" s="405"/>
      <c r="R491" s="405"/>
      <c r="S491" s="405"/>
      <c r="T491" s="405"/>
      <c r="U491" s="405"/>
      <c r="V491" s="405"/>
      <c r="W491" s="405"/>
      <c r="X491" s="405"/>
      <c r="Y491" s="405"/>
      <c r="Z491" s="405"/>
    </row>
    <row r="492" spans="1:26" ht="16.5" customHeight="1">
      <c r="A492" s="405"/>
      <c r="B492" s="405"/>
      <c r="C492" s="405"/>
      <c r="D492" s="413"/>
      <c r="E492" s="405"/>
      <c r="F492" s="412"/>
      <c r="G492" s="405"/>
      <c r="H492" s="405"/>
      <c r="I492" s="405"/>
      <c r="J492" s="412"/>
      <c r="K492" s="412"/>
      <c r="L492" s="405"/>
      <c r="M492" s="405"/>
      <c r="N492" s="405"/>
      <c r="O492" s="405"/>
      <c r="P492" s="405"/>
      <c r="Q492" s="405"/>
      <c r="R492" s="405"/>
      <c r="S492" s="405"/>
      <c r="T492" s="405"/>
      <c r="U492" s="405"/>
      <c r="V492" s="405"/>
      <c r="W492" s="405"/>
      <c r="X492" s="405"/>
      <c r="Y492" s="405"/>
      <c r="Z492" s="405"/>
    </row>
    <row r="493" spans="1:26" ht="16.5" customHeight="1">
      <c r="A493" s="405"/>
      <c r="B493" s="405"/>
      <c r="C493" s="405"/>
      <c r="D493" s="413"/>
      <c r="E493" s="405"/>
      <c r="F493" s="412"/>
      <c r="G493" s="405"/>
      <c r="H493" s="405"/>
      <c r="I493" s="405"/>
      <c r="J493" s="412"/>
      <c r="K493" s="412"/>
      <c r="L493" s="405"/>
      <c r="M493" s="405"/>
      <c r="N493" s="405"/>
      <c r="O493" s="405"/>
      <c r="P493" s="405"/>
      <c r="Q493" s="405"/>
      <c r="R493" s="405"/>
      <c r="S493" s="405"/>
      <c r="T493" s="405"/>
      <c r="U493" s="405"/>
      <c r="V493" s="405"/>
      <c r="W493" s="405"/>
      <c r="X493" s="405"/>
      <c r="Y493" s="405"/>
      <c r="Z493" s="405"/>
    </row>
    <row r="494" spans="1:26" ht="16.5" customHeight="1">
      <c r="A494" s="405"/>
      <c r="B494" s="405"/>
      <c r="C494" s="405"/>
      <c r="D494" s="413"/>
      <c r="E494" s="405"/>
      <c r="F494" s="412"/>
      <c r="G494" s="405"/>
      <c r="H494" s="405"/>
      <c r="I494" s="405"/>
      <c r="J494" s="412"/>
      <c r="K494" s="412"/>
      <c r="L494" s="405"/>
      <c r="M494" s="405"/>
      <c r="N494" s="405"/>
      <c r="O494" s="405"/>
      <c r="P494" s="405"/>
      <c r="Q494" s="405"/>
      <c r="R494" s="405"/>
      <c r="S494" s="405"/>
      <c r="T494" s="405"/>
      <c r="U494" s="405"/>
      <c r="V494" s="405"/>
      <c r="W494" s="405"/>
      <c r="X494" s="405"/>
      <c r="Y494" s="405"/>
      <c r="Z494" s="405"/>
    </row>
    <row r="495" spans="1:26" ht="16.5" customHeight="1">
      <c r="A495" s="405"/>
      <c r="B495" s="405"/>
      <c r="C495" s="405"/>
      <c r="D495" s="413"/>
      <c r="E495" s="405"/>
      <c r="F495" s="412"/>
      <c r="G495" s="405"/>
      <c r="H495" s="405"/>
      <c r="I495" s="405"/>
      <c r="J495" s="412"/>
      <c r="K495" s="412"/>
      <c r="L495" s="405"/>
      <c r="M495" s="405"/>
      <c r="N495" s="405"/>
      <c r="O495" s="405"/>
      <c r="P495" s="405"/>
      <c r="Q495" s="405"/>
      <c r="R495" s="405"/>
      <c r="S495" s="405"/>
      <c r="T495" s="405"/>
      <c r="U495" s="405"/>
      <c r="V495" s="405"/>
      <c r="W495" s="405"/>
      <c r="X495" s="405"/>
      <c r="Y495" s="405"/>
      <c r="Z495" s="405"/>
    </row>
    <row r="496" spans="1:26" ht="16.5" customHeight="1">
      <c r="A496" s="405"/>
      <c r="B496" s="405"/>
      <c r="C496" s="405"/>
      <c r="D496" s="413"/>
      <c r="E496" s="405"/>
      <c r="F496" s="412"/>
      <c r="G496" s="405"/>
      <c r="H496" s="405"/>
      <c r="I496" s="405"/>
      <c r="J496" s="412"/>
      <c r="K496" s="412"/>
      <c r="L496" s="405"/>
      <c r="M496" s="405"/>
      <c r="N496" s="405"/>
      <c r="O496" s="405"/>
      <c r="P496" s="405"/>
      <c r="Q496" s="405"/>
      <c r="R496" s="405"/>
      <c r="S496" s="405"/>
      <c r="T496" s="405"/>
      <c r="U496" s="405"/>
      <c r="V496" s="405"/>
      <c r="W496" s="405"/>
      <c r="X496" s="405"/>
      <c r="Y496" s="405"/>
      <c r="Z496" s="405"/>
    </row>
    <row r="497" spans="1:26" ht="16.5" customHeight="1">
      <c r="A497" s="405"/>
      <c r="B497" s="405"/>
      <c r="C497" s="405"/>
      <c r="D497" s="413"/>
      <c r="E497" s="405"/>
      <c r="F497" s="412"/>
      <c r="G497" s="405"/>
      <c r="H497" s="405"/>
      <c r="I497" s="405"/>
      <c r="J497" s="412"/>
      <c r="K497" s="412"/>
      <c r="L497" s="405"/>
      <c r="M497" s="405"/>
      <c r="N497" s="405"/>
      <c r="O497" s="405"/>
      <c r="P497" s="405"/>
      <c r="Q497" s="405"/>
      <c r="R497" s="405"/>
      <c r="S497" s="405"/>
      <c r="T497" s="405"/>
      <c r="U497" s="405"/>
      <c r="V497" s="405"/>
      <c r="W497" s="405"/>
      <c r="X497" s="405"/>
      <c r="Y497" s="405"/>
      <c r="Z497" s="405"/>
    </row>
    <row r="498" spans="1:26" ht="16.5" customHeight="1">
      <c r="A498" s="405"/>
      <c r="B498" s="405"/>
      <c r="C498" s="405"/>
      <c r="D498" s="413"/>
      <c r="E498" s="405"/>
      <c r="F498" s="412"/>
      <c r="G498" s="405"/>
      <c r="H498" s="405"/>
      <c r="I498" s="405"/>
      <c r="J498" s="412"/>
      <c r="K498" s="412"/>
      <c r="L498" s="405"/>
      <c r="M498" s="405"/>
      <c r="N498" s="405"/>
      <c r="O498" s="405"/>
      <c r="P498" s="405"/>
      <c r="Q498" s="405"/>
      <c r="R498" s="405"/>
      <c r="S498" s="405"/>
      <c r="T498" s="405"/>
      <c r="U498" s="405"/>
      <c r="V498" s="405"/>
      <c r="W498" s="405"/>
      <c r="X498" s="405"/>
      <c r="Y498" s="405"/>
      <c r="Z498" s="405"/>
    </row>
    <row r="499" spans="1:26" ht="16.5" customHeight="1">
      <c r="A499" s="405"/>
      <c r="B499" s="405"/>
      <c r="C499" s="405"/>
      <c r="D499" s="413"/>
      <c r="E499" s="405"/>
      <c r="F499" s="412"/>
      <c r="G499" s="405"/>
      <c r="H499" s="405"/>
      <c r="I499" s="405"/>
      <c r="J499" s="412"/>
      <c r="K499" s="412"/>
      <c r="L499" s="405"/>
      <c r="M499" s="405"/>
      <c r="N499" s="405"/>
      <c r="O499" s="405"/>
      <c r="P499" s="405"/>
      <c r="Q499" s="405"/>
      <c r="R499" s="405"/>
      <c r="S499" s="405"/>
      <c r="T499" s="405"/>
      <c r="U499" s="405"/>
      <c r="V499" s="405"/>
      <c r="W499" s="405"/>
      <c r="X499" s="405"/>
      <c r="Y499" s="405"/>
      <c r="Z499" s="405"/>
    </row>
    <row r="500" spans="1:26" ht="16.5" customHeight="1">
      <c r="A500" s="405"/>
      <c r="B500" s="405"/>
      <c r="C500" s="405"/>
      <c r="D500" s="413"/>
      <c r="E500" s="405"/>
      <c r="F500" s="412"/>
      <c r="G500" s="405"/>
      <c r="H500" s="405"/>
      <c r="I500" s="405"/>
      <c r="J500" s="412"/>
      <c r="K500" s="412"/>
      <c r="L500" s="405"/>
      <c r="M500" s="405"/>
      <c r="N500" s="405"/>
      <c r="O500" s="405"/>
      <c r="P500" s="405"/>
      <c r="Q500" s="405"/>
      <c r="R500" s="405"/>
      <c r="S500" s="405"/>
      <c r="T500" s="405"/>
      <c r="U500" s="405"/>
      <c r="V500" s="405"/>
      <c r="W500" s="405"/>
      <c r="X500" s="405"/>
      <c r="Y500" s="405"/>
      <c r="Z500" s="405"/>
    </row>
    <row r="501" spans="1:26" ht="16.5" customHeight="1">
      <c r="A501" s="405"/>
      <c r="B501" s="405"/>
      <c r="C501" s="405"/>
      <c r="D501" s="413"/>
      <c r="E501" s="405"/>
      <c r="F501" s="412"/>
      <c r="G501" s="405"/>
      <c r="H501" s="405"/>
      <c r="I501" s="405"/>
      <c r="J501" s="412"/>
      <c r="K501" s="412"/>
      <c r="L501" s="405"/>
      <c r="M501" s="405"/>
      <c r="N501" s="405"/>
      <c r="O501" s="405"/>
      <c r="P501" s="405"/>
      <c r="Q501" s="405"/>
      <c r="R501" s="405"/>
      <c r="S501" s="405"/>
      <c r="T501" s="405"/>
      <c r="U501" s="405"/>
      <c r="V501" s="405"/>
      <c r="W501" s="405"/>
      <c r="X501" s="405"/>
      <c r="Y501" s="405"/>
      <c r="Z501" s="405"/>
    </row>
    <row r="502" spans="1:26" ht="16.5" customHeight="1">
      <c r="A502" s="405"/>
      <c r="B502" s="405"/>
      <c r="C502" s="405"/>
      <c r="D502" s="413"/>
      <c r="E502" s="405"/>
      <c r="F502" s="412"/>
      <c r="G502" s="405"/>
      <c r="H502" s="405"/>
      <c r="I502" s="405"/>
      <c r="J502" s="412"/>
      <c r="K502" s="412"/>
      <c r="L502" s="405"/>
      <c r="M502" s="405"/>
      <c r="N502" s="405"/>
      <c r="O502" s="405"/>
      <c r="P502" s="405"/>
      <c r="Q502" s="405"/>
      <c r="R502" s="405"/>
      <c r="S502" s="405"/>
      <c r="T502" s="405"/>
      <c r="U502" s="405"/>
      <c r="V502" s="405"/>
      <c r="W502" s="405"/>
      <c r="X502" s="405"/>
      <c r="Y502" s="405"/>
      <c r="Z502" s="405"/>
    </row>
    <row r="503" spans="1:26" ht="16.5" customHeight="1">
      <c r="A503" s="405"/>
      <c r="B503" s="405"/>
      <c r="C503" s="405"/>
      <c r="D503" s="413"/>
      <c r="E503" s="405"/>
      <c r="F503" s="412"/>
      <c r="G503" s="405"/>
      <c r="H503" s="405"/>
      <c r="I503" s="405"/>
      <c r="J503" s="412"/>
      <c r="K503" s="412"/>
      <c r="L503" s="405"/>
      <c r="M503" s="405"/>
      <c r="N503" s="405"/>
      <c r="O503" s="405"/>
      <c r="P503" s="405"/>
      <c r="Q503" s="405"/>
      <c r="R503" s="405"/>
      <c r="S503" s="405"/>
      <c r="T503" s="405"/>
      <c r="U503" s="405"/>
      <c r="V503" s="405"/>
      <c r="W503" s="405"/>
      <c r="X503" s="405"/>
      <c r="Y503" s="405"/>
      <c r="Z503" s="405"/>
    </row>
    <row r="504" spans="1:26" ht="16.5" customHeight="1">
      <c r="A504" s="405"/>
      <c r="B504" s="405"/>
      <c r="C504" s="405"/>
      <c r="D504" s="413"/>
      <c r="E504" s="405"/>
      <c r="F504" s="412"/>
      <c r="G504" s="405"/>
      <c r="H504" s="405"/>
      <c r="I504" s="405"/>
      <c r="J504" s="412"/>
      <c r="K504" s="412"/>
      <c r="L504" s="405"/>
      <c r="M504" s="405"/>
      <c r="N504" s="405"/>
      <c r="O504" s="405"/>
      <c r="P504" s="405"/>
      <c r="Q504" s="405"/>
      <c r="R504" s="405"/>
      <c r="S504" s="405"/>
      <c r="T504" s="405"/>
      <c r="U504" s="405"/>
      <c r="V504" s="405"/>
      <c r="W504" s="405"/>
      <c r="X504" s="405"/>
      <c r="Y504" s="405"/>
      <c r="Z504" s="405"/>
    </row>
    <row r="505" spans="1:26" ht="16.5" customHeight="1">
      <c r="A505" s="405"/>
      <c r="B505" s="405"/>
      <c r="C505" s="405"/>
      <c r="D505" s="413"/>
      <c r="E505" s="405"/>
      <c r="F505" s="412"/>
      <c r="G505" s="405"/>
      <c r="H505" s="405"/>
      <c r="I505" s="405"/>
      <c r="J505" s="412"/>
      <c r="K505" s="412"/>
      <c r="L505" s="405"/>
      <c r="M505" s="405"/>
      <c r="N505" s="405"/>
      <c r="O505" s="405"/>
      <c r="P505" s="405"/>
      <c r="Q505" s="405"/>
      <c r="R505" s="405"/>
      <c r="S505" s="405"/>
      <c r="T505" s="405"/>
      <c r="U505" s="405"/>
      <c r="V505" s="405"/>
      <c r="W505" s="405"/>
      <c r="X505" s="405"/>
      <c r="Y505" s="405"/>
      <c r="Z505" s="405"/>
    </row>
    <row r="506" spans="1:26" ht="16.5" customHeight="1">
      <c r="A506" s="405"/>
      <c r="B506" s="405"/>
      <c r="C506" s="405"/>
      <c r="D506" s="413"/>
      <c r="E506" s="405"/>
      <c r="F506" s="412"/>
      <c r="G506" s="405"/>
      <c r="H506" s="405"/>
      <c r="I506" s="405"/>
      <c r="J506" s="412"/>
      <c r="K506" s="412"/>
      <c r="L506" s="405"/>
      <c r="M506" s="405"/>
      <c r="N506" s="405"/>
      <c r="O506" s="405"/>
      <c r="P506" s="405"/>
      <c r="Q506" s="405"/>
      <c r="R506" s="405"/>
      <c r="S506" s="405"/>
      <c r="T506" s="405"/>
      <c r="U506" s="405"/>
      <c r="V506" s="405"/>
      <c r="W506" s="405"/>
      <c r="X506" s="405"/>
      <c r="Y506" s="405"/>
      <c r="Z506" s="405"/>
    </row>
    <row r="507" spans="1:26" ht="16.5" customHeight="1">
      <c r="A507" s="405"/>
      <c r="B507" s="405"/>
      <c r="C507" s="405"/>
      <c r="D507" s="413"/>
      <c r="E507" s="405"/>
      <c r="F507" s="412"/>
      <c r="G507" s="405"/>
      <c r="H507" s="405"/>
      <c r="I507" s="405"/>
      <c r="J507" s="412"/>
      <c r="K507" s="412"/>
      <c r="L507" s="405"/>
      <c r="M507" s="405"/>
      <c r="N507" s="405"/>
      <c r="O507" s="405"/>
      <c r="P507" s="405"/>
      <c r="Q507" s="405"/>
      <c r="R507" s="405"/>
      <c r="S507" s="405"/>
      <c r="T507" s="405"/>
      <c r="U507" s="405"/>
      <c r="V507" s="405"/>
      <c r="W507" s="405"/>
      <c r="X507" s="405"/>
      <c r="Y507" s="405"/>
      <c r="Z507" s="405"/>
    </row>
    <row r="508" spans="1:26" ht="16.5" customHeight="1">
      <c r="A508" s="405"/>
      <c r="B508" s="405"/>
      <c r="C508" s="405"/>
      <c r="D508" s="413"/>
      <c r="E508" s="405"/>
      <c r="F508" s="412"/>
      <c r="G508" s="405"/>
      <c r="H508" s="405"/>
      <c r="I508" s="405"/>
      <c r="J508" s="412"/>
      <c r="K508" s="412"/>
      <c r="L508" s="405"/>
      <c r="M508" s="405"/>
      <c r="N508" s="405"/>
      <c r="O508" s="405"/>
      <c r="P508" s="405"/>
      <c r="Q508" s="405"/>
      <c r="R508" s="405"/>
      <c r="S508" s="405"/>
      <c r="T508" s="405"/>
      <c r="U508" s="405"/>
      <c r="V508" s="405"/>
      <c r="W508" s="405"/>
      <c r="X508" s="405"/>
      <c r="Y508" s="405"/>
      <c r="Z508" s="405"/>
    </row>
    <row r="509" spans="1:26" ht="16.5" customHeight="1">
      <c r="A509" s="405"/>
      <c r="B509" s="405"/>
      <c r="C509" s="405"/>
      <c r="D509" s="413"/>
      <c r="E509" s="405"/>
      <c r="F509" s="412"/>
      <c r="G509" s="405"/>
      <c r="H509" s="405"/>
      <c r="I509" s="405"/>
      <c r="J509" s="412"/>
      <c r="K509" s="412"/>
      <c r="L509" s="405"/>
      <c r="M509" s="405"/>
      <c r="N509" s="405"/>
      <c r="O509" s="405"/>
      <c r="P509" s="405"/>
      <c r="Q509" s="405"/>
      <c r="R509" s="405"/>
      <c r="S509" s="405"/>
      <c r="T509" s="405"/>
      <c r="U509" s="405"/>
      <c r="V509" s="405"/>
      <c r="W509" s="405"/>
      <c r="X509" s="405"/>
      <c r="Y509" s="405"/>
      <c r="Z509" s="405"/>
    </row>
    <row r="510" spans="1:26" ht="16.5" customHeight="1">
      <c r="A510" s="405"/>
      <c r="B510" s="405"/>
      <c r="C510" s="405"/>
      <c r="D510" s="413"/>
      <c r="E510" s="405"/>
      <c r="F510" s="412"/>
      <c r="G510" s="405"/>
      <c r="H510" s="405"/>
      <c r="I510" s="405"/>
      <c r="J510" s="412"/>
      <c r="K510" s="412"/>
      <c r="L510" s="405"/>
      <c r="M510" s="405"/>
      <c r="N510" s="405"/>
      <c r="O510" s="405"/>
      <c r="P510" s="405"/>
      <c r="Q510" s="405"/>
      <c r="R510" s="405"/>
      <c r="S510" s="405"/>
      <c r="T510" s="405"/>
      <c r="U510" s="405"/>
      <c r="V510" s="405"/>
      <c r="W510" s="405"/>
      <c r="X510" s="405"/>
      <c r="Y510" s="405"/>
      <c r="Z510" s="405"/>
    </row>
    <row r="511" spans="1:26" ht="16.5" customHeight="1">
      <c r="A511" s="405"/>
      <c r="B511" s="405"/>
      <c r="C511" s="405"/>
      <c r="D511" s="413"/>
      <c r="E511" s="405"/>
      <c r="F511" s="412"/>
      <c r="G511" s="405"/>
      <c r="H511" s="405"/>
      <c r="I511" s="405"/>
      <c r="J511" s="412"/>
      <c r="K511" s="412"/>
      <c r="L511" s="405"/>
      <c r="M511" s="405"/>
      <c r="N511" s="405"/>
      <c r="O511" s="405"/>
      <c r="P511" s="405"/>
      <c r="Q511" s="405"/>
      <c r="R511" s="405"/>
      <c r="S511" s="405"/>
      <c r="T511" s="405"/>
      <c r="U511" s="405"/>
      <c r="V511" s="405"/>
      <c r="W511" s="405"/>
      <c r="X511" s="405"/>
      <c r="Y511" s="405"/>
      <c r="Z511" s="405"/>
    </row>
    <row r="512" spans="1:26" ht="16.5" customHeight="1">
      <c r="A512" s="405"/>
      <c r="B512" s="405"/>
      <c r="C512" s="405"/>
      <c r="D512" s="413"/>
      <c r="E512" s="405"/>
      <c r="F512" s="412"/>
      <c r="G512" s="405"/>
      <c r="H512" s="405"/>
      <c r="I512" s="405"/>
      <c r="J512" s="412"/>
      <c r="K512" s="412"/>
      <c r="L512" s="405"/>
      <c r="M512" s="405"/>
      <c r="N512" s="405"/>
      <c r="O512" s="405"/>
      <c r="P512" s="405"/>
      <c r="Q512" s="405"/>
      <c r="R512" s="405"/>
      <c r="S512" s="405"/>
      <c r="T512" s="405"/>
      <c r="U512" s="405"/>
      <c r="V512" s="405"/>
      <c r="W512" s="405"/>
      <c r="X512" s="405"/>
      <c r="Y512" s="405"/>
      <c r="Z512" s="405"/>
    </row>
    <row r="513" spans="1:26" ht="16.5" customHeight="1">
      <c r="A513" s="405"/>
      <c r="B513" s="405"/>
      <c r="C513" s="405"/>
      <c r="D513" s="413"/>
      <c r="E513" s="405"/>
      <c r="F513" s="412"/>
      <c r="G513" s="405"/>
      <c r="H513" s="405"/>
      <c r="I513" s="405"/>
      <c r="J513" s="412"/>
      <c r="K513" s="412"/>
      <c r="L513" s="405"/>
      <c r="M513" s="405"/>
      <c r="N513" s="405"/>
      <c r="O513" s="405"/>
      <c r="P513" s="405"/>
      <c r="Q513" s="405"/>
      <c r="R513" s="405"/>
      <c r="S513" s="405"/>
      <c r="T513" s="405"/>
      <c r="U513" s="405"/>
      <c r="V513" s="405"/>
      <c r="W513" s="405"/>
      <c r="X513" s="405"/>
      <c r="Y513" s="405"/>
      <c r="Z513" s="405"/>
    </row>
    <row r="514" spans="1:26" ht="16.5" customHeight="1">
      <c r="A514" s="405"/>
      <c r="B514" s="405"/>
      <c r="C514" s="405"/>
      <c r="D514" s="413"/>
      <c r="E514" s="405"/>
      <c r="F514" s="412"/>
      <c r="G514" s="405"/>
      <c r="H514" s="405"/>
      <c r="I514" s="405"/>
      <c r="J514" s="412"/>
      <c r="K514" s="412"/>
      <c r="L514" s="405"/>
      <c r="M514" s="405"/>
      <c r="N514" s="405"/>
      <c r="O514" s="405"/>
      <c r="P514" s="405"/>
      <c r="Q514" s="405"/>
      <c r="R514" s="405"/>
      <c r="S514" s="405"/>
      <c r="T514" s="405"/>
      <c r="U514" s="405"/>
      <c r="V514" s="405"/>
      <c r="W514" s="405"/>
      <c r="X514" s="405"/>
      <c r="Y514" s="405"/>
      <c r="Z514" s="405"/>
    </row>
    <row r="515" spans="1:26" ht="16.5" customHeight="1">
      <c r="A515" s="405"/>
      <c r="B515" s="405"/>
      <c r="C515" s="405"/>
      <c r="D515" s="413"/>
      <c r="E515" s="405"/>
      <c r="F515" s="412"/>
      <c r="G515" s="405"/>
      <c r="H515" s="405"/>
      <c r="I515" s="405"/>
      <c r="J515" s="412"/>
      <c r="K515" s="412"/>
      <c r="L515" s="405"/>
      <c r="M515" s="405"/>
      <c r="N515" s="405"/>
      <c r="O515" s="405"/>
      <c r="P515" s="405"/>
      <c r="Q515" s="405"/>
      <c r="R515" s="405"/>
      <c r="S515" s="405"/>
      <c r="T515" s="405"/>
      <c r="U515" s="405"/>
      <c r="V515" s="405"/>
      <c r="W515" s="405"/>
      <c r="X515" s="405"/>
      <c r="Y515" s="405"/>
      <c r="Z515" s="405"/>
    </row>
    <row r="516" spans="1:26" ht="16.5" customHeight="1">
      <c r="A516" s="405"/>
      <c r="B516" s="405"/>
      <c r="C516" s="405"/>
      <c r="D516" s="413"/>
      <c r="E516" s="405"/>
      <c r="F516" s="412"/>
      <c r="G516" s="405"/>
      <c r="H516" s="405"/>
      <c r="I516" s="405"/>
      <c r="J516" s="412"/>
      <c r="K516" s="412"/>
      <c r="L516" s="405"/>
      <c r="M516" s="405"/>
      <c r="N516" s="405"/>
      <c r="O516" s="405"/>
      <c r="P516" s="405"/>
      <c r="Q516" s="405"/>
      <c r="R516" s="405"/>
      <c r="S516" s="405"/>
      <c r="T516" s="405"/>
      <c r="U516" s="405"/>
      <c r="V516" s="405"/>
      <c r="W516" s="405"/>
      <c r="X516" s="405"/>
      <c r="Y516" s="405"/>
      <c r="Z516" s="405"/>
    </row>
    <row r="517" spans="1:26" ht="16.5" customHeight="1">
      <c r="A517" s="405"/>
      <c r="B517" s="405"/>
      <c r="C517" s="405"/>
      <c r="D517" s="413"/>
      <c r="E517" s="405"/>
      <c r="F517" s="412"/>
      <c r="G517" s="405"/>
      <c r="H517" s="405"/>
      <c r="I517" s="405"/>
      <c r="J517" s="412"/>
      <c r="K517" s="412"/>
      <c r="L517" s="405"/>
      <c r="M517" s="405"/>
      <c r="N517" s="405"/>
      <c r="O517" s="405"/>
      <c r="P517" s="405"/>
      <c r="Q517" s="405"/>
      <c r="R517" s="405"/>
      <c r="S517" s="405"/>
      <c r="T517" s="405"/>
      <c r="U517" s="405"/>
      <c r="V517" s="405"/>
      <c r="W517" s="405"/>
      <c r="X517" s="405"/>
      <c r="Y517" s="405"/>
      <c r="Z517" s="405"/>
    </row>
    <row r="518" spans="1:26" ht="16.5" customHeight="1">
      <c r="A518" s="405"/>
      <c r="B518" s="405"/>
      <c r="C518" s="405"/>
      <c r="D518" s="413"/>
      <c r="E518" s="405"/>
      <c r="F518" s="412"/>
      <c r="G518" s="405"/>
      <c r="H518" s="405"/>
      <c r="I518" s="405"/>
      <c r="J518" s="412"/>
      <c r="K518" s="412"/>
      <c r="L518" s="405"/>
      <c r="M518" s="405"/>
      <c r="N518" s="405"/>
      <c r="O518" s="405"/>
      <c r="P518" s="405"/>
      <c r="Q518" s="405"/>
      <c r="R518" s="405"/>
      <c r="S518" s="405"/>
      <c r="T518" s="405"/>
      <c r="U518" s="405"/>
      <c r="V518" s="405"/>
      <c r="W518" s="405"/>
      <c r="X518" s="405"/>
      <c r="Y518" s="405"/>
      <c r="Z518" s="405"/>
    </row>
    <row r="519" spans="1:26" ht="16.5" customHeight="1">
      <c r="A519" s="405"/>
      <c r="B519" s="405"/>
      <c r="C519" s="405"/>
      <c r="D519" s="413"/>
      <c r="E519" s="405"/>
      <c r="F519" s="412"/>
      <c r="G519" s="405"/>
      <c r="H519" s="405"/>
      <c r="I519" s="405"/>
      <c r="J519" s="412"/>
      <c r="K519" s="412"/>
      <c r="L519" s="405"/>
      <c r="M519" s="405"/>
      <c r="N519" s="405"/>
      <c r="O519" s="405"/>
      <c r="P519" s="405"/>
      <c r="Q519" s="405"/>
      <c r="R519" s="405"/>
      <c r="S519" s="405"/>
      <c r="T519" s="405"/>
      <c r="U519" s="405"/>
      <c r="V519" s="405"/>
      <c r="W519" s="405"/>
      <c r="X519" s="405"/>
      <c r="Y519" s="405"/>
      <c r="Z519" s="405"/>
    </row>
    <row r="520" spans="1:26" ht="16.5" customHeight="1">
      <c r="A520" s="405"/>
      <c r="B520" s="405"/>
      <c r="C520" s="405"/>
      <c r="D520" s="413"/>
      <c r="E520" s="405"/>
      <c r="F520" s="412"/>
      <c r="G520" s="405"/>
      <c r="H520" s="405"/>
      <c r="I520" s="405"/>
      <c r="J520" s="412"/>
      <c r="K520" s="412"/>
      <c r="L520" s="405"/>
      <c r="M520" s="405"/>
      <c r="N520" s="405"/>
      <c r="O520" s="405"/>
      <c r="P520" s="405"/>
      <c r="Q520" s="405"/>
      <c r="R520" s="405"/>
      <c r="S520" s="405"/>
      <c r="T520" s="405"/>
      <c r="U520" s="405"/>
      <c r="V520" s="405"/>
      <c r="W520" s="405"/>
      <c r="X520" s="405"/>
      <c r="Y520" s="405"/>
      <c r="Z520" s="405"/>
    </row>
    <row r="521" spans="1:26" ht="16.5" customHeight="1">
      <c r="A521" s="405"/>
      <c r="B521" s="405"/>
      <c r="C521" s="405"/>
      <c r="D521" s="413"/>
      <c r="E521" s="405"/>
      <c r="F521" s="412"/>
      <c r="G521" s="405"/>
      <c r="H521" s="405"/>
      <c r="I521" s="405"/>
      <c r="J521" s="412"/>
      <c r="K521" s="412"/>
      <c r="L521" s="405"/>
      <c r="M521" s="405"/>
      <c r="N521" s="405"/>
      <c r="O521" s="405"/>
      <c r="P521" s="405"/>
      <c r="Q521" s="405"/>
      <c r="R521" s="405"/>
      <c r="S521" s="405"/>
      <c r="T521" s="405"/>
      <c r="U521" s="405"/>
      <c r="V521" s="405"/>
      <c r="W521" s="405"/>
      <c r="X521" s="405"/>
      <c r="Y521" s="405"/>
      <c r="Z521" s="405"/>
    </row>
    <row r="522" spans="1:26" ht="16.5" customHeight="1">
      <c r="A522" s="405"/>
      <c r="B522" s="405"/>
      <c r="C522" s="405"/>
      <c r="D522" s="413"/>
      <c r="E522" s="405"/>
      <c r="F522" s="412"/>
      <c r="G522" s="405"/>
      <c r="H522" s="405"/>
      <c r="I522" s="405"/>
      <c r="J522" s="412"/>
      <c r="K522" s="412"/>
      <c r="L522" s="405"/>
      <c r="M522" s="405"/>
      <c r="N522" s="405"/>
      <c r="O522" s="405"/>
      <c r="P522" s="405"/>
      <c r="Q522" s="405"/>
      <c r="R522" s="405"/>
      <c r="S522" s="405"/>
      <c r="T522" s="405"/>
      <c r="U522" s="405"/>
      <c r="V522" s="405"/>
      <c r="W522" s="405"/>
      <c r="X522" s="405"/>
      <c r="Y522" s="405"/>
      <c r="Z522" s="405"/>
    </row>
    <row r="523" spans="1:26" ht="16.5" customHeight="1">
      <c r="A523" s="405"/>
      <c r="B523" s="405"/>
      <c r="C523" s="405"/>
      <c r="D523" s="413"/>
      <c r="E523" s="405"/>
      <c r="F523" s="412"/>
      <c r="G523" s="405"/>
      <c r="H523" s="405"/>
      <c r="I523" s="405"/>
      <c r="J523" s="412"/>
      <c r="K523" s="412"/>
      <c r="L523" s="405"/>
      <c r="M523" s="405"/>
      <c r="N523" s="405"/>
      <c r="O523" s="405"/>
      <c r="P523" s="405"/>
      <c r="Q523" s="405"/>
      <c r="R523" s="405"/>
      <c r="S523" s="405"/>
      <c r="T523" s="405"/>
      <c r="U523" s="405"/>
      <c r="V523" s="405"/>
      <c r="W523" s="405"/>
      <c r="X523" s="405"/>
      <c r="Y523" s="405"/>
      <c r="Z523" s="405"/>
    </row>
    <row r="524" spans="1:26" ht="16.5" customHeight="1">
      <c r="A524" s="405"/>
      <c r="B524" s="405"/>
      <c r="C524" s="405"/>
      <c r="D524" s="413"/>
      <c r="E524" s="405"/>
      <c r="F524" s="412"/>
      <c r="G524" s="405"/>
      <c r="H524" s="405"/>
      <c r="I524" s="405"/>
      <c r="J524" s="412"/>
      <c r="K524" s="412"/>
      <c r="L524" s="405"/>
      <c r="M524" s="405"/>
      <c r="N524" s="405"/>
      <c r="O524" s="405"/>
      <c r="P524" s="405"/>
      <c r="Q524" s="405"/>
      <c r="R524" s="405"/>
      <c r="S524" s="405"/>
      <c r="T524" s="405"/>
      <c r="U524" s="405"/>
      <c r="V524" s="405"/>
      <c r="W524" s="405"/>
      <c r="X524" s="405"/>
      <c r="Y524" s="405"/>
      <c r="Z524" s="405"/>
    </row>
    <row r="525" spans="1:26" ht="16.5" customHeight="1">
      <c r="A525" s="405"/>
      <c r="B525" s="405"/>
      <c r="C525" s="405"/>
      <c r="D525" s="413"/>
      <c r="E525" s="405"/>
      <c r="F525" s="412"/>
      <c r="G525" s="405"/>
      <c r="H525" s="405"/>
      <c r="I525" s="405"/>
      <c r="J525" s="412"/>
      <c r="K525" s="412"/>
      <c r="L525" s="405"/>
      <c r="M525" s="405"/>
      <c r="N525" s="405"/>
      <c r="O525" s="405"/>
      <c r="P525" s="405"/>
      <c r="Q525" s="405"/>
      <c r="R525" s="405"/>
      <c r="S525" s="405"/>
      <c r="T525" s="405"/>
      <c r="U525" s="405"/>
      <c r="V525" s="405"/>
      <c r="W525" s="405"/>
      <c r="X525" s="405"/>
      <c r="Y525" s="405"/>
      <c r="Z525" s="405"/>
    </row>
    <row r="526" spans="1:26" ht="16.5" customHeight="1">
      <c r="A526" s="405"/>
      <c r="B526" s="405"/>
      <c r="C526" s="405"/>
      <c r="D526" s="413"/>
      <c r="E526" s="405"/>
      <c r="F526" s="412"/>
      <c r="G526" s="405"/>
      <c r="H526" s="405"/>
      <c r="I526" s="405"/>
      <c r="J526" s="412"/>
      <c r="K526" s="412"/>
      <c r="L526" s="405"/>
      <c r="M526" s="405"/>
      <c r="N526" s="405"/>
      <c r="O526" s="405"/>
      <c r="P526" s="405"/>
      <c r="Q526" s="405"/>
      <c r="R526" s="405"/>
      <c r="S526" s="405"/>
      <c r="T526" s="405"/>
      <c r="U526" s="405"/>
      <c r="V526" s="405"/>
      <c r="W526" s="405"/>
      <c r="X526" s="405"/>
      <c r="Y526" s="405"/>
      <c r="Z526" s="405"/>
    </row>
    <row r="527" spans="1:26" ht="16.5" customHeight="1">
      <c r="A527" s="405"/>
      <c r="B527" s="405"/>
      <c r="C527" s="405"/>
      <c r="D527" s="413"/>
      <c r="E527" s="405"/>
      <c r="F527" s="412"/>
      <c r="G527" s="405"/>
      <c r="H527" s="405"/>
      <c r="I527" s="405"/>
      <c r="J527" s="412"/>
      <c r="K527" s="412"/>
      <c r="L527" s="405"/>
      <c r="M527" s="405"/>
      <c r="N527" s="405"/>
      <c r="O527" s="405"/>
      <c r="P527" s="405"/>
      <c r="Q527" s="405"/>
      <c r="R527" s="405"/>
      <c r="S527" s="405"/>
      <c r="T527" s="405"/>
      <c r="U527" s="405"/>
      <c r="V527" s="405"/>
      <c r="W527" s="405"/>
      <c r="X527" s="405"/>
      <c r="Y527" s="405"/>
      <c r="Z527" s="405"/>
    </row>
    <row r="528" spans="1:26" ht="16.5" customHeight="1">
      <c r="A528" s="405"/>
      <c r="B528" s="405"/>
      <c r="C528" s="405"/>
      <c r="D528" s="413"/>
      <c r="E528" s="405"/>
      <c r="F528" s="412"/>
      <c r="G528" s="405"/>
      <c r="H528" s="405"/>
      <c r="I528" s="405"/>
      <c r="J528" s="412"/>
      <c r="K528" s="412"/>
      <c r="L528" s="405"/>
      <c r="M528" s="405"/>
      <c r="N528" s="405"/>
      <c r="O528" s="405"/>
      <c r="P528" s="405"/>
      <c r="Q528" s="405"/>
      <c r="R528" s="405"/>
      <c r="S528" s="405"/>
      <c r="T528" s="405"/>
      <c r="U528" s="405"/>
      <c r="V528" s="405"/>
      <c r="W528" s="405"/>
      <c r="X528" s="405"/>
      <c r="Y528" s="405"/>
      <c r="Z528" s="405"/>
    </row>
    <row r="529" spans="1:26" ht="16.5" customHeight="1">
      <c r="A529" s="405"/>
      <c r="B529" s="405"/>
      <c r="C529" s="405"/>
      <c r="D529" s="413"/>
      <c r="E529" s="405"/>
      <c r="F529" s="412"/>
      <c r="G529" s="405"/>
      <c r="H529" s="405"/>
      <c r="I529" s="405"/>
      <c r="J529" s="412"/>
      <c r="K529" s="412"/>
      <c r="L529" s="405"/>
      <c r="M529" s="405"/>
      <c r="N529" s="405"/>
      <c r="O529" s="405"/>
      <c r="P529" s="405"/>
      <c r="Q529" s="405"/>
      <c r="R529" s="405"/>
      <c r="S529" s="405"/>
      <c r="T529" s="405"/>
      <c r="U529" s="405"/>
      <c r="V529" s="405"/>
      <c r="W529" s="405"/>
      <c r="X529" s="405"/>
      <c r="Y529" s="405"/>
      <c r="Z529" s="405"/>
    </row>
    <row r="530" spans="1:26" ht="16.5" customHeight="1">
      <c r="A530" s="405"/>
      <c r="B530" s="405"/>
      <c r="C530" s="405"/>
      <c r="D530" s="413"/>
      <c r="E530" s="405"/>
      <c r="F530" s="412"/>
      <c r="G530" s="405"/>
      <c r="H530" s="405"/>
      <c r="I530" s="405"/>
      <c r="J530" s="412"/>
      <c r="K530" s="412"/>
      <c r="L530" s="405"/>
      <c r="M530" s="405"/>
      <c r="N530" s="405"/>
      <c r="O530" s="405"/>
      <c r="P530" s="405"/>
      <c r="Q530" s="405"/>
      <c r="R530" s="405"/>
      <c r="S530" s="405"/>
      <c r="T530" s="405"/>
      <c r="U530" s="405"/>
      <c r="V530" s="405"/>
      <c r="W530" s="405"/>
      <c r="X530" s="405"/>
      <c r="Y530" s="405"/>
      <c r="Z530" s="405"/>
    </row>
    <row r="531" spans="1:26" ht="16.5" customHeight="1">
      <c r="A531" s="405"/>
      <c r="B531" s="405"/>
      <c r="C531" s="405"/>
      <c r="D531" s="413"/>
      <c r="E531" s="405"/>
      <c r="F531" s="412"/>
      <c r="G531" s="405"/>
      <c r="H531" s="405"/>
      <c r="I531" s="405"/>
      <c r="J531" s="412"/>
      <c r="K531" s="412"/>
      <c r="L531" s="405"/>
      <c r="M531" s="405"/>
      <c r="N531" s="405"/>
      <c r="O531" s="405"/>
      <c r="P531" s="405"/>
      <c r="Q531" s="405"/>
      <c r="R531" s="405"/>
      <c r="S531" s="405"/>
      <c r="T531" s="405"/>
      <c r="U531" s="405"/>
      <c r="V531" s="405"/>
      <c r="W531" s="405"/>
      <c r="X531" s="405"/>
      <c r="Y531" s="405"/>
      <c r="Z531" s="405"/>
    </row>
    <row r="532" spans="1:26" ht="16.5" customHeight="1">
      <c r="A532" s="405"/>
      <c r="B532" s="405"/>
      <c r="C532" s="405"/>
      <c r="D532" s="413"/>
      <c r="E532" s="405"/>
      <c r="F532" s="412"/>
      <c r="G532" s="405"/>
      <c r="H532" s="405"/>
      <c r="I532" s="405"/>
      <c r="J532" s="412"/>
      <c r="K532" s="412"/>
      <c r="L532" s="405"/>
      <c r="M532" s="405"/>
      <c r="N532" s="405"/>
      <c r="O532" s="405"/>
      <c r="P532" s="405"/>
      <c r="Q532" s="405"/>
      <c r="R532" s="405"/>
      <c r="S532" s="405"/>
      <c r="T532" s="405"/>
      <c r="U532" s="405"/>
      <c r="V532" s="405"/>
      <c r="W532" s="405"/>
      <c r="X532" s="405"/>
      <c r="Y532" s="405"/>
      <c r="Z532" s="405"/>
    </row>
    <row r="533" spans="1:26" ht="16.5" customHeight="1">
      <c r="A533" s="405"/>
      <c r="B533" s="405"/>
      <c r="C533" s="405"/>
      <c r="D533" s="413"/>
      <c r="E533" s="405"/>
      <c r="F533" s="412"/>
      <c r="G533" s="405"/>
      <c r="H533" s="405"/>
      <c r="I533" s="405"/>
      <c r="J533" s="412"/>
      <c r="K533" s="412"/>
      <c r="L533" s="405"/>
      <c r="M533" s="405"/>
      <c r="N533" s="405"/>
      <c r="O533" s="405"/>
      <c r="P533" s="405"/>
      <c r="Q533" s="405"/>
      <c r="R533" s="405"/>
      <c r="S533" s="405"/>
      <c r="T533" s="405"/>
      <c r="U533" s="405"/>
      <c r="V533" s="405"/>
      <c r="W533" s="405"/>
      <c r="X533" s="405"/>
      <c r="Y533" s="405"/>
      <c r="Z533" s="405"/>
    </row>
    <row r="534" spans="1:26" ht="16.5" customHeight="1">
      <c r="A534" s="405"/>
      <c r="B534" s="405"/>
      <c r="C534" s="405"/>
      <c r="D534" s="413"/>
      <c r="E534" s="405"/>
      <c r="F534" s="412"/>
      <c r="G534" s="405"/>
      <c r="H534" s="405"/>
      <c r="I534" s="405"/>
      <c r="J534" s="412"/>
      <c r="K534" s="412"/>
      <c r="L534" s="405"/>
      <c r="M534" s="405"/>
      <c r="N534" s="405"/>
      <c r="O534" s="405"/>
      <c r="P534" s="405"/>
      <c r="Q534" s="405"/>
      <c r="R534" s="405"/>
      <c r="S534" s="405"/>
      <c r="T534" s="405"/>
      <c r="U534" s="405"/>
      <c r="V534" s="405"/>
      <c r="W534" s="405"/>
      <c r="X534" s="405"/>
      <c r="Y534" s="405"/>
      <c r="Z534" s="405"/>
    </row>
    <row r="535" spans="1:26" ht="16.5" customHeight="1">
      <c r="A535" s="405"/>
      <c r="B535" s="405"/>
      <c r="C535" s="405"/>
      <c r="D535" s="413"/>
      <c r="E535" s="405"/>
      <c r="F535" s="412"/>
      <c r="G535" s="405"/>
      <c r="H535" s="405"/>
      <c r="I535" s="405"/>
      <c r="J535" s="412"/>
      <c r="K535" s="412"/>
      <c r="L535" s="405"/>
      <c r="M535" s="405"/>
      <c r="N535" s="405"/>
      <c r="O535" s="405"/>
      <c r="P535" s="405"/>
      <c r="Q535" s="405"/>
      <c r="R535" s="405"/>
      <c r="S535" s="405"/>
      <c r="T535" s="405"/>
      <c r="U535" s="405"/>
      <c r="V535" s="405"/>
      <c r="W535" s="405"/>
      <c r="X535" s="405"/>
      <c r="Y535" s="405"/>
      <c r="Z535" s="405"/>
    </row>
    <row r="536" spans="1:26" ht="16.5" customHeight="1">
      <c r="A536" s="405"/>
      <c r="B536" s="405"/>
      <c r="C536" s="405"/>
      <c r="D536" s="413"/>
      <c r="E536" s="405"/>
      <c r="F536" s="412"/>
      <c r="G536" s="405"/>
      <c r="H536" s="405"/>
      <c r="I536" s="405"/>
      <c r="J536" s="412"/>
      <c r="K536" s="412"/>
      <c r="L536" s="405"/>
      <c r="M536" s="405"/>
      <c r="N536" s="405"/>
      <c r="O536" s="405"/>
      <c r="P536" s="405"/>
      <c r="Q536" s="405"/>
      <c r="R536" s="405"/>
      <c r="S536" s="405"/>
      <c r="T536" s="405"/>
      <c r="U536" s="405"/>
      <c r="V536" s="405"/>
      <c r="W536" s="405"/>
      <c r="X536" s="405"/>
      <c r="Y536" s="405"/>
      <c r="Z536" s="405"/>
    </row>
    <row r="537" spans="1:26" ht="16.5" customHeight="1">
      <c r="A537" s="405"/>
      <c r="B537" s="405"/>
      <c r="C537" s="405"/>
      <c r="D537" s="413"/>
      <c r="E537" s="405"/>
      <c r="F537" s="412"/>
      <c r="G537" s="405"/>
      <c r="H537" s="405"/>
      <c r="I537" s="405"/>
      <c r="J537" s="412"/>
      <c r="K537" s="412"/>
      <c r="L537" s="405"/>
      <c r="M537" s="405"/>
      <c r="N537" s="405"/>
      <c r="O537" s="405"/>
      <c r="P537" s="405"/>
      <c r="Q537" s="405"/>
      <c r="R537" s="405"/>
      <c r="S537" s="405"/>
      <c r="T537" s="405"/>
      <c r="U537" s="405"/>
      <c r="V537" s="405"/>
      <c r="W537" s="405"/>
      <c r="X537" s="405"/>
      <c r="Y537" s="405"/>
      <c r="Z537" s="405"/>
    </row>
    <row r="538" spans="1:26" ht="16.5" customHeight="1">
      <c r="A538" s="405"/>
      <c r="B538" s="405"/>
      <c r="C538" s="405"/>
      <c r="D538" s="413"/>
      <c r="E538" s="405"/>
      <c r="F538" s="412"/>
      <c r="G538" s="405"/>
      <c r="H538" s="405"/>
      <c r="I538" s="405"/>
      <c r="J538" s="412"/>
      <c r="K538" s="412"/>
      <c r="L538" s="405"/>
      <c r="M538" s="405"/>
      <c r="N538" s="405"/>
      <c r="O538" s="405"/>
      <c r="P538" s="405"/>
      <c r="Q538" s="405"/>
      <c r="R538" s="405"/>
      <c r="S538" s="405"/>
      <c r="T538" s="405"/>
      <c r="U538" s="405"/>
      <c r="V538" s="405"/>
      <c r="W538" s="405"/>
      <c r="X538" s="405"/>
      <c r="Y538" s="405"/>
      <c r="Z538" s="405"/>
    </row>
    <row r="539" spans="1:26" ht="16.5" customHeight="1">
      <c r="A539" s="405"/>
      <c r="B539" s="405"/>
      <c r="C539" s="405"/>
      <c r="D539" s="413"/>
      <c r="E539" s="405"/>
      <c r="F539" s="412"/>
      <c r="G539" s="405"/>
      <c r="H539" s="405"/>
      <c r="I539" s="405"/>
      <c r="J539" s="412"/>
      <c r="K539" s="412"/>
      <c r="L539" s="405"/>
      <c r="M539" s="405"/>
      <c r="N539" s="405"/>
      <c r="O539" s="405"/>
      <c r="P539" s="405"/>
      <c r="Q539" s="405"/>
      <c r="R539" s="405"/>
      <c r="S539" s="405"/>
      <c r="T539" s="405"/>
      <c r="U539" s="405"/>
      <c r="V539" s="405"/>
      <c r="W539" s="405"/>
      <c r="X539" s="405"/>
      <c r="Y539" s="405"/>
      <c r="Z539" s="405"/>
    </row>
    <row r="540" spans="1:26" ht="16.5" customHeight="1">
      <c r="A540" s="405"/>
      <c r="B540" s="405"/>
      <c r="C540" s="405"/>
      <c r="D540" s="413"/>
      <c r="E540" s="405"/>
      <c r="F540" s="412"/>
      <c r="G540" s="405"/>
      <c r="H540" s="405"/>
      <c r="I540" s="405"/>
      <c r="J540" s="412"/>
      <c r="K540" s="412"/>
      <c r="L540" s="405"/>
      <c r="M540" s="405"/>
      <c r="N540" s="405"/>
      <c r="O540" s="405"/>
      <c r="P540" s="405"/>
      <c r="Q540" s="405"/>
      <c r="R540" s="405"/>
      <c r="S540" s="405"/>
      <c r="T540" s="405"/>
      <c r="U540" s="405"/>
      <c r="V540" s="405"/>
      <c r="W540" s="405"/>
      <c r="X540" s="405"/>
      <c r="Y540" s="405"/>
      <c r="Z540" s="405"/>
    </row>
    <row r="541" spans="1:26" ht="16.5" customHeight="1">
      <c r="A541" s="405"/>
      <c r="B541" s="405"/>
      <c r="C541" s="405"/>
      <c r="D541" s="413"/>
      <c r="E541" s="405"/>
      <c r="F541" s="412"/>
      <c r="G541" s="405"/>
      <c r="H541" s="405"/>
      <c r="I541" s="405"/>
      <c r="J541" s="412"/>
      <c r="K541" s="412"/>
      <c r="L541" s="405"/>
      <c r="M541" s="405"/>
      <c r="N541" s="405"/>
      <c r="O541" s="405"/>
      <c r="P541" s="405"/>
      <c r="Q541" s="405"/>
      <c r="R541" s="405"/>
      <c r="S541" s="405"/>
      <c r="T541" s="405"/>
      <c r="U541" s="405"/>
      <c r="V541" s="405"/>
      <c r="W541" s="405"/>
      <c r="X541" s="405"/>
      <c r="Y541" s="405"/>
      <c r="Z541" s="405"/>
    </row>
    <row r="542" spans="1:26" ht="16.5" customHeight="1">
      <c r="A542" s="405"/>
      <c r="B542" s="405"/>
      <c r="C542" s="405"/>
      <c r="D542" s="413"/>
      <c r="E542" s="405"/>
      <c r="F542" s="412"/>
      <c r="G542" s="405"/>
      <c r="H542" s="405"/>
      <c r="I542" s="405"/>
      <c r="J542" s="412"/>
      <c r="K542" s="412"/>
      <c r="L542" s="405"/>
      <c r="M542" s="405"/>
      <c r="N542" s="405"/>
      <c r="O542" s="405"/>
      <c r="P542" s="405"/>
      <c r="Q542" s="405"/>
      <c r="R542" s="405"/>
      <c r="S542" s="405"/>
      <c r="T542" s="405"/>
      <c r="U542" s="405"/>
      <c r="V542" s="405"/>
      <c r="W542" s="405"/>
      <c r="X542" s="405"/>
      <c r="Y542" s="405"/>
      <c r="Z542" s="405"/>
    </row>
    <row r="543" spans="1:26" ht="16.5" customHeight="1">
      <c r="A543" s="405"/>
      <c r="B543" s="405"/>
      <c r="C543" s="405"/>
      <c r="D543" s="413"/>
      <c r="E543" s="405"/>
      <c r="F543" s="412"/>
      <c r="G543" s="405"/>
      <c r="H543" s="405"/>
      <c r="I543" s="405"/>
      <c r="J543" s="412"/>
      <c r="K543" s="412"/>
      <c r="L543" s="405"/>
      <c r="M543" s="405"/>
      <c r="N543" s="405"/>
      <c r="O543" s="405"/>
      <c r="P543" s="405"/>
      <c r="Q543" s="405"/>
      <c r="R543" s="405"/>
      <c r="S543" s="405"/>
      <c r="T543" s="405"/>
      <c r="U543" s="405"/>
      <c r="V543" s="405"/>
      <c r="W543" s="405"/>
      <c r="X543" s="405"/>
      <c r="Y543" s="405"/>
      <c r="Z543" s="405"/>
    </row>
    <row r="544" spans="1:26" ht="16.5" customHeight="1">
      <c r="A544" s="405"/>
      <c r="B544" s="405"/>
      <c r="C544" s="405"/>
      <c r="D544" s="413"/>
      <c r="E544" s="405"/>
      <c r="F544" s="412"/>
      <c r="G544" s="405"/>
      <c r="H544" s="405"/>
      <c r="I544" s="405"/>
      <c r="J544" s="412"/>
      <c r="K544" s="412"/>
      <c r="L544" s="405"/>
      <c r="M544" s="405"/>
      <c r="N544" s="405"/>
      <c r="O544" s="405"/>
      <c r="P544" s="405"/>
      <c r="Q544" s="405"/>
      <c r="R544" s="405"/>
      <c r="S544" s="405"/>
      <c r="T544" s="405"/>
      <c r="U544" s="405"/>
      <c r="V544" s="405"/>
      <c r="W544" s="405"/>
      <c r="X544" s="405"/>
      <c r="Y544" s="405"/>
      <c r="Z544" s="405"/>
    </row>
    <row r="545" spans="1:26" ht="16.5" customHeight="1">
      <c r="A545" s="405"/>
      <c r="B545" s="405"/>
      <c r="C545" s="405"/>
      <c r="D545" s="413"/>
      <c r="E545" s="405"/>
      <c r="F545" s="412"/>
      <c r="G545" s="405"/>
      <c r="H545" s="405"/>
      <c r="I545" s="405"/>
      <c r="J545" s="412"/>
      <c r="K545" s="412"/>
      <c r="L545" s="405"/>
      <c r="M545" s="405"/>
      <c r="N545" s="405"/>
      <c r="O545" s="405"/>
      <c r="P545" s="405"/>
      <c r="Q545" s="405"/>
      <c r="R545" s="405"/>
      <c r="S545" s="405"/>
      <c r="T545" s="405"/>
      <c r="U545" s="405"/>
      <c r="V545" s="405"/>
      <c r="W545" s="405"/>
      <c r="X545" s="405"/>
      <c r="Y545" s="405"/>
      <c r="Z545" s="405"/>
    </row>
    <row r="546" spans="1:26" ht="16.5" customHeight="1">
      <c r="A546" s="405"/>
      <c r="B546" s="405"/>
      <c r="C546" s="405"/>
      <c r="D546" s="413"/>
      <c r="E546" s="405"/>
      <c r="F546" s="412"/>
      <c r="G546" s="405"/>
      <c r="H546" s="405"/>
      <c r="I546" s="405"/>
      <c r="J546" s="412"/>
      <c r="K546" s="412"/>
      <c r="L546" s="405"/>
      <c r="M546" s="405"/>
      <c r="N546" s="405"/>
      <c r="O546" s="405"/>
      <c r="P546" s="405"/>
      <c r="Q546" s="405"/>
      <c r="R546" s="405"/>
      <c r="S546" s="405"/>
      <c r="T546" s="405"/>
      <c r="U546" s="405"/>
      <c r="V546" s="405"/>
      <c r="W546" s="405"/>
      <c r="X546" s="405"/>
      <c r="Y546" s="405"/>
      <c r="Z546" s="405"/>
    </row>
    <row r="547" spans="1:26" ht="16.5" customHeight="1">
      <c r="A547" s="405"/>
      <c r="B547" s="405"/>
      <c r="C547" s="405"/>
      <c r="D547" s="413"/>
      <c r="E547" s="405"/>
      <c r="F547" s="412"/>
      <c r="G547" s="405"/>
      <c r="H547" s="405"/>
      <c r="I547" s="405"/>
      <c r="J547" s="412"/>
      <c r="K547" s="412"/>
      <c r="L547" s="405"/>
      <c r="M547" s="405"/>
      <c r="N547" s="405"/>
      <c r="O547" s="405"/>
      <c r="P547" s="405"/>
      <c r="Q547" s="405"/>
      <c r="R547" s="405"/>
      <c r="S547" s="405"/>
      <c r="T547" s="405"/>
      <c r="U547" s="405"/>
      <c r="V547" s="405"/>
      <c r="W547" s="405"/>
      <c r="X547" s="405"/>
      <c r="Y547" s="405"/>
      <c r="Z547" s="405"/>
    </row>
    <row r="548" spans="1:26" ht="16.5" customHeight="1">
      <c r="A548" s="405"/>
      <c r="B548" s="405"/>
      <c r="C548" s="405"/>
      <c r="D548" s="413"/>
      <c r="E548" s="405"/>
      <c r="F548" s="412"/>
      <c r="G548" s="405"/>
      <c r="H548" s="405"/>
      <c r="I548" s="405"/>
      <c r="J548" s="412"/>
      <c r="K548" s="412"/>
      <c r="L548" s="405"/>
      <c r="M548" s="405"/>
      <c r="N548" s="405"/>
      <c r="O548" s="405"/>
      <c r="P548" s="405"/>
      <c r="Q548" s="405"/>
      <c r="R548" s="405"/>
      <c r="S548" s="405"/>
      <c r="T548" s="405"/>
      <c r="U548" s="405"/>
      <c r="V548" s="405"/>
      <c r="W548" s="405"/>
      <c r="X548" s="405"/>
      <c r="Y548" s="405"/>
      <c r="Z548" s="405"/>
    </row>
    <row r="549" spans="1:26" ht="16.5" customHeight="1">
      <c r="A549" s="405"/>
      <c r="B549" s="405"/>
      <c r="C549" s="405"/>
      <c r="D549" s="413"/>
      <c r="E549" s="405"/>
      <c r="F549" s="412"/>
      <c r="G549" s="405"/>
      <c r="H549" s="405"/>
      <c r="I549" s="405"/>
      <c r="J549" s="412"/>
      <c r="K549" s="412"/>
      <c r="L549" s="405"/>
      <c r="M549" s="405"/>
      <c r="N549" s="405"/>
      <c r="O549" s="405"/>
      <c r="P549" s="405"/>
      <c r="Q549" s="405"/>
      <c r="R549" s="405"/>
      <c r="S549" s="405"/>
      <c r="T549" s="405"/>
      <c r="U549" s="405"/>
      <c r="V549" s="405"/>
      <c r="W549" s="405"/>
      <c r="X549" s="405"/>
      <c r="Y549" s="405"/>
      <c r="Z549" s="405"/>
    </row>
    <row r="550" spans="1:26" ht="16.5" customHeight="1">
      <c r="A550" s="405"/>
      <c r="B550" s="405"/>
      <c r="C550" s="405"/>
      <c r="D550" s="413"/>
      <c r="E550" s="405"/>
      <c r="F550" s="412"/>
      <c r="G550" s="405"/>
      <c r="H550" s="405"/>
      <c r="I550" s="405"/>
      <c r="J550" s="412"/>
      <c r="K550" s="412"/>
      <c r="L550" s="405"/>
      <c r="M550" s="405"/>
      <c r="N550" s="405"/>
      <c r="O550" s="405"/>
      <c r="P550" s="405"/>
      <c r="Q550" s="405"/>
      <c r="R550" s="405"/>
      <c r="S550" s="405"/>
      <c r="T550" s="405"/>
      <c r="U550" s="405"/>
      <c r="V550" s="405"/>
      <c r="W550" s="405"/>
      <c r="X550" s="405"/>
      <c r="Y550" s="405"/>
      <c r="Z550" s="405"/>
    </row>
    <row r="551" spans="1:26" ht="16.5" customHeight="1">
      <c r="A551" s="405"/>
      <c r="B551" s="405"/>
      <c r="C551" s="405"/>
      <c r="D551" s="413"/>
      <c r="E551" s="405"/>
      <c r="F551" s="412"/>
      <c r="G551" s="405"/>
      <c r="H551" s="405"/>
      <c r="I551" s="405"/>
      <c r="J551" s="412"/>
      <c r="K551" s="412"/>
      <c r="L551" s="405"/>
      <c r="M551" s="405"/>
      <c r="N551" s="405"/>
      <c r="O551" s="405"/>
      <c r="P551" s="405"/>
      <c r="Q551" s="405"/>
      <c r="R551" s="405"/>
      <c r="S551" s="405"/>
      <c r="T551" s="405"/>
      <c r="U551" s="405"/>
      <c r="V551" s="405"/>
      <c r="W551" s="405"/>
      <c r="X551" s="405"/>
      <c r="Y551" s="405"/>
      <c r="Z551" s="405"/>
    </row>
    <row r="552" spans="1:26" ht="16.5" customHeight="1">
      <c r="A552" s="405"/>
      <c r="B552" s="405"/>
      <c r="C552" s="405"/>
      <c r="D552" s="413"/>
      <c r="E552" s="405"/>
      <c r="F552" s="412"/>
      <c r="G552" s="405"/>
      <c r="H552" s="405"/>
      <c r="I552" s="405"/>
      <c r="J552" s="412"/>
      <c r="K552" s="412"/>
      <c r="L552" s="405"/>
      <c r="M552" s="405"/>
      <c r="N552" s="405"/>
      <c r="O552" s="405"/>
      <c r="P552" s="405"/>
      <c r="Q552" s="405"/>
      <c r="R552" s="405"/>
      <c r="S552" s="405"/>
      <c r="T552" s="405"/>
      <c r="U552" s="405"/>
      <c r="V552" s="405"/>
      <c r="W552" s="405"/>
      <c r="X552" s="405"/>
      <c r="Y552" s="405"/>
      <c r="Z552" s="405"/>
    </row>
    <row r="553" spans="1:26" ht="16.5" customHeight="1">
      <c r="A553" s="405"/>
      <c r="B553" s="405"/>
      <c r="C553" s="405"/>
      <c r="D553" s="413"/>
      <c r="E553" s="405"/>
      <c r="F553" s="412"/>
      <c r="G553" s="405"/>
      <c r="H553" s="405"/>
      <c r="I553" s="405"/>
      <c r="J553" s="412"/>
      <c r="K553" s="412"/>
      <c r="L553" s="405"/>
      <c r="M553" s="405"/>
      <c r="N553" s="405"/>
      <c r="O553" s="405"/>
      <c r="P553" s="405"/>
      <c r="Q553" s="405"/>
      <c r="R553" s="405"/>
      <c r="S553" s="405"/>
      <c r="T553" s="405"/>
      <c r="U553" s="405"/>
      <c r="V553" s="405"/>
      <c r="W553" s="405"/>
      <c r="X553" s="405"/>
      <c r="Y553" s="405"/>
      <c r="Z553" s="405"/>
    </row>
    <row r="554" spans="1:26" ht="16.5" customHeight="1">
      <c r="A554" s="405"/>
      <c r="B554" s="405"/>
      <c r="C554" s="405"/>
      <c r="D554" s="413"/>
      <c r="E554" s="405"/>
      <c r="F554" s="412"/>
      <c r="G554" s="405"/>
      <c r="H554" s="405"/>
      <c r="I554" s="405"/>
      <c r="J554" s="412"/>
      <c r="K554" s="412"/>
      <c r="L554" s="405"/>
      <c r="M554" s="405"/>
      <c r="N554" s="405"/>
      <c r="O554" s="405"/>
      <c r="P554" s="405"/>
      <c r="Q554" s="405"/>
      <c r="R554" s="405"/>
      <c r="S554" s="405"/>
      <c r="T554" s="405"/>
      <c r="U554" s="405"/>
      <c r="V554" s="405"/>
      <c r="W554" s="405"/>
      <c r="X554" s="405"/>
      <c r="Y554" s="405"/>
      <c r="Z554" s="405"/>
    </row>
    <row r="555" spans="1:26" ht="16.5" customHeight="1">
      <c r="A555" s="405"/>
      <c r="B555" s="405"/>
      <c r="C555" s="405"/>
      <c r="D555" s="413"/>
      <c r="E555" s="405"/>
      <c r="F555" s="412"/>
      <c r="G555" s="405"/>
      <c r="H555" s="405"/>
      <c r="I555" s="405"/>
      <c r="J555" s="412"/>
      <c r="K555" s="412"/>
      <c r="L555" s="405"/>
      <c r="M555" s="405"/>
      <c r="N555" s="405"/>
      <c r="O555" s="405"/>
      <c r="P555" s="405"/>
      <c r="Q555" s="405"/>
      <c r="R555" s="405"/>
      <c r="S555" s="405"/>
      <c r="T555" s="405"/>
      <c r="U555" s="405"/>
      <c r="V555" s="405"/>
      <c r="W555" s="405"/>
      <c r="X555" s="405"/>
      <c r="Y555" s="405"/>
      <c r="Z555" s="405"/>
    </row>
    <row r="556" spans="1:26" ht="16.5" customHeight="1">
      <c r="A556" s="405"/>
      <c r="B556" s="405"/>
      <c r="C556" s="405"/>
      <c r="D556" s="413"/>
      <c r="E556" s="405"/>
      <c r="F556" s="412"/>
      <c r="G556" s="405"/>
      <c r="H556" s="405"/>
      <c r="I556" s="405"/>
      <c r="J556" s="412"/>
      <c r="K556" s="412"/>
      <c r="L556" s="405"/>
      <c r="M556" s="405"/>
      <c r="N556" s="405"/>
      <c r="O556" s="405"/>
      <c r="P556" s="405"/>
      <c r="Q556" s="405"/>
      <c r="R556" s="405"/>
      <c r="S556" s="405"/>
      <c r="T556" s="405"/>
      <c r="U556" s="405"/>
      <c r="V556" s="405"/>
      <c r="W556" s="405"/>
      <c r="X556" s="405"/>
      <c r="Y556" s="405"/>
      <c r="Z556" s="405"/>
    </row>
    <row r="557" spans="1:26" ht="16.5" customHeight="1">
      <c r="A557" s="405"/>
      <c r="B557" s="405"/>
      <c r="C557" s="405"/>
      <c r="D557" s="413"/>
      <c r="E557" s="405"/>
      <c r="F557" s="412"/>
      <c r="G557" s="405"/>
      <c r="H557" s="405"/>
      <c r="I557" s="405"/>
      <c r="J557" s="412"/>
      <c r="K557" s="412"/>
      <c r="L557" s="405"/>
      <c r="M557" s="405"/>
      <c r="N557" s="405"/>
      <c r="O557" s="405"/>
      <c r="P557" s="405"/>
      <c r="Q557" s="405"/>
      <c r="R557" s="405"/>
      <c r="S557" s="405"/>
      <c r="T557" s="405"/>
      <c r="U557" s="405"/>
      <c r="V557" s="405"/>
      <c r="W557" s="405"/>
      <c r="X557" s="405"/>
      <c r="Y557" s="405"/>
      <c r="Z557" s="405"/>
    </row>
    <row r="558" spans="1:26" ht="16.5" customHeight="1">
      <c r="A558" s="405"/>
      <c r="B558" s="405"/>
      <c r="C558" s="405"/>
      <c r="D558" s="413"/>
      <c r="E558" s="405"/>
      <c r="F558" s="412"/>
      <c r="G558" s="405"/>
      <c r="H558" s="405"/>
      <c r="I558" s="405"/>
      <c r="J558" s="412"/>
      <c r="K558" s="412"/>
      <c r="L558" s="405"/>
      <c r="M558" s="405"/>
      <c r="N558" s="405"/>
      <c r="O558" s="405"/>
      <c r="P558" s="405"/>
      <c r="Q558" s="405"/>
      <c r="R558" s="405"/>
      <c r="S558" s="405"/>
      <c r="T558" s="405"/>
      <c r="U558" s="405"/>
      <c r="V558" s="405"/>
      <c r="W558" s="405"/>
      <c r="X558" s="405"/>
      <c r="Y558" s="405"/>
      <c r="Z558" s="405"/>
    </row>
    <row r="559" spans="1:26" ht="16.5" customHeight="1">
      <c r="A559" s="405"/>
      <c r="B559" s="405"/>
      <c r="C559" s="405"/>
      <c r="D559" s="413"/>
      <c r="E559" s="405"/>
      <c r="F559" s="412"/>
      <c r="G559" s="405"/>
      <c r="H559" s="405"/>
      <c r="I559" s="405"/>
      <c r="J559" s="412"/>
      <c r="K559" s="412"/>
      <c r="L559" s="405"/>
      <c r="M559" s="405"/>
      <c r="N559" s="405"/>
      <c r="O559" s="405"/>
      <c r="P559" s="405"/>
      <c r="Q559" s="405"/>
      <c r="R559" s="405"/>
      <c r="S559" s="405"/>
      <c r="T559" s="405"/>
      <c r="U559" s="405"/>
      <c r="V559" s="405"/>
      <c r="W559" s="405"/>
      <c r="X559" s="405"/>
      <c r="Y559" s="405"/>
      <c r="Z559" s="405"/>
    </row>
    <row r="560" spans="1:26" ht="16.5" customHeight="1">
      <c r="A560" s="405"/>
      <c r="B560" s="405"/>
      <c r="C560" s="405"/>
      <c r="D560" s="413"/>
      <c r="E560" s="405"/>
      <c r="F560" s="412"/>
      <c r="G560" s="405"/>
      <c r="H560" s="405"/>
      <c r="I560" s="405"/>
      <c r="J560" s="412"/>
      <c r="K560" s="412"/>
      <c r="L560" s="405"/>
      <c r="M560" s="405"/>
      <c r="N560" s="405"/>
      <c r="O560" s="405"/>
      <c r="P560" s="405"/>
      <c r="Q560" s="405"/>
      <c r="R560" s="405"/>
      <c r="S560" s="405"/>
      <c r="T560" s="405"/>
      <c r="U560" s="405"/>
      <c r="V560" s="405"/>
      <c r="W560" s="405"/>
      <c r="X560" s="405"/>
      <c r="Y560" s="405"/>
      <c r="Z560" s="405"/>
    </row>
    <row r="561" spans="1:26" ht="16.5" customHeight="1">
      <c r="A561" s="405"/>
      <c r="B561" s="405"/>
      <c r="C561" s="405"/>
      <c r="D561" s="413"/>
      <c r="E561" s="405"/>
      <c r="F561" s="412"/>
      <c r="G561" s="405"/>
      <c r="H561" s="405"/>
      <c r="I561" s="405"/>
      <c r="J561" s="412"/>
      <c r="K561" s="412"/>
      <c r="L561" s="405"/>
      <c r="M561" s="405"/>
      <c r="N561" s="405"/>
      <c r="O561" s="405"/>
      <c r="P561" s="405"/>
      <c r="Q561" s="405"/>
      <c r="R561" s="405"/>
      <c r="S561" s="405"/>
      <c r="T561" s="405"/>
      <c r="U561" s="405"/>
      <c r="V561" s="405"/>
      <c r="W561" s="405"/>
      <c r="X561" s="405"/>
      <c r="Y561" s="405"/>
      <c r="Z561" s="405"/>
    </row>
    <row r="562" spans="1:26" ht="16.5" customHeight="1">
      <c r="A562" s="405"/>
      <c r="B562" s="405"/>
      <c r="C562" s="405"/>
      <c r="D562" s="413"/>
      <c r="E562" s="405"/>
      <c r="F562" s="412"/>
      <c r="G562" s="405"/>
      <c r="H562" s="405"/>
      <c r="I562" s="405"/>
      <c r="J562" s="412"/>
      <c r="K562" s="412"/>
      <c r="L562" s="405"/>
      <c r="M562" s="405"/>
      <c r="N562" s="405"/>
      <c r="O562" s="405"/>
      <c r="P562" s="405"/>
      <c r="Q562" s="405"/>
      <c r="R562" s="405"/>
      <c r="S562" s="405"/>
      <c r="T562" s="405"/>
      <c r="U562" s="405"/>
      <c r="V562" s="405"/>
      <c r="W562" s="405"/>
      <c r="X562" s="405"/>
      <c r="Y562" s="405"/>
      <c r="Z562" s="405"/>
    </row>
    <row r="563" spans="1:26" ht="16.5" customHeight="1">
      <c r="A563" s="405"/>
      <c r="B563" s="405"/>
      <c r="C563" s="405"/>
      <c r="D563" s="413"/>
      <c r="E563" s="405"/>
      <c r="F563" s="412"/>
      <c r="G563" s="405"/>
      <c r="H563" s="405"/>
      <c r="I563" s="405"/>
      <c r="J563" s="412"/>
      <c r="K563" s="412"/>
      <c r="L563" s="405"/>
      <c r="M563" s="405"/>
      <c r="N563" s="405"/>
      <c r="O563" s="405"/>
      <c r="P563" s="405"/>
      <c r="Q563" s="405"/>
      <c r="R563" s="405"/>
      <c r="S563" s="405"/>
      <c r="T563" s="405"/>
      <c r="U563" s="405"/>
      <c r="V563" s="405"/>
      <c r="W563" s="405"/>
      <c r="X563" s="405"/>
      <c r="Y563" s="405"/>
      <c r="Z563" s="405"/>
    </row>
    <row r="564" spans="1:26" ht="16.5" customHeight="1">
      <c r="A564" s="405"/>
      <c r="B564" s="405"/>
      <c r="C564" s="405"/>
      <c r="D564" s="413"/>
      <c r="E564" s="405"/>
      <c r="F564" s="412"/>
      <c r="G564" s="405"/>
      <c r="H564" s="405"/>
      <c r="I564" s="405"/>
      <c r="J564" s="412"/>
      <c r="K564" s="412"/>
      <c r="L564" s="405"/>
      <c r="M564" s="405"/>
      <c r="N564" s="405"/>
      <c r="O564" s="405"/>
      <c r="P564" s="405"/>
      <c r="Q564" s="405"/>
      <c r="R564" s="405"/>
      <c r="S564" s="405"/>
      <c r="T564" s="405"/>
      <c r="U564" s="405"/>
      <c r="V564" s="405"/>
      <c r="W564" s="405"/>
      <c r="X564" s="405"/>
      <c r="Y564" s="405"/>
      <c r="Z564" s="405"/>
    </row>
    <row r="565" spans="1:26" ht="16.5" customHeight="1">
      <c r="A565" s="405"/>
      <c r="B565" s="405"/>
      <c r="C565" s="405"/>
      <c r="D565" s="413"/>
      <c r="E565" s="405"/>
      <c r="F565" s="412"/>
      <c r="G565" s="405"/>
      <c r="H565" s="405"/>
      <c r="I565" s="405"/>
      <c r="J565" s="412"/>
      <c r="K565" s="412"/>
      <c r="L565" s="405"/>
      <c r="M565" s="405"/>
      <c r="N565" s="405"/>
      <c r="O565" s="405"/>
      <c r="P565" s="405"/>
      <c r="Q565" s="405"/>
      <c r="R565" s="405"/>
      <c r="S565" s="405"/>
      <c r="T565" s="405"/>
      <c r="U565" s="405"/>
      <c r="V565" s="405"/>
      <c r="W565" s="405"/>
      <c r="X565" s="405"/>
      <c r="Y565" s="405"/>
      <c r="Z565" s="405"/>
    </row>
    <row r="566" spans="1:26" ht="16.5" customHeight="1">
      <c r="A566" s="405"/>
      <c r="B566" s="405"/>
      <c r="C566" s="405"/>
      <c r="D566" s="413"/>
      <c r="E566" s="405"/>
      <c r="F566" s="412"/>
      <c r="G566" s="405"/>
      <c r="H566" s="405"/>
      <c r="I566" s="405"/>
      <c r="J566" s="412"/>
      <c r="K566" s="412"/>
      <c r="L566" s="405"/>
      <c r="M566" s="405"/>
      <c r="N566" s="405"/>
      <c r="O566" s="405"/>
      <c r="P566" s="405"/>
      <c r="Q566" s="405"/>
      <c r="R566" s="405"/>
      <c r="S566" s="405"/>
      <c r="T566" s="405"/>
      <c r="U566" s="405"/>
      <c r="V566" s="405"/>
      <c r="W566" s="405"/>
      <c r="X566" s="405"/>
      <c r="Y566" s="405"/>
      <c r="Z566" s="405"/>
    </row>
    <row r="567" spans="1:26" ht="16.5" customHeight="1">
      <c r="A567" s="405"/>
      <c r="B567" s="405"/>
      <c r="C567" s="405"/>
      <c r="D567" s="413"/>
      <c r="E567" s="405"/>
      <c r="F567" s="412"/>
      <c r="G567" s="405"/>
      <c r="H567" s="405"/>
      <c r="I567" s="405"/>
      <c r="J567" s="412"/>
      <c r="K567" s="412"/>
      <c r="L567" s="405"/>
      <c r="M567" s="405"/>
      <c r="N567" s="405"/>
      <c r="O567" s="405"/>
      <c r="P567" s="405"/>
      <c r="Q567" s="405"/>
      <c r="R567" s="405"/>
      <c r="S567" s="405"/>
      <c r="T567" s="405"/>
      <c r="U567" s="405"/>
      <c r="V567" s="405"/>
      <c r="W567" s="405"/>
      <c r="X567" s="405"/>
      <c r="Y567" s="405"/>
      <c r="Z567" s="405"/>
    </row>
    <row r="568" spans="1:26" ht="16.5" customHeight="1">
      <c r="A568" s="405"/>
      <c r="B568" s="405"/>
      <c r="C568" s="405"/>
      <c r="D568" s="413"/>
      <c r="E568" s="405"/>
      <c r="F568" s="412"/>
      <c r="G568" s="405"/>
      <c r="H568" s="405"/>
      <c r="I568" s="405"/>
      <c r="J568" s="412"/>
      <c r="K568" s="412"/>
      <c r="L568" s="405"/>
      <c r="M568" s="405"/>
      <c r="N568" s="405"/>
      <c r="O568" s="405"/>
      <c r="P568" s="405"/>
      <c r="Q568" s="405"/>
      <c r="R568" s="405"/>
      <c r="S568" s="405"/>
      <c r="T568" s="405"/>
      <c r="U568" s="405"/>
      <c r="V568" s="405"/>
      <c r="W568" s="405"/>
      <c r="X568" s="405"/>
      <c r="Y568" s="405"/>
      <c r="Z568" s="405"/>
    </row>
    <row r="569" spans="1:26" ht="16.5" customHeight="1">
      <c r="A569" s="405"/>
      <c r="B569" s="405"/>
      <c r="C569" s="405"/>
      <c r="D569" s="413"/>
      <c r="E569" s="405"/>
      <c r="F569" s="412"/>
      <c r="G569" s="405"/>
      <c r="H569" s="405"/>
      <c r="I569" s="405"/>
      <c r="J569" s="412"/>
      <c r="K569" s="412"/>
      <c r="L569" s="405"/>
      <c r="M569" s="405"/>
      <c r="N569" s="405"/>
      <c r="O569" s="405"/>
      <c r="P569" s="405"/>
      <c r="Q569" s="405"/>
      <c r="R569" s="405"/>
      <c r="S569" s="405"/>
      <c r="T569" s="405"/>
      <c r="U569" s="405"/>
      <c r="V569" s="405"/>
      <c r="W569" s="405"/>
      <c r="X569" s="405"/>
      <c r="Y569" s="405"/>
      <c r="Z569" s="405"/>
    </row>
    <row r="570" spans="1:26" ht="16.5" customHeight="1">
      <c r="A570" s="405"/>
      <c r="B570" s="405"/>
      <c r="C570" s="405"/>
      <c r="D570" s="413"/>
      <c r="E570" s="405"/>
      <c r="F570" s="412"/>
      <c r="G570" s="405"/>
      <c r="H570" s="405"/>
      <c r="I570" s="405"/>
      <c r="J570" s="412"/>
      <c r="K570" s="412"/>
      <c r="L570" s="405"/>
      <c r="M570" s="405"/>
      <c r="N570" s="405"/>
      <c r="O570" s="405"/>
      <c r="P570" s="405"/>
      <c r="Q570" s="405"/>
      <c r="R570" s="405"/>
      <c r="S570" s="405"/>
      <c r="T570" s="405"/>
      <c r="U570" s="405"/>
      <c r="V570" s="405"/>
      <c r="W570" s="405"/>
      <c r="X570" s="405"/>
      <c r="Y570" s="405"/>
      <c r="Z570" s="405"/>
    </row>
    <row r="571" spans="1:26" ht="16.5" customHeight="1">
      <c r="A571" s="405"/>
      <c r="B571" s="405"/>
      <c r="C571" s="405"/>
      <c r="D571" s="413"/>
      <c r="E571" s="405"/>
      <c r="F571" s="412"/>
      <c r="G571" s="405"/>
      <c r="H571" s="405"/>
      <c r="I571" s="405"/>
      <c r="J571" s="412"/>
      <c r="K571" s="412"/>
      <c r="L571" s="405"/>
      <c r="M571" s="405"/>
      <c r="N571" s="405"/>
      <c r="O571" s="405"/>
      <c r="P571" s="405"/>
      <c r="Q571" s="405"/>
      <c r="R571" s="405"/>
      <c r="S571" s="405"/>
      <c r="T571" s="405"/>
      <c r="U571" s="405"/>
      <c r="V571" s="405"/>
      <c r="W571" s="405"/>
      <c r="X571" s="405"/>
      <c r="Y571" s="405"/>
      <c r="Z571" s="405"/>
    </row>
    <row r="572" spans="1:26" ht="16.5" customHeight="1">
      <c r="A572" s="405"/>
      <c r="B572" s="405"/>
      <c r="C572" s="405"/>
      <c r="D572" s="413"/>
      <c r="E572" s="405"/>
      <c r="F572" s="412"/>
      <c r="G572" s="405"/>
      <c r="H572" s="405"/>
      <c r="I572" s="405"/>
      <c r="J572" s="412"/>
      <c r="K572" s="412"/>
      <c r="L572" s="405"/>
      <c r="M572" s="405"/>
      <c r="N572" s="405"/>
      <c r="O572" s="405"/>
      <c r="P572" s="405"/>
      <c r="Q572" s="405"/>
      <c r="R572" s="405"/>
      <c r="S572" s="405"/>
      <c r="T572" s="405"/>
      <c r="U572" s="405"/>
      <c r="V572" s="405"/>
      <c r="W572" s="405"/>
      <c r="X572" s="405"/>
      <c r="Y572" s="405"/>
      <c r="Z572" s="405"/>
    </row>
    <row r="573" spans="1:26" ht="16.5" customHeight="1">
      <c r="A573" s="405"/>
      <c r="B573" s="405"/>
      <c r="C573" s="405"/>
      <c r="D573" s="413"/>
      <c r="E573" s="405"/>
      <c r="F573" s="412"/>
      <c r="G573" s="405"/>
      <c r="H573" s="405"/>
      <c r="I573" s="405"/>
      <c r="J573" s="412"/>
      <c r="K573" s="412"/>
      <c r="L573" s="405"/>
      <c r="M573" s="405"/>
      <c r="N573" s="405"/>
      <c r="O573" s="405"/>
      <c r="P573" s="405"/>
      <c r="Q573" s="405"/>
      <c r="R573" s="405"/>
      <c r="S573" s="405"/>
      <c r="T573" s="405"/>
      <c r="U573" s="405"/>
      <c r="V573" s="405"/>
      <c r="W573" s="405"/>
      <c r="X573" s="405"/>
      <c r="Y573" s="405"/>
      <c r="Z573" s="405"/>
    </row>
    <row r="574" spans="1:26" ht="16.5" customHeight="1">
      <c r="A574" s="405"/>
      <c r="B574" s="405"/>
      <c r="C574" s="405"/>
      <c r="D574" s="413"/>
      <c r="E574" s="405"/>
      <c r="F574" s="412"/>
      <c r="G574" s="405"/>
      <c r="H574" s="405"/>
      <c r="I574" s="405"/>
      <c r="J574" s="412"/>
      <c r="K574" s="412"/>
      <c r="L574" s="405"/>
      <c r="M574" s="405"/>
      <c r="N574" s="405"/>
      <c r="O574" s="405"/>
      <c r="P574" s="405"/>
      <c r="Q574" s="405"/>
      <c r="R574" s="405"/>
      <c r="S574" s="405"/>
      <c r="T574" s="405"/>
      <c r="U574" s="405"/>
      <c r="V574" s="405"/>
      <c r="W574" s="405"/>
      <c r="X574" s="405"/>
      <c r="Y574" s="405"/>
      <c r="Z574" s="405"/>
    </row>
    <row r="575" spans="1:26" ht="16.5" customHeight="1">
      <c r="A575" s="405"/>
      <c r="B575" s="405"/>
      <c r="C575" s="405"/>
      <c r="D575" s="413"/>
      <c r="E575" s="405"/>
      <c r="F575" s="412"/>
      <c r="G575" s="405"/>
      <c r="H575" s="405"/>
      <c r="I575" s="405"/>
      <c r="J575" s="412"/>
      <c r="K575" s="412"/>
      <c r="L575" s="405"/>
      <c r="M575" s="405"/>
      <c r="N575" s="405"/>
      <c r="O575" s="405"/>
      <c r="P575" s="405"/>
      <c r="Q575" s="405"/>
      <c r="R575" s="405"/>
      <c r="S575" s="405"/>
      <c r="T575" s="405"/>
      <c r="U575" s="405"/>
      <c r="V575" s="405"/>
      <c r="W575" s="405"/>
      <c r="X575" s="405"/>
      <c r="Y575" s="405"/>
      <c r="Z575" s="405"/>
    </row>
    <row r="576" spans="1:26" ht="16.5" customHeight="1">
      <c r="A576" s="405"/>
      <c r="B576" s="405"/>
      <c r="C576" s="405"/>
      <c r="D576" s="413"/>
      <c r="E576" s="405"/>
      <c r="F576" s="412"/>
      <c r="G576" s="405"/>
      <c r="H576" s="405"/>
      <c r="I576" s="405"/>
      <c r="J576" s="412"/>
      <c r="K576" s="412"/>
      <c r="L576" s="405"/>
      <c r="M576" s="405"/>
      <c r="N576" s="405"/>
      <c r="O576" s="405"/>
      <c r="P576" s="405"/>
      <c r="Q576" s="405"/>
      <c r="R576" s="405"/>
      <c r="S576" s="405"/>
      <c r="T576" s="405"/>
      <c r="U576" s="405"/>
      <c r="V576" s="405"/>
      <c r="W576" s="405"/>
      <c r="X576" s="405"/>
      <c r="Y576" s="405"/>
      <c r="Z576" s="405"/>
    </row>
    <row r="577" spans="1:26" ht="16.5" customHeight="1">
      <c r="A577" s="405"/>
      <c r="B577" s="405"/>
      <c r="C577" s="405"/>
      <c r="D577" s="413"/>
      <c r="E577" s="405"/>
      <c r="F577" s="412"/>
      <c r="G577" s="405"/>
      <c r="H577" s="405"/>
      <c r="I577" s="405"/>
      <c r="J577" s="412"/>
      <c r="K577" s="412"/>
      <c r="L577" s="405"/>
      <c r="M577" s="405"/>
      <c r="N577" s="405"/>
      <c r="O577" s="405"/>
      <c r="P577" s="405"/>
      <c r="Q577" s="405"/>
      <c r="R577" s="405"/>
      <c r="S577" s="405"/>
      <c r="T577" s="405"/>
      <c r="U577" s="405"/>
      <c r="V577" s="405"/>
      <c r="W577" s="405"/>
      <c r="X577" s="405"/>
      <c r="Y577" s="405"/>
      <c r="Z577" s="405"/>
    </row>
    <row r="578" spans="1:26" ht="16.5" customHeight="1">
      <c r="A578" s="405"/>
      <c r="B578" s="405"/>
      <c r="C578" s="405"/>
      <c r="D578" s="413"/>
      <c r="E578" s="405"/>
      <c r="F578" s="412"/>
      <c r="G578" s="405"/>
      <c r="H578" s="405"/>
      <c r="I578" s="405"/>
      <c r="J578" s="412"/>
      <c r="K578" s="412"/>
      <c r="L578" s="405"/>
      <c r="M578" s="405"/>
      <c r="N578" s="405"/>
      <c r="O578" s="405"/>
      <c r="P578" s="405"/>
      <c r="Q578" s="405"/>
      <c r="R578" s="405"/>
      <c r="S578" s="405"/>
      <c r="T578" s="405"/>
      <c r="U578" s="405"/>
      <c r="V578" s="405"/>
      <c r="W578" s="405"/>
      <c r="X578" s="405"/>
      <c r="Y578" s="405"/>
      <c r="Z578" s="405"/>
    </row>
    <row r="579" spans="1:26" ht="16.5" customHeight="1">
      <c r="A579" s="405"/>
      <c r="B579" s="405"/>
      <c r="C579" s="405"/>
      <c r="D579" s="413"/>
      <c r="E579" s="405"/>
      <c r="F579" s="412"/>
      <c r="G579" s="405"/>
      <c r="H579" s="405"/>
      <c r="I579" s="405"/>
      <c r="J579" s="412"/>
      <c r="K579" s="412"/>
      <c r="L579" s="405"/>
      <c r="M579" s="405"/>
      <c r="N579" s="405"/>
      <c r="O579" s="405"/>
      <c r="P579" s="405"/>
      <c r="Q579" s="405"/>
      <c r="R579" s="405"/>
      <c r="S579" s="405"/>
      <c r="T579" s="405"/>
      <c r="U579" s="405"/>
      <c r="V579" s="405"/>
      <c r="W579" s="405"/>
      <c r="X579" s="405"/>
      <c r="Y579" s="405"/>
      <c r="Z579" s="405"/>
    </row>
    <row r="580" spans="1:26" ht="16.5" customHeight="1">
      <c r="A580" s="405"/>
      <c r="B580" s="405"/>
      <c r="C580" s="405"/>
      <c r="D580" s="413"/>
      <c r="E580" s="405"/>
      <c r="F580" s="412"/>
      <c r="G580" s="405"/>
      <c r="H580" s="405"/>
      <c r="I580" s="405"/>
      <c r="J580" s="412"/>
      <c r="K580" s="412"/>
      <c r="L580" s="405"/>
      <c r="M580" s="405"/>
      <c r="N580" s="405"/>
      <c r="O580" s="405"/>
      <c r="P580" s="405"/>
      <c r="Q580" s="405"/>
      <c r="R580" s="405"/>
      <c r="S580" s="405"/>
      <c r="T580" s="405"/>
      <c r="U580" s="405"/>
      <c r="V580" s="405"/>
      <c r="W580" s="405"/>
      <c r="X580" s="405"/>
      <c r="Y580" s="405"/>
      <c r="Z580" s="405"/>
    </row>
    <row r="581" spans="1:26" ht="16.5" customHeight="1">
      <c r="A581" s="405"/>
      <c r="B581" s="405"/>
      <c r="C581" s="405"/>
      <c r="D581" s="413"/>
      <c r="E581" s="405"/>
      <c r="F581" s="412"/>
      <c r="G581" s="405"/>
      <c r="H581" s="405"/>
      <c r="I581" s="405"/>
      <c r="J581" s="412"/>
      <c r="K581" s="412"/>
      <c r="L581" s="405"/>
      <c r="M581" s="405"/>
      <c r="N581" s="405"/>
      <c r="O581" s="405"/>
      <c r="P581" s="405"/>
      <c r="Q581" s="405"/>
      <c r="R581" s="405"/>
      <c r="S581" s="405"/>
      <c r="T581" s="405"/>
      <c r="U581" s="405"/>
      <c r="V581" s="405"/>
      <c r="W581" s="405"/>
      <c r="X581" s="405"/>
      <c r="Y581" s="405"/>
      <c r="Z581" s="405"/>
    </row>
    <row r="582" spans="1:26" ht="16.5" customHeight="1">
      <c r="A582" s="405"/>
      <c r="B582" s="405"/>
      <c r="C582" s="405"/>
      <c r="D582" s="413"/>
      <c r="E582" s="405"/>
      <c r="F582" s="412"/>
      <c r="G582" s="405"/>
      <c r="H582" s="405"/>
      <c r="I582" s="405"/>
      <c r="J582" s="412"/>
      <c r="K582" s="412"/>
      <c r="L582" s="405"/>
      <c r="M582" s="405"/>
      <c r="N582" s="405"/>
      <c r="O582" s="405"/>
      <c r="P582" s="405"/>
      <c r="Q582" s="405"/>
      <c r="R582" s="405"/>
      <c r="S582" s="405"/>
      <c r="T582" s="405"/>
      <c r="U582" s="405"/>
      <c r="V582" s="405"/>
      <c r="W582" s="405"/>
      <c r="X582" s="405"/>
      <c r="Y582" s="405"/>
      <c r="Z582" s="405"/>
    </row>
    <row r="583" spans="1:26" ht="16.5" customHeight="1">
      <c r="A583" s="405"/>
      <c r="B583" s="405"/>
      <c r="C583" s="405"/>
      <c r="D583" s="413"/>
      <c r="E583" s="405"/>
      <c r="F583" s="412"/>
      <c r="G583" s="405"/>
      <c r="H583" s="405"/>
      <c r="I583" s="405"/>
      <c r="J583" s="412"/>
      <c r="K583" s="412"/>
      <c r="L583" s="405"/>
      <c r="M583" s="405"/>
      <c r="N583" s="405"/>
      <c r="O583" s="405"/>
      <c r="P583" s="405"/>
      <c r="Q583" s="405"/>
      <c r="R583" s="405"/>
      <c r="S583" s="405"/>
      <c r="T583" s="405"/>
      <c r="U583" s="405"/>
      <c r="V583" s="405"/>
      <c r="W583" s="405"/>
      <c r="X583" s="405"/>
      <c r="Y583" s="405"/>
      <c r="Z583" s="405"/>
    </row>
    <row r="584" spans="1:26" ht="16.5" customHeight="1">
      <c r="A584" s="405"/>
      <c r="B584" s="405"/>
      <c r="C584" s="405"/>
      <c r="D584" s="413"/>
      <c r="E584" s="405"/>
      <c r="F584" s="412"/>
      <c r="G584" s="405"/>
      <c r="H584" s="405"/>
      <c r="I584" s="405"/>
      <c r="J584" s="412"/>
      <c r="K584" s="412"/>
      <c r="L584" s="405"/>
      <c r="M584" s="405"/>
      <c r="N584" s="405"/>
      <c r="O584" s="405"/>
      <c r="P584" s="405"/>
      <c r="Q584" s="405"/>
      <c r="R584" s="405"/>
      <c r="S584" s="405"/>
      <c r="T584" s="405"/>
      <c r="U584" s="405"/>
      <c r="V584" s="405"/>
      <c r="W584" s="405"/>
      <c r="X584" s="405"/>
      <c r="Y584" s="405"/>
      <c r="Z584" s="405"/>
    </row>
    <row r="585" spans="1:26" ht="16.5" customHeight="1">
      <c r="A585" s="405"/>
      <c r="B585" s="405"/>
      <c r="C585" s="405"/>
      <c r="D585" s="413"/>
      <c r="E585" s="405"/>
      <c r="F585" s="412"/>
      <c r="G585" s="405"/>
      <c r="H585" s="405"/>
      <c r="I585" s="405"/>
      <c r="J585" s="412"/>
      <c r="K585" s="412"/>
      <c r="L585" s="405"/>
      <c r="M585" s="405"/>
      <c r="N585" s="405"/>
      <c r="O585" s="405"/>
      <c r="P585" s="405"/>
      <c r="Q585" s="405"/>
      <c r="R585" s="405"/>
      <c r="S585" s="405"/>
      <c r="T585" s="405"/>
      <c r="U585" s="405"/>
      <c r="V585" s="405"/>
      <c r="W585" s="405"/>
      <c r="X585" s="405"/>
      <c r="Y585" s="405"/>
      <c r="Z585" s="405"/>
    </row>
    <row r="586" spans="1:26" ht="16.5" customHeight="1">
      <c r="A586" s="405"/>
      <c r="B586" s="405"/>
      <c r="C586" s="405"/>
      <c r="D586" s="413"/>
      <c r="E586" s="405"/>
      <c r="F586" s="412"/>
      <c r="G586" s="405"/>
      <c r="H586" s="405"/>
      <c r="I586" s="405"/>
      <c r="J586" s="412"/>
      <c r="K586" s="412"/>
      <c r="L586" s="405"/>
      <c r="M586" s="405"/>
      <c r="N586" s="405"/>
      <c r="O586" s="405"/>
      <c r="P586" s="405"/>
      <c r="Q586" s="405"/>
      <c r="R586" s="405"/>
      <c r="S586" s="405"/>
      <c r="T586" s="405"/>
      <c r="U586" s="405"/>
      <c r="V586" s="405"/>
      <c r="W586" s="405"/>
      <c r="X586" s="405"/>
      <c r="Y586" s="405"/>
      <c r="Z586" s="405"/>
    </row>
    <row r="587" spans="1:26" ht="16.5" customHeight="1">
      <c r="A587" s="405"/>
      <c r="B587" s="405"/>
      <c r="C587" s="405"/>
      <c r="D587" s="413"/>
      <c r="E587" s="405"/>
      <c r="F587" s="412"/>
      <c r="G587" s="405"/>
      <c r="H587" s="405"/>
      <c r="I587" s="405"/>
      <c r="J587" s="412"/>
      <c r="K587" s="412"/>
      <c r="L587" s="405"/>
      <c r="M587" s="405"/>
      <c r="N587" s="405"/>
      <c r="O587" s="405"/>
      <c r="P587" s="405"/>
      <c r="Q587" s="405"/>
      <c r="R587" s="405"/>
      <c r="S587" s="405"/>
      <c r="T587" s="405"/>
      <c r="U587" s="405"/>
      <c r="V587" s="405"/>
      <c r="W587" s="405"/>
      <c r="X587" s="405"/>
      <c r="Y587" s="405"/>
      <c r="Z587" s="405"/>
    </row>
    <row r="588" spans="1:26" ht="16.5" customHeight="1">
      <c r="A588" s="405"/>
      <c r="B588" s="405"/>
      <c r="C588" s="405"/>
      <c r="D588" s="413"/>
      <c r="E588" s="405"/>
      <c r="F588" s="412"/>
      <c r="G588" s="405"/>
      <c r="H588" s="405"/>
      <c r="I588" s="405"/>
      <c r="J588" s="412"/>
      <c r="K588" s="412"/>
      <c r="L588" s="405"/>
      <c r="M588" s="405"/>
      <c r="N588" s="405"/>
      <c r="O588" s="405"/>
      <c r="P588" s="405"/>
      <c r="Q588" s="405"/>
      <c r="R588" s="405"/>
      <c r="S588" s="405"/>
      <c r="T588" s="405"/>
      <c r="U588" s="405"/>
      <c r="V588" s="405"/>
      <c r="W588" s="405"/>
      <c r="X588" s="405"/>
      <c r="Y588" s="405"/>
      <c r="Z588" s="405"/>
    </row>
    <row r="589" spans="1:26" ht="16.5" customHeight="1">
      <c r="A589" s="405"/>
      <c r="B589" s="405"/>
      <c r="C589" s="405"/>
      <c r="D589" s="413"/>
      <c r="E589" s="405"/>
      <c r="F589" s="412"/>
      <c r="G589" s="405"/>
      <c r="H589" s="405"/>
      <c r="I589" s="405"/>
      <c r="J589" s="412"/>
      <c r="K589" s="412"/>
      <c r="L589" s="405"/>
      <c r="M589" s="405"/>
      <c r="N589" s="405"/>
      <c r="O589" s="405"/>
      <c r="P589" s="405"/>
      <c r="Q589" s="405"/>
      <c r="R589" s="405"/>
      <c r="S589" s="405"/>
      <c r="T589" s="405"/>
      <c r="U589" s="405"/>
      <c r="V589" s="405"/>
      <c r="W589" s="405"/>
      <c r="X589" s="405"/>
      <c r="Y589" s="405"/>
      <c r="Z589" s="405"/>
    </row>
    <row r="590" spans="1:26" ht="16.5" customHeight="1">
      <c r="A590" s="405"/>
      <c r="B590" s="405"/>
      <c r="C590" s="405"/>
      <c r="D590" s="413"/>
      <c r="E590" s="405"/>
      <c r="F590" s="412"/>
      <c r="G590" s="405"/>
      <c r="H590" s="405"/>
      <c r="I590" s="405"/>
      <c r="J590" s="412"/>
      <c r="K590" s="412"/>
      <c r="L590" s="405"/>
      <c r="M590" s="405"/>
      <c r="N590" s="405"/>
      <c r="O590" s="405"/>
      <c r="P590" s="405"/>
      <c r="Q590" s="405"/>
      <c r="R590" s="405"/>
      <c r="S590" s="405"/>
      <c r="T590" s="405"/>
      <c r="U590" s="405"/>
      <c r="V590" s="405"/>
      <c r="W590" s="405"/>
      <c r="X590" s="405"/>
      <c r="Y590" s="405"/>
      <c r="Z590" s="405"/>
    </row>
    <row r="591" spans="1:26" ht="16.5" customHeight="1">
      <c r="A591" s="405"/>
      <c r="B591" s="405"/>
      <c r="C591" s="405"/>
      <c r="D591" s="413"/>
      <c r="E591" s="405"/>
      <c r="F591" s="412"/>
      <c r="G591" s="405"/>
      <c r="H591" s="405"/>
      <c r="I591" s="405"/>
      <c r="J591" s="412"/>
      <c r="K591" s="412"/>
      <c r="L591" s="405"/>
      <c r="M591" s="405"/>
      <c r="N591" s="405"/>
      <c r="O591" s="405"/>
      <c r="P591" s="405"/>
      <c r="Q591" s="405"/>
      <c r="R591" s="405"/>
      <c r="S591" s="405"/>
      <c r="T591" s="405"/>
      <c r="U591" s="405"/>
      <c r="V591" s="405"/>
      <c r="W591" s="405"/>
      <c r="X591" s="405"/>
      <c r="Y591" s="405"/>
      <c r="Z591" s="405"/>
    </row>
    <row r="592" spans="1:26" ht="16.5" customHeight="1">
      <c r="A592" s="405"/>
      <c r="B592" s="405"/>
      <c r="C592" s="405"/>
      <c r="D592" s="413"/>
      <c r="E592" s="405"/>
      <c r="F592" s="412"/>
      <c r="G592" s="405"/>
      <c r="H592" s="405"/>
      <c r="I592" s="405"/>
      <c r="J592" s="412"/>
      <c r="K592" s="412"/>
      <c r="L592" s="405"/>
      <c r="M592" s="405"/>
      <c r="N592" s="405"/>
      <c r="O592" s="405"/>
      <c r="P592" s="405"/>
      <c r="Q592" s="405"/>
      <c r="R592" s="405"/>
      <c r="S592" s="405"/>
      <c r="T592" s="405"/>
      <c r="U592" s="405"/>
      <c r="V592" s="405"/>
      <c r="W592" s="405"/>
      <c r="X592" s="405"/>
      <c r="Y592" s="405"/>
      <c r="Z592" s="405"/>
    </row>
    <row r="593" spans="1:26" ht="16.5" customHeight="1">
      <c r="A593" s="405"/>
      <c r="B593" s="405"/>
      <c r="C593" s="405"/>
      <c r="D593" s="413"/>
      <c r="E593" s="405"/>
      <c r="F593" s="412"/>
      <c r="G593" s="405"/>
      <c r="H593" s="405"/>
      <c r="I593" s="405"/>
      <c r="J593" s="412"/>
      <c r="K593" s="412"/>
      <c r="L593" s="405"/>
      <c r="M593" s="405"/>
      <c r="N593" s="405"/>
      <c r="O593" s="405"/>
      <c r="P593" s="405"/>
      <c r="Q593" s="405"/>
      <c r="R593" s="405"/>
      <c r="S593" s="405"/>
      <c r="T593" s="405"/>
      <c r="U593" s="405"/>
      <c r="V593" s="405"/>
      <c r="W593" s="405"/>
      <c r="X593" s="405"/>
      <c r="Y593" s="405"/>
      <c r="Z593" s="405"/>
    </row>
    <row r="594" spans="1:26" ht="16.5" customHeight="1">
      <c r="A594" s="405"/>
      <c r="B594" s="405"/>
      <c r="C594" s="405"/>
      <c r="D594" s="413"/>
      <c r="E594" s="405"/>
      <c r="F594" s="412"/>
      <c r="G594" s="405"/>
      <c r="H594" s="405"/>
      <c r="I594" s="405"/>
      <c r="J594" s="412"/>
      <c r="K594" s="412"/>
      <c r="L594" s="405"/>
      <c r="M594" s="405"/>
      <c r="N594" s="405"/>
      <c r="O594" s="405"/>
      <c r="P594" s="405"/>
      <c r="Q594" s="405"/>
      <c r="R594" s="405"/>
      <c r="S594" s="405"/>
      <c r="T594" s="405"/>
      <c r="U594" s="405"/>
      <c r="V594" s="405"/>
      <c r="W594" s="405"/>
      <c r="X594" s="405"/>
      <c r="Y594" s="405"/>
      <c r="Z594" s="405"/>
    </row>
    <row r="595" spans="1:26" ht="16.5" customHeight="1">
      <c r="A595" s="405"/>
      <c r="B595" s="405"/>
      <c r="C595" s="405"/>
      <c r="D595" s="413"/>
      <c r="E595" s="405"/>
      <c r="F595" s="412"/>
      <c r="G595" s="405"/>
      <c r="H595" s="405"/>
      <c r="I595" s="405"/>
      <c r="J595" s="412"/>
      <c r="K595" s="412"/>
      <c r="L595" s="405"/>
      <c r="M595" s="405"/>
      <c r="N595" s="405"/>
      <c r="O595" s="405"/>
      <c r="P595" s="405"/>
      <c r="Q595" s="405"/>
      <c r="R595" s="405"/>
      <c r="S595" s="405"/>
      <c r="T595" s="405"/>
      <c r="U595" s="405"/>
      <c r="V595" s="405"/>
      <c r="W595" s="405"/>
      <c r="X595" s="405"/>
      <c r="Y595" s="405"/>
      <c r="Z595" s="405"/>
    </row>
    <row r="596" spans="1:26" ht="16.5" customHeight="1">
      <c r="A596" s="405"/>
      <c r="B596" s="405"/>
      <c r="C596" s="405"/>
      <c r="D596" s="413"/>
      <c r="E596" s="405"/>
      <c r="F596" s="412"/>
      <c r="G596" s="405"/>
      <c r="H596" s="405"/>
      <c r="I596" s="405"/>
      <c r="J596" s="412"/>
      <c r="K596" s="412"/>
      <c r="L596" s="405"/>
      <c r="M596" s="405"/>
      <c r="N596" s="405"/>
      <c r="O596" s="405"/>
      <c r="P596" s="405"/>
      <c r="Q596" s="405"/>
      <c r="R596" s="405"/>
      <c r="S596" s="405"/>
      <c r="T596" s="405"/>
      <c r="U596" s="405"/>
      <c r="V596" s="405"/>
      <c r="W596" s="405"/>
      <c r="X596" s="405"/>
      <c r="Y596" s="405"/>
      <c r="Z596" s="405"/>
    </row>
    <row r="597" spans="1:26" ht="16.5" customHeight="1">
      <c r="A597" s="405"/>
      <c r="B597" s="405"/>
      <c r="C597" s="405"/>
      <c r="D597" s="413"/>
      <c r="E597" s="405"/>
      <c r="F597" s="412"/>
      <c r="G597" s="405"/>
      <c r="H597" s="405"/>
      <c r="I597" s="405"/>
      <c r="J597" s="412"/>
      <c r="K597" s="412"/>
      <c r="L597" s="405"/>
      <c r="M597" s="405"/>
      <c r="N597" s="405"/>
      <c r="O597" s="405"/>
      <c r="P597" s="405"/>
      <c r="Q597" s="405"/>
      <c r="R597" s="405"/>
      <c r="S597" s="405"/>
      <c r="T597" s="405"/>
      <c r="U597" s="405"/>
      <c r="V597" s="405"/>
      <c r="W597" s="405"/>
      <c r="X597" s="405"/>
      <c r="Y597" s="405"/>
      <c r="Z597" s="405"/>
    </row>
    <row r="598" spans="1:26" ht="16.5" customHeight="1">
      <c r="A598" s="405"/>
      <c r="B598" s="405"/>
      <c r="C598" s="405"/>
      <c r="D598" s="413"/>
      <c r="E598" s="405"/>
      <c r="F598" s="412"/>
      <c r="G598" s="405"/>
      <c r="H598" s="405"/>
      <c r="I598" s="405"/>
      <c r="J598" s="412"/>
      <c r="K598" s="412"/>
      <c r="L598" s="405"/>
      <c r="M598" s="405"/>
      <c r="N598" s="405"/>
      <c r="O598" s="405"/>
      <c r="P598" s="405"/>
      <c r="Q598" s="405"/>
      <c r="R598" s="405"/>
      <c r="S598" s="405"/>
      <c r="T598" s="405"/>
      <c r="U598" s="405"/>
      <c r="V598" s="405"/>
      <c r="W598" s="405"/>
      <c r="X598" s="405"/>
      <c r="Y598" s="405"/>
      <c r="Z598" s="405"/>
    </row>
    <row r="599" spans="1:26" ht="16.5" customHeight="1">
      <c r="A599" s="405"/>
      <c r="B599" s="405"/>
      <c r="C599" s="405"/>
      <c r="D599" s="413"/>
      <c r="E599" s="405"/>
      <c r="F599" s="412"/>
      <c r="G599" s="405"/>
      <c r="H599" s="405"/>
      <c r="I599" s="405"/>
      <c r="J599" s="412"/>
      <c r="K599" s="412"/>
      <c r="L599" s="405"/>
      <c r="M599" s="405"/>
      <c r="N599" s="405"/>
      <c r="O599" s="405"/>
      <c r="P599" s="405"/>
      <c r="Q599" s="405"/>
      <c r="R599" s="405"/>
      <c r="S599" s="405"/>
      <c r="T599" s="405"/>
      <c r="U599" s="405"/>
      <c r="V599" s="405"/>
      <c r="W599" s="405"/>
      <c r="X599" s="405"/>
      <c r="Y599" s="405"/>
      <c r="Z599" s="405"/>
    </row>
    <row r="600" spans="1:26" ht="16.5" customHeight="1">
      <c r="A600" s="405"/>
      <c r="B600" s="405"/>
      <c r="C600" s="405"/>
      <c r="D600" s="413"/>
      <c r="E600" s="405"/>
      <c r="F600" s="412"/>
      <c r="G600" s="405"/>
      <c r="H600" s="405"/>
      <c r="I600" s="405"/>
      <c r="J600" s="412"/>
      <c r="K600" s="412"/>
      <c r="L600" s="405"/>
      <c r="M600" s="405"/>
      <c r="N600" s="405"/>
      <c r="O600" s="405"/>
      <c r="P600" s="405"/>
      <c r="Q600" s="405"/>
      <c r="R600" s="405"/>
      <c r="S600" s="405"/>
      <c r="T600" s="405"/>
      <c r="U600" s="405"/>
      <c r="V600" s="405"/>
      <c r="W600" s="405"/>
      <c r="X600" s="405"/>
      <c r="Y600" s="405"/>
      <c r="Z600" s="405"/>
    </row>
    <row r="601" spans="1:26" ht="16.5" customHeight="1">
      <c r="A601" s="405"/>
      <c r="B601" s="405"/>
      <c r="C601" s="405"/>
      <c r="D601" s="413"/>
      <c r="E601" s="405"/>
      <c r="F601" s="412"/>
      <c r="G601" s="405"/>
      <c r="H601" s="405"/>
      <c r="I601" s="405"/>
      <c r="J601" s="412"/>
      <c r="K601" s="412"/>
      <c r="L601" s="405"/>
      <c r="M601" s="405"/>
      <c r="N601" s="405"/>
      <c r="O601" s="405"/>
      <c r="P601" s="405"/>
      <c r="Q601" s="405"/>
      <c r="R601" s="405"/>
      <c r="S601" s="405"/>
      <c r="T601" s="405"/>
      <c r="U601" s="405"/>
      <c r="V601" s="405"/>
      <c r="W601" s="405"/>
      <c r="X601" s="405"/>
      <c r="Y601" s="405"/>
      <c r="Z601" s="405"/>
    </row>
    <row r="602" spans="1:26" ht="16.5" customHeight="1">
      <c r="A602" s="405"/>
      <c r="B602" s="405"/>
      <c r="C602" s="405"/>
      <c r="D602" s="413"/>
      <c r="E602" s="405"/>
      <c r="F602" s="412"/>
      <c r="G602" s="405"/>
      <c r="H602" s="405"/>
      <c r="I602" s="405"/>
      <c r="J602" s="412"/>
      <c r="K602" s="412"/>
      <c r="L602" s="405"/>
      <c r="M602" s="405"/>
      <c r="N602" s="405"/>
      <c r="O602" s="405"/>
      <c r="P602" s="405"/>
      <c r="Q602" s="405"/>
      <c r="R602" s="405"/>
      <c r="S602" s="405"/>
      <c r="T602" s="405"/>
      <c r="U602" s="405"/>
      <c r="V602" s="405"/>
      <c r="W602" s="405"/>
      <c r="X602" s="405"/>
      <c r="Y602" s="405"/>
      <c r="Z602" s="405"/>
    </row>
    <row r="603" spans="1:26" ht="16.5" customHeight="1">
      <c r="A603" s="405"/>
      <c r="B603" s="405"/>
      <c r="C603" s="405"/>
      <c r="D603" s="413"/>
      <c r="E603" s="405"/>
      <c r="F603" s="412"/>
      <c r="G603" s="405"/>
      <c r="H603" s="405"/>
      <c r="I603" s="405"/>
      <c r="J603" s="412"/>
      <c r="K603" s="412"/>
      <c r="L603" s="405"/>
      <c r="M603" s="405"/>
      <c r="N603" s="405"/>
      <c r="O603" s="405"/>
      <c r="P603" s="405"/>
      <c r="Q603" s="405"/>
      <c r="R603" s="405"/>
      <c r="S603" s="405"/>
      <c r="T603" s="405"/>
      <c r="U603" s="405"/>
      <c r="V603" s="405"/>
      <c r="W603" s="405"/>
      <c r="X603" s="405"/>
      <c r="Y603" s="405"/>
      <c r="Z603" s="405"/>
    </row>
    <row r="604" spans="1:26" ht="16.5" customHeight="1">
      <c r="A604" s="405"/>
      <c r="B604" s="405"/>
      <c r="C604" s="405"/>
      <c r="D604" s="413"/>
      <c r="E604" s="405"/>
      <c r="F604" s="412"/>
      <c r="G604" s="405"/>
      <c r="H604" s="405"/>
      <c r="I604" s="405"/>
      <c r="J604" s="412"/>
      <c r="K604" s="412"/>
      <c r="L604" s="405"/>
      <c r="M604" s="405"/>
      <c r="N604" s="405"/>
      <c r="O604" s="405"/>
      <c r="P604" s="405"/>
      <c r="Q604" s="405"/>
      <c r="R604" s="405"/>
      <c r="S604" s="405"/>
      <c r="T604" s="405"/>
      <c r="U604" s="405"/>
      <c r="V604" s="405"/>
      <c r="W604" s="405"/>
      <c r="X604" s="405"/>
      <c r="Y604" s="405"/>
      <c r="Z604" s="405"/>
    </row>
    <row r="605" spans="1:26" ht="16.5" customHeight="1">
      <c r="A605" s="405"/>
      <c r="B605" s="405"/>
      <c r="C605" s="405"/>
      <c r="D605" s="413"/>
      <c r="E605" s="405"/>
      <c r="F605" s="412"/>
      <c r="G605" s="405"/>
      <c r="H605" s="405"/>
      <c r="I605" s="405"/>
      <c r="J605" s="412"/>
      <c r="K605" s="412"/>
      <c r="L605" s="405"/>
      <c r="M605" s="405"/>
      <c r="N605" s="405"/>
      <c r="O605" s="405"/>
      <c r="P605" s="405"/>
      <c r="Q605" s="405"/>
      <c r="R605" s="405"/>
      <c r="S605" s="405"/>
      <c r="T605" s="405"/>
      <c r="U605" s="405"/>
      <c r="V605" s="405"/>
      <c r="W605" s="405"/>
      <c r="X605" s="405"/>
      <c r="Y605" s="405"/>
      <c r="Z605" s="405"/>
    </row>
    <row r="606" spans="1:26" ht="16.5" customHeight="1">
      <c r="A606" s="405"/>
      <c r="B606" s="405"/>
      <c r="C606" s="405"/>
      <c r="D606" s="413"/>
      <c r="E606" s="405"/>
      <c r="F606" s="412"/>
      <c r="G606" s="405"/>
      <c r="H606" s="405"/>
      <c r="I606" s="405"/>
      <c r="J606" s="412"/>
      <c r="K606" s="412"/>
      <c r="L606" s="405"/>
      <c r="M606" s="405"/>
      <c r="N606" s="405"/>
      <c r="O606" s="405"/>
      <c r="P606" s="405"/>
      <c r="Q606" s="405"/>
      <c r="R606" s="405"/>
      <c r="S606" s="405"/>
      <c r="T606" s="405"/>
      <c r="U606" s="405"/>
      <c r="V606" s="405"/>
      <c r="W606" s="405"/>
      <c r="X606" s="405"/>
      <c r="Y606" s="405"/>
      <c r="Z606" s="405"/>
    </row>
    <row r="607" spans="1:26" ht="16.5" customHeight="1">
      <c r="A607" s="405"/>
      <c r="B607" s="405"/>
      <c r="C607" s="405"/>
      <c r="D607" s="413"/>
      <c r="E607" s="405"/>
      <c r="F607" s="412"/>
      <c r="G607" s="405"/>
      <c r="H607" s="405"/>
      <c r="I607" s="405"/>
      <c r="J607" s="412"/>
      <c r="K607" s="412"/>
      <c r="L607" s="405"/>
      <c r="M607" s="405"/>
      <c r="N607" s="405"/>
      <c r="O607" s="405"/>
      <c r="P607" s="405"/>
      <c r="Q607" s="405"/>
      <c r="R607" s="405"/>
      <c r="S607" s="405"/>
      <c r="T607" s="405"/>
      <c r="U607" s="405"/>
      <c r="V607" s="405"/>
      <c r="W607" s="405"/>
      <c r="X607" s="405"/>
      <c r="Y607" s="405"/>
      <c r="Z607" s="405"/>
    </row>
    <row r="608" spans="1:26" ht="16.5" customHeight="1">
      <c r="A608" s="405"/>
      <c r="B608" s="405"/>
      <c r="C608" s="405"/>
      <c r="D608" s="413"/>
      <c r="E608" s="405"/>
      <c r="F608" s="412"/>
      <c r="G608" s="405"/>
      <c r="H608" s="405"/>
      <c r="I608" s="405"/>
      <c r="J608" s="412"/>
      <c r="K608" s="412"/>
      <c r="L608" s="405"/>
      <c r="M608" s="405"/>
      <c r="N608" s="405"/>
      <c r="O608" s="405"/>
      <c r="P608" s="405"/>
      <c r="Q608" s="405"/>
      <c r="R608" s="405"/>
      <c r="S608" s="405"/>
      <c r="T608" s="405"/>
      <c r="U608" s="405"/>
      <c r="V608" s="405"/>
      <c r="W608" s="405"/>
      <c r="X608" s="405"/>
      <c r="Y608" s="405"/>
      <c r="Z608" s="405"/>
    </row>
    <row r="609" spans="1:26" ht="16.5" customHeight="1">
      <c r="A609" s="405"/>
      <c r="B609" s="405"/>
      <c r="C609" s="405"/>
      <c r="D609" s="413"/>
      <c r="E609" s="405"/>
      <c r="F609" s="412"/>
      <c r="G609" s="405"/>
      <c r="H609" s="405"/>
      <c r="I609" s="405"/>
      <c r="J609" s="412"/>
      <c r="K609" s="412"/>
      <c r="L609" s="405"/>
      <c r="M609" s="405"/>
      <c r="N609" s="405"/>
      <c r="O609" s="405"/>
      <c r="P609" s="405"/>
      <c r="Q609" s="405"/>
      <c r="R609" s="405"/>
      <c r="S609" s="405"/>
      <c r="T609" s="405"/>
      <c r="U609" s="405"/>
      <c r="V609" s="405"/>
      <c r="W609" s="405"/>
      <c r="X609" s="405"/>
      <c r="Y609" s="405"/>
      <c r="Z609" s="405"/>
    </row>
    <row r="610" spans="1:26" ht="16.5" customHeight="1">
      <c r="A610" s="405"/>
      <c r="B610" s="405"/>
      <c r="C610" s="405"/>
      <c r="D610" s="413"/>
      <c r="E610" s="405"/>
      <c r="F610" s="412"/>
      <c r="G610" s="405"/>
      <c r="H610" s="405"/>
      <c r="I610" s="405"/>
      <c r="J610" s="412"/>
      <c r="K610" s="412"/>
      <c r="L610" s="405"/>
      <c r="M610" s="405"/>
      <c r="N610" s="405"/>
      <c r="O610" s="405"/>
      <c r="P610" s="405"/>
      <c r="Q610" s="405"/>
      <c r="R610" s="405"/>
      <c r="S610" s="405"/>
      <c r="T610" s="405"/>
      <c r="U610" s="405"/>
      <c r="V610" s="405"/>
      <c r="W610" s="405"/>
      <c r="X610" s="405"/>
      <c r="Y610" s="405"/>
      <c r="Z610" s="405"/>
    </row>
    <row r="611" spans="1:26" ht="16.5" customHeight="1">
      <c r="A611" s="405"/>
      <c r="B611" s="405"/>
      <c r="C611" s="405"/>
      <c r="D611" s="413"/>
      <c r="E611" s="405"/>
      <c r="F611" s="412"/>
      <c r="G611" s="405"/>
      <c r="H611" s="405"/>
      <c r="I611" s="405"/>
      <c r="J611" s="412"/>
      <c r="K611" s="412"/>
      <c r="L611" s="405"/>
      <c r="M611" s="405"/>
      <c r="N611" s="405"/>
      <c r="O611" s="405"/>
      <c r="P611" s="405"/>
      <c r="Q611" s="405"/>
      <c r="R611" s="405"/>
      <c r="S611" s="405"/>
      <c r="T611" s="405"/>
      <c r="U611" s="405"/>
      <c r="V611" s="405"/>
      <c r="W611" s="405"/>
      <c r="X611" s="405"/>
      <c r="Y611" s="405"/>
      <c r="Z611" s="405"/>
    </row>
    <row r="612" spans="1:26" ht="16.5" customHeight="1">
      <c r="A612" s="405"/>
      <c r="B612" s="405"/>
      <c r="C612" s="405"/>
      <c r="D612" s="413"/>
      <c r="E612" s="405"/>
      <c r="F612" s="412"/>
      <c r="G612" s="405"/>
      <c r="H612" s="405"/>
      <c r="I612" s="405"/>
      <c r="J612" s="412"/>
      <c r="K612" s="412"/>
      <c r="L612" s="405"/>
      <c r="M612" s="405"/>
      <c r="N612" s="405"/>
      <c r="O612" s="405"/>
      <c r="P612" s="405"/>
      <c r="Q612" s="405"/>
      <c r="R612" s="405"/>
      <c r="S612" s="405"/>
      <c r="T612" s="405"/>
      <c r="U612" s="405"/>
      <c r="V612" s="405"/>
      <c r="W612" s="405"/>
      <c r="X612" s="405"/>
      <c r="Y612" s="405"/>
      <c r="Z612" s="405"/>
    </row>
    <row r="613" spans="1:26" ht="16.5" customHeight="1">
      <c r="A613" s="405"/>
      <c r="B613" s="405"/>
      <c r="C613" s="405"/>
      <c r="D613" s="413"/>
      <c r="E613" s="405"/>
      <c r="F613" s="412"/>
      <c r="G613" s="405"/>
      <c r="H613" s="405"/>
      <c r="I613" s="405"/>
      <c r="J613" s="412"/>
      <c r="K613" s="412"/>
      <c r="L613" s="405"/>
      <c r="M613" s="405"/>
      <c r="N613" s="405"/>
      <c r="O613" s="405"/>
      <c r="P613" s="405"/>
      <c r="Q613" s="405"/>
      <c r="R613" s="405"/>
      <c r="S613" s="405"/>
      <c r="T613" s="405"/>
      <c r="U613" s="405"/>
      <c r="V613" s="405"/>
      <c r="W613" s="405"/>
      <c r="X613" s="405"/>
      <c r="Y613" s="405"/>
      <c r="Z613" s="405"/>
    </row>
    <row r="614" spans="1:26" ht="16.5" customHeight="1">
      <c r="A614" s="405"/>
      <c r="B614" s="405"/>
      <c r="C614" s="405"/>
      <c r="D614" s="413"/>
      <c r="E614" s="405"/>
      <c r="F614" s="412"/>
      <c r="G614" s="405"/>
      <c r="H614" s="405"/>
      <c r="I614" s="405"/>
      <c r="J614" s="412"/>
      <c r="K614" s="412"/>
      <c r="L614" s="405"/>
      <c r="M614" s="405"/>
      <c r="N614" s="405"/>
      <c r="O614" s="405"/>
      <c r="P614" s="405"/>
      <c r="Q614" s="405"/>
      <c r="R614" s="405"/>
      <c r="S614" s="405"/>
      <c r="T614" s="405"/>
      <c r="U614" s="405"/>
      <c r="V614" s="405"/>
      <c r="W614" s="405"/>
      <c r="X614" s="405"/>
      <c r="Y614" s="405"/>
      <c r="Z614" s="405"/>
    </row>
    <row r="615" spans="1:26" ht="16.5" customHeight="1">
      <c r="A615" s="405"/>
      <c r="B615" s="405"/>
      <c r="C615" s="405"/>
      <c r="D615" s="413"/>
      <c r="E615" s="405"/>
      <c r="F615" s="412"/>
      <c r="G615" s="405"/>
      <c r="H615" s="405"/>
      <c r="I615" s="405"/>
      <c r="J615" s="412"/>
      <c r="K615" s="412"/>
      <c r="L615" s="405"/>
      <c r="M615" s="405"/>
      <c r="N615" s="405"/>
      <c r="O615" s="405"/>
      <c r="P615" s="405"/>
      <c r="Q615" s="405"/>
      <c r="R615" s="405"/>
      <c r="S615" s="405"/>
      <c r="T615" s="405"/>
      <c r="U615" s="405"/>
      <c r="V615" s="405"/>
      <c r="W615" s="405"/>
      <c r="X615" s="405"/>
      <c r="Y615" s="405"/>
      <c r="Z615" s="405"/>
    </row>
    <row r="616" spans="1:26" ht="16.5" customHeight="1">
      <c r="A616" s="405"/>
      <c r="B616" s="405"/>
      <c r="C616" s="405"/>
      <c r="D616" s="413"/>
      <c r="E616" s="405"/>
      <c r="F616" s="412"/>
      <c r="G616" s="405"/>
      <c r="H616" s="405"/>
      <c r="I616" s="405"/>
      <c r="J616" s="412"/>
      <c r="K616" s="412"/>
      <c r="L616" s="405"/>
      <c r="M616" s="405"/>
      <c r="N616" s="405"/>
      <c r="O616" s="405"/>
      <c r="P616" s="405"/>
      <c r="Q616" s="405"/>
      <c r="R616" s="405"/>
      <c r="S616" s="405"/>
      <c r="T616" s="405"/>
      <c r="U616" s="405"/>
      <c r="V616" s="405"/>
      <c r="W616" s="405"/>
      <c r="X616" s="405"/>
      <c r="Y616" s="405"/>
      <c r="Z616" s="405"/>
    </row>
    <row r="617" spans="1:26" ht="16.5" customHeight="1">
      <c r="A617" s="405"/>
      <c r="B617" s="405"/>
      <c r="C617" s="405"/>
      <c r="D617" s="413"/>
      <c r="E617" s="405"/>
      <c r="F617" s="412"/>
      <c r="G617" s="405"/>
      <c r="H617" s="405"/>
      <c r="I617" s="405"/>
      <c r="J617" s="412"/>
      <c r="K617" s="412"/>
      <c r="L617" s="405"/>
      <c r="M617" s="405"/>
      <c r="N617" s="405"/>
      <c r="O617" s="405"/>
      <c r="P617" s="405"/>
      <c r="Q617" s="405"/>
      <c r="R617" s="405"/>
      <c r="S617" s="405"/>
      <c r="T617" s="405"/>
      <c r="U617" s="405"/>
      <c r="V617" s="405"/>
      <c r="W617" s="405"/>
      <c r="X617" s="405"/>
      <c r="Y617" s="405"/>
      <c r="Z617" s="405"/>
    </row>
    <row r="618" spans="1:26" ht="16.5" customHeight="1">
      <c r="A618" s="405"/>
      <c r="B618" s="405"/>
      <c r="C618" s="405"/>
      <c r="D618" s="413"/>
      <c r="E618" s="405"/>
      <c r="F618" s="412"/>
      <c r="G618" s="405"/>
      <c r="H618" s="405"/>
      <c r="I618" s="405"/>
      <c r="J618" s="412"/>
      <c r="K618" s="412"/>
      <c r="L618" s="405"/>
      <c r="M618" s="405"/>
      <c r="N618" s="405"/>
      <c r="O618" s="405"/>
      <c r="P618" s="405"/>
      <c r="Q618" s="405"/>
      <c r="R618" s="405"/>
      <c r="S618" s="405"/>
      <c r="T618" s="405"/>
      <c r="U618" s="405"/>
      <c r="V618" s="405"/>
      <c r="W618" s="405"/>
      <c r="X618" s="405"/>
      <c r="Y618" s="405"/>
      <c r="Z618" s="405"/>
    </row>
    <row r="619" spans="1:26" ht="16.5" customHeight="1">
      <c r="A619" s="405"/>
      <c r="B619" s="405"/>
      <c r="C619" s="405"/>
      <c r="D619" s="413"/>
      <c r="E619" s="405"/>
      <c r="F619" s="412"/>
      <c r="G619" s="405"/>
      <c r="H619" s="405"/>
      <c r="I619" s="405"/>
      <c r="J619" s="412"/>
      <c r="K619" s="412"/>
      <c r="L619" s="405"/>
      <c r="M619" s="405"/>
      <c r="N619" s="405"/>
      <c r="O619" s="405"/>
      <c r="P619" s="405"/>
      <c r="Q619" s="405"/>
      <c r="R619" s="405"/>
      <c r="S619" s="405"/>
      <c r="T619" s="405"/>
      <c r="U619" s="405"/>
      <c r="V619" s="405"/>
      <c r="W619" s="405"/>
      <c r="X619" s="405"/>
      <c r="Y619" s="405"/>
      <c r="Z619" s="405"/>
    </row>
    <row r="620" spans="1:26" ht="16.5" customHeight="1">
      <c r="A620" s="405"/>
      <c r="B620" s="405"/>
      <c r="C620" s="405"/>
      <c r="D620" s="413"/>
      <c r="E620" s="405"/>
      <c r="F620" s="412"/>
      <c r="G620" s="405"/>
      <c r="H620" s="405"/>
      <c r="I620" s="405"/>
      <c r="J620" s="412"/>
      <c r="K620" s="412"/>
      <c r="L620" s="405"/>
      <c r="M620" s="405"/>
      <c r="N620" s="405"/>
      <c r="O620" s="405"/>
      <c r="P620" s="405"/>
      <c r="Q620" s="405"/>
      <c r="R620" s="405"/>
      <c r="S620" s="405"/>
      <c r="T620" s="405"/>
      <c r="U620" s="405"/>
      <c r="V620" s="405"/>
      <c r="W620" s="405"/>
      <c r="X620" s="405"/>
      <c r="Y620" s="405"/>
      <c r="Z620" s="405"/>
    </row>
    <row r="621" spans="1:26" ht="16.5" customHeight="1">
      <c r="A621" s="405"/>
      <c r="B621" s="405"/>
      <c r="C621" s="405"/>
      <c r="D621" s="413"/>
      <c r="E621" s="405"/>
      <c r="F621" s="412"/>
      <c r="G621" s="405"/>
      <c r="H621" s="405"/>
      <c r="I621" s="405"/>
      <c r="J621" s="412"/>
      <c r="K621" s="412"/>
      <c r="L621" s="405"/>
      <c r="M621" s="405"/>
      <c r="N621" s="405"/>
      <c r="O621" s="405"/>
      <c r="P621" s="405"/>
      <c r="Q621" s="405"/>
      <c r="R621" s="405"/>
      <c r="S621" s="405"/>
      <c r="T621" s="405"/>
      <c r="U621" s="405"/>
      <c r="V621" s="405"/>
      <c r="W621" s="405"/>
      <c r="X621" s="405"/>
      <c r="Y621" s="405"/>
      <c r="Z621" s="405"/>
    </row>
    <row r="622" spans="1:26" ht="16.5" customHeight="1">
      <c r="A622" s="405"/>
      <c r="B622" s="405"/>
      <c r="C622" s="405"/>
      <c r="D622" s="413"/>
      <c r="E622" s="405"/>
      <c r="F622" s="412"/>
      <c r="G622" s="405"/>
      <c r="H622" s="405"/>
      <c r="I622" s="405"/>
      <c r="J622" s="412"/>
      <c r="K622" s="412"/>
      <c r="L622" s="405"/>
      <c r="M622" s="405"/>
      <c r="N622" s="405"/>
      <c r="O622" s="405"/>
      <c r="P622" s="405"/>
      <c r="Q622" s="405"/>
      <c r="R622" s="405"/>
      <c r="S622" s="405"/>
      <c r="T622" s="405"/>
      <c r="U622" s="405"/>
      <c r="V622" s="405"/>
      <c r="W622" s="405"/>
      <c r="X622" s="405"/>
      <c r="Y622" s="405"/>
      <c r="Z622" s="405"/>
    </row>
    <row r="623" spans="1:26" ht="16.5" customHeight="1">
      <c r="A623" s="405"/>
      <c r="B623" s="405"/>
      <c r="C623" s="405"/>
      <c r="D623" s="413"/>
      <c r="E623" s="405"/>
      <c r="F623" s="412"/>
      <c r="G623" s="405"/>
      <c r="H623" s="405"/>
      <c r="I623" s="405"/>
      <c r="J623" s="412"/>
      <c r="K623" s="412"/>
      <c r="L623" s="405"/>
      <c r="M623" s="405"/>
      <c r="N623" s="405"/>
      <c r="O623" s="405"/>
      <c r="P623" s="405"/>
      <c r="Q623" s="405"/>
      <c r="R623" s="405"/>
      <c r="S623" s="405"/>
      <c r="T623" s="405"/>
      <c r="U623" s="405"/>
      <c r="V623" s="405"/>
      <c r="W623" s="405"/>
      <c r="X623" s="405"/>
      <c r="Y623" s="405"/>
      <c r="Z623" s="405"/>
    </row>
    <row r="624" spans="1:26" ht="16.5" customHeight="1">
      <c r="A624" s="405"/>
      <c r="B624" s="405"/>
      <c r="C624" s="405"/>
      <c r="D624" s="413"/>
      <c r="E624" s="405"/>
      <c r="F624" s="412"/>
      <c r="G624" s="405"/>
      <c r="H624" s="405"/>
      <c r="I624" s="405"/>
      <c r="J624" s="412"/>
      <c r="K624" s="412"/>
      <c r="L624" s="405"/>
      <c r="M624" s="405"/>
      <c r="N624" s="405"/>
      <c r="O624" s="405"/>
      <c r="P624" s="405"/>
      <c r="Q624" s="405"/>
      <c r="R624" s="405"/>
      <c r="S624" s="405"/>
      <c r="T624" s="405"/>
      <c r="U624" s="405"/>
      <c r="V624" s="405"/>
      <c r="W624" s="405"/>
      <c r="X624" s="405"/>
      <c r="Y624" s="405"/>
      <c r="Z624" s="405"/>
    </row>
    <row r="625" spans="1:26" ht="16.5" customHeight="1">
      <c r="A625" s="405"/>
      <c r="B625" s="405"/>
      <c r="C625" s="405"/>
      <c r="D625" s="413"/>
      <c r="E625" s="405"/>
      <c r="F625" s="412"/>
      <c r="G625" s="405"/>
      <c r="H625" s="405"/>
      <c r="I625" s="405"/>
      <c r="J625" s="412"/>
      <c r="K625" s="412"/>
      <c r="L625" s="405"/>
      <c r="M625" s="405"/>
      <c r="N625" s="405"/>
      <c r="O625" s="405"/>
      <c r="P625" s="405"/>
      <c r="Q625" s="405"/>
      <c r="R625" s="405"/>
      <c r="S625" s="405"/>
      <c r="T625" s="405"/>
      <c r="U625" s="405"/>
      <c r="V625" s="405"/>
      <c r="W625" s="405"/>
      <c r="X625" s="405"/>
      <c r="Y625" s="405"/>
      <c r="Z625" s="405"/>
    </row>
    <row r="626" spans="1:26" ht="16.5" customHeight="1">
      <c r="A626" s="405"/>
      <c r="B626" s="405"/>
      <c r="C626" s="405"/>
      <c r="D626" s="413"/>
      <c r="E626" s="405"/>
      <c r="F626" s="412"/>
      <c r="G626" s="405"/>
      <c r="H626" s="405"/>
      <c r="I626" s="405"/>
      <c r="J626" s="412"/>
      <c r="K626" s="412"/>
      <c r="L626" s="405"/>
      <c r="M626" s="405"/>
      <c r="N626" s="405"/>
      <c r="O626" s="405"/>
      <c r="P626" s="405"/>
      <c r="Q626" s="405"/>
      <c r="R626" s="405"/>
      <c r="S626" s="405"/>
      <c r="T626" s="405"/>
      <c r="U626" s="405"/>
      <c r="V626" s="405"/>
      <c r="W626" s="405"/>
      <c r="X626" s="405"/>
      <c r="Y626" s="405"/>
      <c r="Z626" s="405"/>
    </row>
    <row r="627" spans="1:26" ht="16.5" customHeight="1">
      <c r="A627" s="405"/>
      <c r="B627" s="405"/>
      <c r="C627" s="405"/>
      <c r="D627" s="413"/>
      <c r="E627" s="405"/>
      <c r="F627" s="412"/>
      <c r="G627" s="405"/>
      <c r="H627" s="405"/>
      <c r="I627" s="405"/>
      <c r="J627" s="412"/>
      <c r="K627" s="412"/>
      <c r="L627" s="405"/>
      <c r="M627" s="405"/>
      <c r="N627" s="405"/>
      <c r="O627" s="405"/>
      <c r="P627" s="405"/>
      <c r="Q627" s="405"/>
      <c r="R627" s="405"/>
      <c r="S627" s="405"/>
      <c r="T627" s="405"/>
      <c r="U627" s="405"/>
      <c r="V627" s="405"/>
      <c r="W627" s="405"/>
      <c r="X627" s="405"/>
      <c r="Y627" s="405"/>
      <c r="Z627" s="405"/>
    </row>
    <row r="628" spans="1:26" ht="16.5" customHeight="1">
      <c r="A628" s="405"/>
      <c r="B628" s="405"/>
      <c r="C628" s="405"/>
      <c r="D628" s="413"/>
      <c r="E628" s="405"/>
      <c r="F628" s="412"/>
      <c r="G628" s="405"/>
      <c r="H628" s="405"/>
      <c r="I628" s="405"/>
      <c r="J628" s="412"/>
      <c r="K628" s="412"/>
      <c r="L628" s="405"/>
      <c r="M628" s="405"/>
      <c r="N628" s="405"/>
      <c r="O628" s="405"/>
      <c r="P628" s="405"/>
      <c r="Q628" s="405"/>
      <c r="R628" s="405"/>
      <c r="S628" s="405"/>
      <c r="T628" s="405"/>
      <c r="U628" s="405"/>
      <c r="V628" s="405"/>
      <c r="W628" s="405"/>
      <c r="X628" s="405"/>
      <c r="Y628" s="405"/>
      <c r="Z628" s="405"/>
    </row>
    <row r="629" spans="1:26" ht="16.5" customHeight="1">
      <c r="A629" s="405"/>
      <c r="B629" s="405"/>
      <c r="C629" s="405"/>
      <c r="D629" s="413"/>
      <c r="E629" s="405"/>
      <c r="F629" s="412"/>
      <c r="G629" s="405"/>
      <c r="H629" s="405"/>
      <c r="I629" s="405"/>
      <c r="J629" s="412"/>
      <c r="K629" s="412"/>
      <c r="L629" s="405"/>
      <c r="M629" s="405"/>
      <c r="N629" s="405"/>
      <c r="O629" s="405"/>
      <c r="P629" s="405"/>
      <c r="Q629" s="405"/>
      <c r="R629" s="405"/>
      <c r="S629" s="405"/>
      <c r="T629" s="405"/>
      <c r="U629" s="405"/>
      <c r="V629" s="405"/>
      <c r="W629" s="405"/>
      <c r="X629" s="405"/>
      <c r="Y629" s="405"/>
      <c r="Z629" s="405"/>
    </row>
    <row r="630" spans="1:26" ht="16.5" customHeight="1">
      <c r="A630" s="405"/>
      <c r="B630" s="405"/>
      <c r="C630" s="405"/>
      <c r="D630" s="413"/>
      <c r="E630" s="405"/>
      <c r="F630" s="412"/>
      <c r="G630" s="405"/>
      <c r="H630" s="405"/>
      <c r="I630" s="405"/>
      <c r="J630" s="412"/>
      <c r="K630" s="412"/>
      <c r="L630" s="405"/>
      <c r="M630" s="405"/>
      <c r="N630" s="405"/>
      <c r="O630" s="405"/>
      <c r="P630" s="405"/>
      <c r="Q630" s="405"/>
      <c r="R630" s="405"/>
      <c r="S630" s="405"/>
      <c r="T630" s="405"/>
      <c r="U630" s="405"/>
      <c r="V630" s="405"/>
      <c r="W630" s="405"/>
      <c r="X630" s="405"/>
      <c r="Y630" s="405"/>
      <c r="Z630" s="405"/>
    </row>
    <row r="631" spans="1:26" ht="16.5" customHeight="1">
      <c r="A631" s="405"/>
      <c r="B631" s="405"/>
      <c r="C631" s="405"/>
      <c r="D631" s="413"/>
      <c r="E631" s="405"/>
      <c r="F631" s="412"/>
      <c r="G631" s="405"/>
      <c r="H631" s="405"/>
      <c r="I631" s="405"/>
      <c r="J631" s="412"/>
      <c r="K631" s="412"/>
      <c r="L631" s="405"/>
      <c r="M631" s="405"/>
      <c r="N631" s="405"/>
      <c r="O631" s="405"/>
      <c r="P631" s="405"/>
      <c r="Q631" s="405"/>
      <c r="R631" s="405"/>
      <c r="S631" s="405"/>
      <c r="T631" s="405"/>
      <c r="U631" s="405"/>
      <c r="V631" s="405"/>
      <c r="W631" s="405"/>
      <c r="X631" s="405"/>
      <c r="Y631" s="405"/>
      <c r="Z631" s="405"/>
    </row>
    <row r="632" spans="1:26" ht="16.5" customHeight="1">
      <c r="A632" s="405"/>
      <c r="B632" s="405"/>
      <c r="C632" s="405"/>
      <c r="D632" s="413"/>
      <c r="E632" s="405"/>
      <c r="F632" s="412"/>
      <c r="G632" s="405"/>
      <c r="H632" s="405"/>
      <c r="I632" s="405"/>
      <c r="J632" s="412"/>
      <c r="K632" s="412"/>
      <c r="L632" s="405"/>
      <c r="M632" s="405"/>
      <c r="N632" s="405"/>
      <c r="O632" s="405"/>
      <c r="P632" s="405"/>
      <c r="Q632" s="405"/>
      <c r="R632" s="405"/>
      <c r="S632" s="405"/>
      <c r="T632" s="405"/>
      <c r="U632" s="405"/>
      <c r="V632" s="405"/>
      <c r="W632" s="405"/>
      <c r="X632" s="405"/>
      <c r="Y632" s="405"/>
      <c r="Z632" s="405"/>
    </row>
    <row r="633" spans="1:26" ht="16.5" customHeight="1">
      <c r="A633" s="405"/>
      <c r="B633" s="405"/>
      <c r="C633" s="405"/>
      <c r="D633" s="413"/>
      <c r="E633" s="405"/>
      <c r="F633" s="412"/>
      <c r="G633" s="405"/>
      <c r="H633" s="405"/>
      <c r="I633" s="405"/>
      <c r="J633" s="412"/>
      <c r="K633" s="412"/>
      <c r="L633" s="405"/>
      <c r="M633" s="405"/>
      <c r="N633" s="405"/>
      <c r="O633" s="405"/>
      <c r="P633" s="405"/>
      <c r="Q633" s="405"/>
      <c r="R633" s="405"/>
      <c r="S633" s="405"/>
      <c r="T633" s="405"/>
      <c r="U633" s="405"/>
      <c r="V633" s="405"/>
      <c r="W633" s="405"/>
      <c r="X633" s="405"/>
      <c r="Y633" s="405"/>
      <c r="Z633" s="405"/>
    </row>
    <row r="634" spans="1:26" ht="16.5" customHeight="1">
      <c r="A634" s="405"/>
      <c r="B634" s="405"/>
      <c r="C634" s="405"/>
      <c r="D634" s="413"/>
      <c r="E634" s="405"/>
      <c r="F634" s="412"/>
      <c r="G634" s="405"/>
      <c r="H634" s="405"/>
      <c r="I634" s="405"/>
      <c r="J634" s="412"/>
      <c r="K634" s="412"/>
      <c r="L634" s="405"/>
      <c r="M634" s="405"/>
      <c r="N634" s="405"/>
      <c r="O634" s="405"/>
      <c r="P634" s="405"/>
      <c r="Q634" s="405"/>
      <c r="R634" s="405"/>
      <c r="S634" s="405"/>
      <c r="T634" s="405"/>
      <c r="U634" s="405"/>
      <c r="V634" s="405"/>
      <c r="W634" s="405"/>
      <c r="X634" s="405"/>
      <c r="Y634" s="405"/>
      <c r="Z634" s="405"/>
    </row>
    <row r="635" spans="1:26" ht="16.5" customHeight="1">
      <c r="A635" s="405"/>
      <c r="B635" s="405"/>
      <c r="C635" s="405"/>
      <c r="D635" s="413"/>
      <c r="E635" s="405"/>
      <c r="F635" s="412"/>
      <c r="G635" s="405"/>
      <c r="H635" s="405"/>
      <c r="I635" s="405"/>
      <c r="J635" s="412"/>
      <c r="K635" s="412"/>
      <c r="L635" s="405"/>
      <c r="M635" s="405"/>
      <c r="N635" s="405"/>
      <c r="O635" s="405"/>
      <c r="P635" s="405"/>
      <c r="Q635" s="405"/>
      <c r="R635" s="405"/>
      <c r="S635" s="405"/>
      <c r="T635" s="405"/>
      <c r="U635" s="405"/>
      <c r="V635" s="405"/>
      <c r="W635" s="405"/>
      <c r="X635" s="405"/>
      <c r="Y635" s="405"/>
      <c r="Z635" s="405"/>
    </row>
    <row r="636" spans="1:26" ht="16.5" customHeight="1">
      <c r="A636" s="405"/>
      <c r="B636" s="405"/>
      <c r="C636" s="405"/>
      <c r="D636" s="413"/>
      <c r="E636" s="405"/>
      <c r="F636" s="412"/>
      <c r="G636" s="405"/>
      <c r="H636" s="405"/>
      <c r="I636" s="405"/>
      <c r="J636" s="412"/>
      <c r="K636" s="412"/>
      <c r="L636" s="405"/>
      <c r="M636" s="405"/>
      <c r="N636" s="405"/>
      <c r="O636" s="405"/>
      <c r="P636" s="405"/>
      <c r="Q636" s="405"/>
      <c r="R636" s="405"/>
      <c r="S636" s="405"/>
      <c r="T636" s="405"/>
      <c r="U636" s="405"/>
      <c r="V636" s="405"/>
      <c r="W636" s="405"/>
      <c r="X636" s="405"/>
      <c r="Y636" s="405"/>
      <c r="Z636" s="405"/>
    </row>
    <row r="637" spans="1:26" ht="16.5" customHeight="1">
      <c r="A637" s="405"/>
      <c r="B637" s="405"/>
      <c r="C637" s="405"/>
      <c r="D637" s="413"/>
      <c r="E637" s="405"/>
      <c r="F637" s="412"/>
      <c r="G637" s="405"/>
      <c r="H637" s="405"/>
      <c r="I637" s="405"/>
      <c r="J637" s="412"/>
      <c r="K637" s="412"/>
      <c r="L637" s="405"/>
      <c r="M637" s="405"/>
      <c r="N637" s="405"/>
      <c r="O637" s="405"/>
      <c r="P637" s="405"/>
      <c r="Q637" s="405"/>
      <c r="R637" s="405"/>
      <c r="S637" s="405"/>
      <c r="T637" s="405"/>
      <c r="U637" s="405"/>
      <c r="V637" s="405"/>
      <c r="W637" s="405"/>
      <c r="X637" s="405"/>
      <c r="Y637" s="405"/>
      <c r="Z637" s="405"/>
    </row>
    <row r="638" spans="1:26" ht="16.5" customHeight="1">
      <c r="A638" s="405"/>
      <c r="B638" s="405"/>
      <c r="C638" s="405"/>
      <c r="D638" s="413"/>
      <c r="E638" s="405"/>
      <c r="F638" s="412"/>
      <c r="G638" s="405"/>
      <c r="H638" s="405"/>
      <c r="I638" s="405"/>
      <c r="J638" s="412"/>
      <c r="K638" s="412"/>
      <c r="L638" s="405"/>
      <c r="M638" s="405"/>
      <c r="N638" s="405"/>
      <c r="O638" s="405"/>
      <c r="P638" s="405"/>
      <c r="Q638" s="405"/>
      <c r="R638" s="405"/>
      <c r="S638" s="405"/>
      <c r="T638" s="405"/>
      <c r="U638" s="405"/>
      <c r="V638" s="405"/>
      <c r="W638" s="405"/>
      <c r="X638" s="405"/>
      <c r="Y638" s="405"/>
      <c r="Z638" s="405"/>
    </row>
    <row r="639" spans="1:26" ht="16.5" customHeight="1">
      <c r="A639" s="405"/>
      <c r="B639" s="405"/>
      <c r="C639" s="405"/>
      <c r="D639" s="413"/>
      <c r="E639" s="405"/>
      <c r="F639" s="412"/>
      <c r="G639" s="405"/>
      <c r="H639" s="405"/>
      <c r="I639" s="405"/>
      <c r="J639" s="412"/>
      <c r="K639" s="412"/>
      <c r="L639" s="405"/>
      <c r="M639" s="405"/>
      <c r="N639" s="405"/>
      <c r="O639" s="405"/>
      <c r="P639" s="405"/>
      <c r="Q639" s="405"/>
      <c r="R639" s="405"/>
      <c r="S639" s="405"/>
      <c r="T639" s="405"/>
      <c r="U639" s="405"/>
      <c r="V639" s="405"/>
      <c r="W639" s="405"/>
      <c r="X639" s="405"/>
      <c r="Y639" s="405"/>
      <c r="Z639" s="405"/>
    </row>
    <row r="640" spans="1:26" ht="16.5" customHeight="1">
      <c r="A640" s="405"/>
      <c r="B640" s="405"/>
      <c r="C640" s="405"/>
      <c r="D640" s="413"/>
      <c r="E640" s="405"/>
      <c r="F640" s="412"/>
      <c r="G640" s="405"/>
      <c r="H640" s="405"/>
      <c r="I640" s="405"/>
      <c r="J640" s="412"/>
      <c r="K640" s="412"/>
      <c r="L640" s="405"/>
      <c r="M640" s="405"/>
      <c r="N640" s="405"/>
      <c r="O640" s="405"/>
      <c r="P640" s="405"/>
      <c r="Q640" s="405"/>
      <c r="R640" s="405"/>
      <c r="S640" s="405"/>
      <c r="T640" s="405"/>
      <c r="U640" s="405"/>
      <c r="V640" s="405"/>
      <c r="W640" s="405"/>
      <c r="X640" s="405"/>
      <c r="Y640" s="405"/>
      <c r="Z640" s="405"/>
    </row>
    <row r="641" spans="1:26" ht="16.5" customHeight="1">
      <c r="A641" s="405"/>
      <c r="B641" s="405"/>
      <c r="C641" s="405"/>
      <c r="D641" s="413"/>
      <c r="E641" s="405"/>
      <c r="F641" s="412"/>
      <c r="G641" s="405"/>
      <c r="H641" s="405"/>
      <c r="I641" s="405"/>
      <c r="J641" s="412"/>
      <c r="K641" s="412"/>
      <c r="L641" s="405"/>
      <c r="M641" s="405"/>
      <c r="N641" s="405"/>
      <c r="O641" s="405"/>
      <c r="P641" s="405"/>
      <c r="Q641" s="405"/>
      <c r="R641" s="405"/>
      <c r="S641" s="405"/>
      <c r="T641" s="405"/>
      <c r="U641" s="405"/>
      <c r="V641" s="405"/>
      <c r="W641" s="405"/>
      <c r="X641" s="405"/>
      <c r="Y641" s="405"/>
      <c r="Z641" s="405"/>
    </row>
    <row r="642" spans="1:26" ht="16.5" customHeight="1">
      <c r="A642" s="405"/>
      <c r="B642" s="405"/>
      <c r="C642" s="405"/>
      <c r="D642" s="413"/>
      <c r="E642" s="405"/>
      <c r="F642" s="412"/>
      <c r="G642" s="405"/>
      <c r="H642" s="405"/>
      <c r="I642" s="405"/>
      <c r="J642" s="412"/>
      <c r="K642" s="412"/>
      <c r="L642" s="405"/>
      <c r="M642" s="405"/>
      <c r="N642" s="405"/>
      <c r="O642" s="405"/>
      <c r="P642" s="405"/>
      <c r="Q642" s="405"/>
      <c r="R642" s="405"/>
      <c r="S642" s="405"/>
      <c r="T642" s="405"/>
      <c r="U642" s="405"/>
      <c r="V642" s="405"/>
      <c r="W642" s="405"/>
      <c r="X642" s="405"/>
      <c r="Y642" s="405"/>
      <c r="Z642" s="405"/>
    </row>
    <row r="643" spans="1:26" ht="16.5" customHeight="1">
      <c r="A643" s="405"/>
      <c r="B643" s="405"/>
      <c r="C643" s="405"/>
      <c r="D643" s="413"/>
      <c r="E643" s="405"/>
      <c r="F643" s="412"/>
      <c r="G643" s="405"/>
      <c r="H643" s="405"/>
      <c r="I643" s="405"/>
      <c r="J643" s="412"/>
      <c r="K643" s="412"/>
      <c r="L643" s="405"/>
      <c r="M643" s="405"/>
      <c r="N643" s="405"/>
      <c r="O643" s="405"/>
      <c r="P643" s="405"/>
      <c r="Q643" s="405"/>
      <c r="R643" s="405"/>
      <c r="S643" s="405"/>
      <c r="T643" s="405"/>
      <c r="U643" s="405"/>
      <c r="V643" s="405"/>
      <c r="W643" s="405"/>
      <c r="X643" s="405"/>
      <c r="Y643" s="405"/>
      <c r="Z643" s="405"/>
    </row>
    <row r="644" spans="1:26" ht="16.5" customHeight="1">
      <c r="A644" s="405"/>
      <c r="B644" s="405"/>
      <c r="C644" s="405"/>
      <c r="D644" s="413"/>
      <c r="E644" s="405"/>
      <c r="F644" s="412"/>
      <c r="G644" s="405"/>
      <c r="H644" s="405"/>
      <c r="I644" s="405"/>
      <c r="J644" s="412"/>
      <c r="K644" s="412"/>
      <c r="L644" s="405"/>
      <c r="M644" s="405"/>
      <c r="N644" s="405"/>
      <c r="O644" s="405"/>
      <c r="P644" s="405"/>
      <c r="Q644" s="405"/>
      <c r="R644" s="405"/>
      <c r="S644" s="405"/>
      <c r="T644" s="405"/>
      <c r="U644" s="405"/>
      <c r="V644" s="405"/>
      <c r="W644" s="405"/>
      <c r="X644" s="405"/>
      <c r="Y644" s="405"/>
      <c r="Z644" s="405"/>
    </row>
    <row r="645" spans="1:26" ht="16.5" customHeight="1">
      <c r="A645" s="405"/>
      <c r="B645" s="405"/>
      <c r="C645" s="405"/>
      <c r="D645" s="413"/>
      <c r="E645" s="405"/>
      <c r="F645" s="412"/>
      <c r="G645" s="405"/>
      <c r="H645" s="405"/>
      <c r="I645" s="405"/>
      <c r="J645" s="412"/>
      <c r="K645" s="412"/>
      <c r="L645" s="405"/>
      <c r="M645" s="405"/>
      <c r="N645" s="405"/>
      <c r="O645" s="405"/>
      <c r="P645" s="405"/>
      <c r="Q645" s="405"/>
      <c r="R645" s="405"/>
      <c r="S645" s="405"/>
      <c r="T645" s="405"/>
      <c r="U645" s="405"/>
      <c r="V645" s="405"/>
      <c r="W645" s="405"/>
      <c r="X645" s="405"/>
      <c r="Y645" s="405"/>
      <c r="Z645" s="405"/>
    </row>
    <row r="646" spans="1:26" ht="16.5" customHeight="1">
      <c r="A646" s="405"/>
      <c r="B646" s="405"/>
      <c r="C646" s="405"/>
      <c r="D646" s="413"/>
      <c r="E646" s="405"/>
      <c r="F646" s="412"/>
      <c r="G646" s="405"/>
      <c r="H646" s="405"/>
      <c r="I646" s="405"/>
      <c r="J646" s="412"/>
      <c r="K646" s="412"/>
      <c r="L646" s="405"/>
      <c r="M646" s="405"/>
      <c r="N646" s="405"/>
      <c r="O646" s="405"/>
      <c r="P646" s="405"/>
      <c r="Q646" s="405"/>
      <c r="R646" s="405"/>
      <c r="S646" s="405"/>
      <c r="T646" s="405"/>
      <c r="U646" s="405"/>
      <c r="V646" s="405"/>
      <c r="W646" s="405"/>
      <c r="X646" s="405"/>
      <c r="Y646" s="405"/>
      <c r="Z646" s="405"/>
    </row>
    <row r="647" spans="1:26" ht="16.5" customHeight="1">
      <c r="A647" s="405"/>
      <c r="B647" s="405"/>
      <c r="C647" s="405"/>
      <c r="D647" s="413"/>
      <c r="E647" s="405"/>
      <c r="F647" s="412"/>
      <c r="G647" s="405"/>
      <c r="H647" s="405"/>
      <c r="I647" s="405"/>
      <c r="J647" s="412"/>
      <c r="K647" s="412"/>
      <c r="L647" s="405"/>
      <c r="M647" s="405"/>
      <c r="N647" s="405"/>
      <c r="O647" s="405"/>
      <c r="P647" s="405"/>
      <c r="Q647" s="405"/>
      <c r="R647" s="405"/>
      <c r="S647" s="405"/>
      <c r="T647" s="405"/>
      <c r="U647" s="405"/>
      <c r="V647" s="405"/>
      <c r="W647" s="405"/>
      <c r="X647" s="405"/>
      <c r="Y647" s="405"/>
      <c r="Z647" s="405"/>
    </row>
    <row r="648" spans="1:26" ht="16.5" customHeight="1">
      <c r="A648" s="405"/>
      <c r="B648" s="405"/>
      <c r="C648" s="405"/>
      <c r="D648" s="413"/>
      <c r="E648" s="405"/>
      <c r="F648" s="412"/>
      <c r="G648" s="405"/>
      <c r="H648" s="405"/>
      <c r="I648" s="405"/>
      <c r="J648" s="412"/>
      <c r="K648" s="412"/>
      <c r="L648" s="405"/>
      <c r="M648" s="405"/>
      <c r="N648" s="405"/>
      <c r="O648" s="405"/>
      <c r="P648" s="405"/>
      <c r="Q648" s="405"/>
      <c r="R648" s="405"/>
      <c r="S648" s="405"/>
      <c r="T648" s="405"/>
      <c r="U648" s="405"/>
      <c r="V648" s="405"/>
      <c r="W648" s="405"/>
      <c r="X648" s="405"/>
      <c r="Y648" s="405"/>
      <c r="Z648" s="405"/>
    </row>
    <row r="649" spans="1:26" ht="16.5" customHeight="1">
      <c r="A649" s="405"/>
      <c r="B649" s="405"/>
      <c r="C649" s="405"/>
      <c r="D649" s="413"/>
      <c r="E649" s="405"/>
      <c r="F649" s="412"/>
      <c r="G649" s="405"/>
      <c r="H649" s="405"/>
      <c r="I649" s="405"/>
      <c r="J649" s="412"/>
      <c r="K649" s="412"/>
      <c r="L649" s="405"/>
      <c r="M649" s="405"/>
      <c r="N649" s="405"/>
      <c r="O649" s="405"/>
      <c r="P649" s="405"/>
      <c r="Q649" s="405"/>
      <c r="R649" s="405"/>
      <c r="S649" s="405"/>
      <c r="T649" s="405"/>
      <c r="U649" s="405"/>
      <c r="V649" s="405"/>
      <c r="W649" s="405"/>
      <c r="X649" s="405"/>
      <c r="Y649" s="405"/>
      <c r="Z649" s="405"/>
    </row>
    <row r="650" spans="1:26" ht="16.5" customHeight="1">
      <c r="A650" s="405"/>
      <c r="B650" s="405"/>
      <c r="C650" s="405"/>
      <c r="D650" s="413"/>
      <c r="E650" s="405"/>
      <c r="F650" s="412"/>
      <c r="G650" s="405"/>
      <c r="H650" s="405"/>
      <c r="I650" s="405"/>
      <c r="J650" s="412"/>
      <c r="K650" s="412"/>
      <c r="L650" s="405"/>
      <c r="M650" s="405"/>
      <c r="N650" s="405"/>
      <c r="O650" s="405"/>
      <c r="P650" s="405"/>
      <c r="Q650" s="405"/>
      <c r="R650" s="405"/>
      <c r="S650" s="405"/>
      <c r="T650" s="405"/>
      <c r="U650" s="405"/>
      <c r="V650" s="405"/>
      <c r="W650" s="405"/>
      <c r="X650" s="405"/>
      <c r="Y650" s="405"/>
      <c r="Z650" s="405"/>
    </row>
    <row r="651" spans="1:26" ht="16.5" customHeight="1">
      <c r="A651" s="405"/>
      <c r="B651" s="405"/>
      <c r="C651" s="405"/>
      <c r="D651" s="413"/>
      <c r="E651" s="405"/>
      <c r="F651" s="412"/>
      <c r="G651" s="405"/>
      <c r="H651" s="405"/>
      <c r="I651" s="405"/>
      <c r="J651" s="412"/>
      <c r="K651" s="412"/>
      <c r="L651" s="405"/>
      <c r="M651" s="405"/>
      <c r="N651" s="405"/>
      <c r="O651" s="405"/>
      <c r="P651" s="405"/>
      <c r="Q651" s="405"/>
      <c r="R651" s="405"/>
      <c r="S651" s="405"/>
      <c r="T651" s="405"/>
      <c r="U651" s="405"/>
      <c r="V651" s="405"/>
      <c r="W651" s="405"/>
      <c r="X651" s="405"/>
      <c r="Y651" s="405"/>
      <c r="Z651" s="405"/>
    </row>
    <row r="652" spans="1:26" ht="16.5" customHeight="1">
      <c r="A652" s="405"/>
      <c r="B652" s="405"/>
      <c r="C652" s="405"/>
      <c r="D652" s="413"/>
      <c r="E652" s="405"/>
      <c r="F652" s="412"/>
      <c r="G652" s="405"/>
      <c r="H652" s="405"/>
      <c r="I652" s="405"/>
      <c r="J652" s="412"/>
      <c r="K652" s="412"/>
      <c r="L652" s="405"/>
      <c r="M652" s="405"/>
      <c r="N652" s="405"/>
      <c r="O652" s="405"/>
      <c r="P652" s="405"/>
      <c r="Q652" s="405"/>
      <c r="R652" s="405"/>
      <c r="S652" s="405"/>
      <c r="T652" s="405"/>
      <c r="U652" s="405"/>
      <c r="V652" s="405"/>
      <c r="W652" s="405"/>
      <c r="X652" s="405"/>
      <c r="Y652" s="405"/>
      <c r="Z652" s="405"/>
    </row>
    <row r="653" spans="1:26" ht="16.5" customHeight="1">
      <c r="A653" s="405"/>
      <c r="B653" s="405"/>
      <c r="C653" s="405"/>
      <c r="D653" s="413"/>
      <c r="E653" s="405"/>
      <c r="F653" s="412"/>
      <c r="G653" s="405"/>
      <c r="H653" s="405"/>
      <c r="I653" s="405"/>
      <c r="J653" s="412"/>
      <c r="K653" s="412"/>
      <c r="L653" s="405"/>
      <c r="M653" s="405"/>
      <c r="N653" s="405"/>
      <c r="O653" s="405"/>
      <c r="P653" s="405"/>
      <c r="Q653" s="405"/>
      <c r="R653" s="405"/>
      <c r="S653" s="405"/>
      <c r="T653" s="405"/>
      <c r="U653" s="405"/>
      <c r="V653" s="405"/>
      <c r="W653" s="405"/>
      <c r="X653" s="405"/>
      <c r="Y653" s="405"/>
      <c r="Z653" s="405"/>
    </row>
    <row r="654" spans="1:26" ht="16.5" customHeight="1">
      <c r="A654" s="405"/>
      <c r="B654" s="405"/>
      <c r="C654" s="405"/>
      <c r="D654" s="413"/>
      <c r="E654" s="405"/>
      <c r="F654" s="412"/>
      <c r="G654" s="405"/>
      <c r="H654" s="405"/>
      <c r="I654" s="405"/>
      <c r="J654" s="412"/>
      <c r="K654" s="412"/>
      <c r="L654" s="405"/>
      <c r="M654" s="405"/>
      <c r="N654" s="405"/>
      <c r="O654" s="405"/>
      <c r="P654" s="405"/>
      <c r="Q654" s="405"/>
      <c r="R654" s="405"/>
      <c r="S654" s="405"/>
      <c r="T654" s="405"/>
      <c r="U654" s="405"/>
      <c r="V654" s="405"/>
      <c r="W654" s="405"/>
      <c r="X654" s="405"/>
      <c r="Y654" s="405"/>
      <c r="Z654" s="405"/>
    </row>
    <row r="655" spans="1:26" ht="16.5" customHeight="1">
      <c r="A655" s="405"/>
      <c r="B655" s="405"/>
      <c r="C655" s="405"/>
      <c r="D655" s="413"/>
      <c r="E655" s="405"/>
      <c r="F655" s="412"/>
      <c r="G655" s="405"/>
      <c r="H655" s="405"/>
      <c r="I655" s="405"/>
      <c r="J655" s="412"/>
      <c r="K655" s="412"/>
      <c r="L655" s="405"/>
      <c r="M655" s="405"/>
      <c r="N655" s="405"/>
      <c r="O655" s="405"/>
      <c r="P655" s="405"/>
      <c r="Q655" s="405"/>
      <c r="R655" s="405"/>
      <c r="S655" s="405"/>
      <c r="T655" s="405"/>
      <c r="U655" s="405"/>
      <c r="V655" s="405"/>
      <c r="W655" s="405"/>
      <c r="X655" s="405"/>
      <c r="Y655" s="405"/>
      <c r="Z655" s="405"/>
    </row>
    <row r="656" spans="1:26" ht="16.5" customHeight="1">
      <c r="A656" s="405"/>
      <c r="B656" s="405"/>
      <c r="C656" s="405"/>
      <c r="D656" s="413"/>
      <c r="E656" s="405"/>
      <c r="F656" s="412"/>
      <c r="G656" s="405"/>
      <c r="H656" s="405"/>
      <c r="I656" s="405"/>
      <c r="J656" s="412"/>
      <c r="K656" s="412"/>
      <c r="L656" s="405"/>
      <c r="M656" s="405"/>
      <c r="N656" s="405"/>
      <c r="O656" s="405"/>
      <c r="P656" s="405"/>
      <c r="Q656" s="405"/>
      <c r="R656" s="405"/>
      <c r="S656" s="405"/>
      <c r="T656" s="405"/>
      <c r="U656" s="405"/>
      <c r="V656" s="405"/>
      <c r="W656" s="405"/>
      <c r="X656" s="405"/>
      <c r="Y656" s="405"/>
      <c r="Z656" s="405"/>
    </row>
    <row r="657" spans="1:26" ht="16.5" customHeight="1">
      <c r="A657" s="405"/>
      <c r="B657" s="405"/>
      <c r="C657" s="405"/>
      <c r="D657" s="413"/>
      <c r="E657" s="405"/>
      <c r="F657" s="412"/>
      <c r="G657" s="405"/>
      <c r="H657" s="405"/>
      <c r="I657" s="405"/>
      <c r="J657" s="412"/>
      <c r="K657" s="412"/>
      <c r="L657" s="405"/>
      <c r="M657" s="405"/>
      <c r="N657" s="405"/>
      <c r="O657" s="405"/>
      <c r="P657" s="405"/>
      <c r="Q657" s="405"/>
      <c r="R657" s="405"/>
      <c r="S657" s="405"/>
      <c r="T657" s="405"/>
      <c r="U657" s="405"/>
      <c r="V657" s="405"/>
      <c r="W657" s="405"/>
      <c r="X657" s="405"/>
      <c r="Y657" s="405"/>
      <c r="Z657" s="405"/>
    </row>
    <row r="658" spans="1:26" ht="16.5" customHeight="1">
      <c r="A658" s="405"/>
      <c r="B658" s="405"/>
      <c r="C658" s="405"/>
      <c r="D658" s="413"/>
      <c r="E658" s="405"/>
      <c r="F658" s="412"/>
      <c r="G658" s="405"/>
      <c r="H658" s="405"/>
      <c r="I658" s="405"/>
      <c r="J658" s="412"/>
      <c r="K658" s="412"/>
      <c r="L658" s="405"/>
      <c r="M658" s="405"/>
      <c r="N658" s="405"/>
      <c r="O658" s="405"/>
      <c r="P658" s="405"/>
      <c r="Q658" s="405"/>
      <c r="R658" s="405"/>
      <c r="S658" s="405"/>
      <c r="T658" s="405"/>
      <c r="U658" s="405"/>
      <c r="V658" s="405"/>
      <c r="W658" s="405"/>
      <c r="X658" s="405"/>
      <c r="Y658" s="405"/>
      <c r="Z658" s="405"/>
    </row>
    <row r="659" spans="1:26" ht="16.5" customHeight="1">
      <c r="A659" s="405"/>
      <c r="B659" s="405"/>
      <c r="C659" s="405"/>
      <c r="D659" s="413"/>
      <c r="E659" s="405"/>
      <c r="F659" s="412"/>
      <c r="G659" s="405"/>
      <c r="H659" s="405"/>
      <c r="I659" s="405"/>
      <c r="J659" s="412"/>
      <c r="K659" s="412"/>
      <c r="L659" s="405"/>
      <c r="M659" s="405"/>
      <c r="N659" s="405"/>
      <c r="O659" s="405"/>
      <c r="P659" s="405"/>
      <c r="Q659" s="405"/>
      <c r="R659" s="405"/>
      <c r="S659" s="405"/>
      <c r="T659" s="405"/>
      <c r="U659" s="405"/>
      <c r="V659" s="405"/>
      <c r="W659" s="405"/>
      <c r="X659" s="405"/>
      <c r="Y659" s="405"/>
      <c r="Z659" s="405"/>
    </row>
    <row r="660" spans="1:26" ht="16.5" customHeight="1">
      <c r="A660" s="405"/>
      <c r="B660" s="405"/>
      <c r="C660" s="405"/>
      <c r="D660" s="413"/>
      <c r="E660" s="405"/>
      <c r="F660" s="412"/>
      <c r="G660" s="405"/>
      <c r="H660" s="405"/>
      <c r="I660" s="405"/>
      <c r="J660" s="412"/>
      <c r="K660" s="412"/>
      <c r="L660" s="405"/>
      <c r="M660" s="405"/>
      <c r="N660" s="405"/>
      <c r="O660" s="405"/>
      <c r="P660" s="405"/>
      <c r="Q660" s="405"/>
      <c r="R660" s="405"/>
      <c r="S660" s="405"/>
      <c r="T660" s="405"/>
      <c r="U660" s="405"/>
      <c r="V660" s="405"/>
      <c r="W660" s="405"/>
      <c r="X660" s="405"/>
      <c r="Y660" s="405"/>
      <c r="Z660" s="405"/>
    </row>
    <row r="661" spans="1:26" ht="16.5" customHeight="1">
      <c r="A661" s="405"/>
      <c r="B661" s="405"/>
      <c r="C661" s="405"/>
      <c r="D661" s="413"/>
      <c r="E661" s="405"/>
      <c r="F661" s="412"/>
      <c r="G661" s="405"/>
      <c r="H661" s="405"/>
      <c r="I661" s="405"/>
      <c r="J661" s="412"/>
      <c r="K661" s="412"/>
      <c r="L661" s="405"/>
      <c r="M661" s="405"/>
      <c r="N661" s="405"/>
      <c r="O661" s="405"/>
      <c r="P661" s="405"/>
      <c r="Q661" s="405"/>
      <c r="R661" s="405"/>
      <c r="S661" s="405"/>
      <c r="T661" s="405"/>
      <c r="U661" s="405"/>
      <c r="V661" s="405"/>
      <c r="W661" s="405"/>
      <c r="X661" s="405"/>
      <c r="Y661" s="405"/>
      <c r="Z661" s="405"/>
    </row>
    <row r="662" spans="1:26" ht="16.5" customHeight="1">
      <c r="A662" s="405"/>
      <c r="B662" s="405"/>
      <c r="C662" s="405"/>
      <c r="D662" s="413"/>
      <c r="E662" s="405"/>
      <c r="F662" s="412"/>
      <c r="G662" s="405"/>
      <c r="H662" s="405"/>
      <c r="I662" s="405"/>
      <c r="J662" s="412"/>
      <c r="K662" s="412"/>
      <c r="L662" s="405"/>
      <c r="M662" s="405"/>
      <c r="N662" s="405"/>
      <c r="O662" s="405"/>
      <c r="P662" s="405"/>
      <c r="Q662" s="405"/>
      <c r="R662" s="405"/>
      <c r="S662" s="405"/>
      <c r="T662" s="405"/>
      <c r="U662" s="405"/>
      <c r="V662" s="405"/>
      <c r="W662" s="405"/>
      <c r="X662" s="405"/>
      <c r="Y662" s="405"/>
      <c r="Z662" s="405"/>
    </row>
    <row r="663" spans="1:26" ht="16.5" customHeight="1">
      <c r="A663" s="405"/>
      <c r="B663" s="405"/>
      <c r="C663" s="405"/>
      <c r="D663" s="413"/>
      <c r="E663" s="405"/>
      <c r="F663" s="412"/>
      <c r="G663" s="405"/>
      <c r="H663" s="405"/>
      <c r="I663" s="405"/>
      <c r="J663" s="412"/>
      <c r="K663" s="412"/>
      <c r="L663" s="405"/>
      <c r="M663" s="405"/>
      <c r="N663" s="405"/>
      <c r="O663" s="405"/>
      <c r="P663" s="405"/>
      <c r="Q663" s="405"/>
      <c r="R663" s="405"/>
      <c r="S663" s="405"/>
      <c r="T663" s="405"/>
      <c r="U663" s="405"/>
      <c r="V663" s="405"/>
      <c r="W663" s="405"/>
      <c r="X663" s="405"/>
      <c r="Y663" s="405"/>
      <c r="Z663" s="405"/>
    </row>
    <row r="664" spans="1:26" ht="16.5" customHeight="1">
      <c r="A664" s="405"/>
      <c r="B664" s="405"/>
      <c r="C664" s="405"/>
      <c r="D664" s="413"/>
      <c r="E664" s="405"/>
      <c r="F664" s="412"/>
      <c r="G664" s="405"/>
      <c r="H664" s="405"/>
      <c r="I664" s="405"/>
      <c r="J664" s="412"/>
      <c r="K664" s="412"/>
      <c r="L664" s="405"/>
      <c r="M664" s="405"/>
      <c r="N664" s="405"/>
      <c r="O664" s="405"/>
      <c r="P664" s="405"/>
      <c r="Q664" s="405"/>
      <c r="R664" s="405"/>
      <c r="S664" s="405"/>
      <c r="T664" s="405"/>
      <c r="U664" s="405"/>
      <c r="V664" s="405"/>
      <c r="W664" s="405"/>
      <c r="X664" s="405"/>
      <c r="Y664" s="405"/>
      <c r="Z664" s="405"/>
    </row>
    <row r="665" spans="1:26" ht="16.5" customHeight="1">
      <c r="A665" s="405"/>
      <c r="B665" s="405"/>
      <c r="C665" s="405"/>
      <c r="D665" s="413"/>
      <c r="E665" s="405"/>
      <c r="F665" s="412"/>
      <c r="G665" s="405"/>
      <c r="H665" s="405"/>
      <c r="I665" s="405"/>
      <c r="J665" s="412"/>
      <c r="K665" s="412"/>
      <c r="L665" s="405"/>
      <c r="M665" s="405"/>
      <c r="N665" s="405"/>
      <c r="O665" s="405"/>
      <c r="P665" s="405"/>
      <c r="Q665" s="405"/>
      <c r="R665" s="405"/>
      <c r="S665" s="405"/>
      <c r="T665" s="405"/>
      <c r="U665" s="405"/>
      <c r="V665" s="405"/>
      <c r="W665" s="405"/>
      <c r="X665" s="405"/>
      <c r="Y665" s="405"/>
      <c r="Z665" s="405"/>
    </row>
    <row r="666" spans="1:26" ht="16.5" customHeight="1">
      <c r="A666" s="405"/>
      <c r="B666" s="405"/>
      <c r="C666" s="405"/>
      <c r="D666" s="413"/>
      <c r="E666" s="405"/>
      <c r="F666" s="412"/>
      <c r="G666" s="405"/>
      <c r="H666" s="405"/>
      <c r="I666" s="405"/>
      <c r="J666" s="412"/>
      <c r="K666" s="412"/>
      <c r="L666" s="405"/>
      <c r="M666" s="405"/>
      <c r="N666" s="405"/>
      <c r="O666" s="405"/>
      <c r="P666" s="405"/>
      <c r="Q666" s="405"/>
      <c r="R666" s="405"/>
      <c r="S666" s="405"/>
      <c r="T666" s="405"/>
      <c r="U666" s="405"/>
      <c r="V666" s="405"/>
      <c r="W666" s="405"/>
      <c r="X666" s="405"/>
      <c r="Y666" s="405"/>
      <c r="Z666" s="405"/>
    </row>
    <row r="667" spans="1:26" ht="16.5" customHeight="1">
      <c r="A667" s="405"/>
      <c r="B667" s="405"/>
      <c r="C667" s="405"/>
      <c r="D667" s="413"/>
      <c r="E667" s="405"/>
      <c r="F667" s="412"/>
      <c r="G667" s="405"/>
      <c r="H667" s="405"/>
      <c r="I667" s="405"/>
      <c r="J667" s="412"/>
      <c r="K667" s="412"/>
      <c r="L667" s="405"/>
      <c r="M667" s="405"/>
      <c r="N667" s="405"/>
      <c r="O667" s="405"/>
      <c r="P667" s="405"/>
      <c r="Q667" s="405"/>
      <c r="R667" s="405"/>
      <c r="S667" s="405"/>
      <c r="T667" s="405"/>
      <c r="U667" s="405"/>
      <c r="V667" s="405"/>
      <c r="W667" s="405"/>
      <c r="X667" s="405"/>
      <c r="Y667" s="405"/>
      <c r="Z667" s="405"/>
    </row>
    <row r="668" spans="1:26" ht="16.5" customHeight="1">
      <c r="A668" s="405"/>
      <c r="B668" s="405"/>
      <c r="C668" s="405"/>
      <c r="D668" s="413"/>
      <c r="E668" s="405"/>
      <c r="F668" s="412"/>
      <c r="G668" s="405"/>
      <c r="H668" s="405"/>
      <c r="I668" s="405"/>
      <c r="J668" s="412"/>
      <c r="K668" s="412"/>
      <c r="L668" s="405"/>
      <c r="M668" s="405"/>
      <c r="N668" s="405"/>
      <c r="O668" s="405"/>
      <c r="P668" s="405"/>
      <c r="Q668" s="405"/>
      <c r="R668" s="405"/>
      <c r="S668" s="405"/>
      <c r="T668" s="405"/>
      <c r="U668" s="405"/>
      <c r="V668" s="405"/>
      <c r="W668" s="405"/>
      <c r="X668" s="405"/>
      <c r="Y668" s="405"/>
      <c r="Z668" s="405"/>
    </row>
    <row r="669" spans="1:26" ht="16.5" customHeight="1">
      <c r="A669" s="405"/>
      <c r="B669" s="405"/>
      <c r="C669" s="405"/>
      <c r="D669" s="413"/>
      <c r="E669" s="405"/>
      <c r="F669" s="412"/>
      <c r="G669" s="405"/>
      <c r="H669" s="405"/>
      <c r="I669" s="405"/>
      <c r="J669" s="412"/>
      <c r="K669" s="412"/>
      <c r="L669" s="405"/>
      <c r="M669" s="405"/>
      <c r="N669" s="405"/>
      <c r="O669" s="405"/>
      <c r="P669" s="405"/>
      <c r="Q669" s="405"/>
      <c r="R669" s="405"/>
      <c r="S669" s="405"/>
      <c r="T669" s="405"/>
      <c r="U669" s="405"/>
      <c r="V669" s="405"/>
      <c r="W669" s="405"/>
      <c r="X669" s="405"/>
      <c r="Y669" s="405"/>
      <c r="Z669" s="405"/>
    </row>
    <row r="670" spans="1:26" ht="16.5" customHeight="1">
      <c r="A670" s="405"/>
      <c r="B670" s="405"/>
      <c r="C670" s="405"/>
      <c r="D670" s="413"/>
      <c r="E670" s="405"/>
      <c r="F670" s="412"/>
      <c r="G670" s="405"/>
      <c r="H670" s="405"/>
      <c r="I670" s="405"/>
      <c r="J670" s="412"/>
      <c r="K670" s="412"/>
      <c r="L670" s="405"/>
      <c r="M670" s="405"/>
      <c r="N670" s="405"/>
      <c r="O670" s="405"/>
      <c r="P670" s="405"/>
      <c r="Q670" s="405"/>
      <c r="R670" s="405"/>
      <c r="S670" s="405"/>
      <c r="T670" s="405"/>
      <c r="U670" s="405"/>
      <c r="V670" s="405"/>
      <c r="W670" s="405"/>
      <c r="X670" s="405"/>
      <c r="Y670" s="405"/>
      <c r="Z670" s="405"/>
    </row>
    <row r="671" spans="1:26" ht="16.5" customHeight="1">
      <c r="A671" s="405"/>
      <c r="B671" s="405"/>
      <c r="C671" s="405"/>
      <c r="D671" s="413"/>
      <c r="E671" s="405"/>
      <c r="F671" s="412"/>
      <c r="G671" s="405"/>
      <c r="H671" s="405"/>
      <c r="I671" s="405"/>
      <c r="J671" s="412"/>
      <c r="K671" s="412"/>
      <c r="L671" s="405"/>
      <c r="M671" s="405"/>
      <c r="N671" s="405"/>
      <c r="O671" s="405"/>
      <c r="P671" s="405"/>
      <c r="Q671" s="405"/>
      <c r="R671" s="405"/>
      <c r="S671" s="405"/>
      <c r="T671" s="405"/>
      <c r="U671" s="405"/>
      <c r="V671" s="405"/>
      <c r="W671" s="405"/>
      <c r="X671" s="405"/>
      <c r="Y671" s="405"/>
      <c r="Z671" s="405"/>
    </row>
    <row r="672" spans="1:26" ht="16.5" customHeight="1">
      <c r="A672" s="405"/>
      <c r="B672" s="405"/>
      <c r="C672" s="405"/>
      <c r="D672" s="413"/>
      <c r="E672" s="405"/>
      <c r="F672" s="412"/>
      <c r="G672" s="405"/>
      <c r="H672" s="405"/>
      <c r="I672" s="405"/>
      <c r="J672" s="412"/>
      <c r="K672" s="412"/>
      <c r="L672" s="405"/>
      <c r="M672" s="405"/>
      <c r="N672" s="405"/>
      <c r="O672" s="405"/>
      <c r="P672" s="405"/>
      <c r="Q672" s="405"/>
      <c r="R672" s="405"/>
      <c r="S672" s="405"/>
      <c r="T672" s="405"/>
      <c r="U672" s="405"/>
      <c r="V672" s="405"/>
      <c r="W672" s="405"/>
      <c r="X672" s="405"/>
      <c r="Y672" s="405"/>
      <c r="Z672" s="405"/>
    </row>
    <row r="673" spans="1:26" ht="16.5" customHeight="1">
      <c r="A673" s="405"/>
      <c r="B673" s="405"/>
      <c r="C673" s="405"/>
      <c r="D673" s="413"/>
      <c r="E673" s="405"/>
      <c r="F673" s="412"/>
      <c r="G673" s="405"/>
      <c r="H673" s="405"/>
      <c r="I673" s="405"/>
      <c r="J673" s="412"/>
      <c r="K673" s="412"/>
      <c r="L673" s="405"/>
      <c r="M673" s="405"/>
      <c r="N673" s="405"/>
      <c r="O673" s="405"/>
      <c r="P673" s="405"/>
      <c r="Q673" s="405"/>
      <c r="R673" s="405"/>
      <c r="S673" s="405"/>
      <c r="T673" s="405"/>
      <c r="U673" s="405"/>
      <c r="V673" s="405"/>
      <c r="W673" s="405"/>
      <c r="X673" s="405"/>
      <c r="Y673" s="405"/>
      <c r="Z673" s="405"/>
    </row>
    <row r="674" spans="1:26" ht="16.5" customHeight="1">
      <c r="A674" s="405"/>
      <c r="B674" s="405"/>
      <c r="C674" s="405"/>
      <c r="D674" s="413"/>
      <c r="E674" s="405"/>
      <c r="F674" s="412"/>
      <c r="G674" s="405"/>
      <c r="H674" s="405"/>
      <c r="I674" s="405"/>
      <c r="J674" s="412"/>
      <c r="K674" s="412"/>
      <c r="L674" s="405"/>
      <c r="M674" s="405"/>
      <c r="N674" s="405"/>
      <c r="O674" s="405"/>
      <c r="P674" s="405"/>
      <c r="Q674" s="405"/>
      <c r="R674" s="405"/>
      <c r="S674" s="405"/>
      <c r="T674" s="405"/>
      <c r="U674" s="405"/>
      <c r="V674" s="405"/>
      <c r="W674" s="405"/>
      <c r="X674" s="405"/>
      <c r="Y674" s="405"/>
      <c r="Z674" s="405"/>
    </row>
    <row r="675" spans="1:26" ht="16.5" customHeight="1">
      <c r="A675" s="405"/>
      <c r="B675" s="405"/>
      <c r="C675" s="405"/>
      <c r="D675" s="413"/>
      <c r="E675" s="405"/>
      <c r="F675" s="412"/>
      <c r="G675" s="405"/>
      <c r="H675" s="405"/>
      <c r="I675" s="405"/>
      <c r="J675" s="412"/>
      <c r="K675" s="412"/>
      <c r="L675" s="405"/>
      <c r="M675" s="405"/>
      <c r="N675" s="405"/>
      <c r="O675" s="405"/>
      <c r="P675" s="405"/>
      <c r="Q675" s="405"/>
      <c r="R675" s="405"/>
      <c r="S675" s="405"/>
      <c r="T675" s="405"/>
      <c r="U675" s="405"/>
      <c r="V675" s="405"/>
      <c r="W675" s="405"/>
      <c r="X675" s="405"/>
      <c r="Y675" s="405"/>
      <c r="Z675" s="405"/>
    </row>
    <row r="676" spans="1:26" ht="16.5" customHeight="1">
      <c r="A676" s="405"/>
      <c r="B676" s="405"/>
      <c r="C676" s="405"/>
      <c r="D676" s="413"/>
      <c r="E676" s="405"/>
      <c r="F676" s="412"/>
      <c r="G676" s="405"/>
      <c r="H676" s="405"/>
      <c r="I676" s="405"/>
      <c r="J676" s="412"/>
      <c r="K676" s="412"/>
      <c r="L676" s="405"/>
      <c r="M676" s="405"/>
      <c r="N676" s="405"/>
      <c r="O676" s="405"/>
      <c r="P676" s="405"/>
      <c r="Q676" s="405"/>
      <c r="R676" s="405"/>
      <c r="S676" s="405"/>
      <c r="T676" s="405"/>
      <c r="U676" s="405"/>
      <c r="V676" s="405"/>
      <c r="W676" s="405"/>
      <c r="X676" s="405"/>
      <c r="Y676" s="405"/>
      <c r="Z676" s="405"/>
    </row>
    <row r="677" spans="1:26" ht="16.5" customHeight="1">
      <c r="A677" s="405"/>
      <c r="B677" s="405"/>
      <c r="C677" s="405"/>
      <c r="D677" s="413"/>
      <c r="E677" s="405"/>
      <c r="F677" s="412"/>
      <c r="G677" s="405"/>
      <c r="H677" s="405"/>
      <c r="I677" s="405"/>
      <c r="J677" s="412"/>
      <c r="K677" s="412"/>
      <c r="L677" s="405"/>
      <c r="M677" s="405"/>
      <c r="N677" s="405"/>
      <c r="O677" s="405"/>
      <c r="P677" s="405"/>
      <c r="Q677" s="405"/>
      <c r="R677" s="405"/>
      <c r="S677" s="405"/>
      <c r="T677" s="405"/>
      <c r="U677" s="405"/>
      <c r="V677" s="405"/>
      <c r="W677" s="405"/>
      <c r="X677" s="405"/>
      <c r="Y677" s="405"/>
      <c r="Z677" s="405"/>
    </row>
    <row r="678" spans="1:26" ht="16.5" customHeight="1">
      <c r="A678" s="405"/>
      <c r="B678" s="405"/>
      <c r="C678" s="405"/>
      <c r="D678" s="413"/>
      <c r="E678" s="405"/>
      <c r="F678" s="412"/>
      <c r="G678" s="405"/>
      <c r="H678" s="405"/>
      <c r="I678" s="405"/>
      <c r="J678" s="412"/>
      <c r="K678" s="412"/>
      <c r="L678" s="405"/>
      <c r="M678" s="405"/>
      <c r="N678" s="405"/>
      <c r="O678" s="405"/>
      <c r="P678" s="405"/>
      <c r="Q678" s="405"/>
      <c r="R678" s="405"/>
      <c r="S678" s="405"/>
      <c r="T678" s="405"/>
      <c r="U678" s="405"/>
      <c r="V678" s="405"/>
      <c r="W678" s="405"/>
      <c r="X678" s="405"/>
      <c r="Y678" s="405"/>
      <c r="Z678" s="405"/>
    </row>
    <row r="679" spans="1:26" ht="16.5" customHeight="1">
      <c r="A679" s="405"/>
      <c r="B679" s="405"/>
      <c r="C679" s="405"/>
      <c r="D679" s="413"/>
      <c r="E679" s="405"/>
      <c r="F679" s="412"/>
      <c r="G679" s="405"/>
      <c r="H679" s="405"/>
      <c r="I679" s="405"/>
      <c r="J679" s="412"/>
      <c r="K679" s="412"/>
      <c r="L679" s="405"/>
      <c r="M679" s="405"/>
      <c r="N679" s="405"/>
      <c r="O679" s="405"/>
      <c r="P679" s="405"/>
      <c r="Q679" s="405"/>
      <c r="R679" s="405"/>
      <c r="S679" s="405"/>
      <c r="T679" s="405"/>
      <c r="U679" s="405"/>
      <c r="V679" s="405"/>
      <c r="W679" s="405"/>
      <c r="X679" s="405"/>
      <c r="Y679" s="405"/>
      <c r="Z679" s="405"/>
    </row>
    <row r="680" spans="1:26" ht="16.5" customHeight="1">
      <c r="A680" s="405"/>
      <c r="B680" s="405"/>
      <c r="C680" s="405"/>
      <c r="D680" s="413"/>
      <c r="E680" s="405"/>
      <c r="F680" s="412"/>
      <c r="G680" s="405"/>
      <c r="H680" s="405"/>
      <c r="I680" s="405"/>
      <c r="J680" s="412"/>
      <c r="K680" s="412"/>
      <c r="L680" s="405"/>
      <c r="M680" s="405"/>
      <c r="N680" s="405"/>
      <c r="O680" s="405"/>
      <c r="P680" s="405"/>
      <c r="Q680" s="405"/>
      <c r="R680" s="405"/>
      <c r="S680" s="405"/>
      <c r="T680" s="405"/>
      <c r="U680" s="405"/>
      <c r="V680" s="405"/>
      <c r="W680" s="405"/>
      <c r="X680" s="405"/>
      <c r="Y680" s="405"/>
      <c r="Z680" s="405"/>
    </row>
    <row r="681" spans="1:26" ht="16.5" customHeight="1">
      <c r="A681" s="405"/>
      <c r="B681" s="405"/>
      <c r="C681" s="405"/>
      <c r="D681" s="413"/>
      <c r="E681" s="405"/>
      <c r="F681" s="412"/>
      <c r="G681" s="405"/>
      <c r="H681" s="405"/>
      <c r="I681" s="405"/>
      <c r="J681" s="412"/>
      <c r="K681" s="412"/>
      <c r="L681" s="405"/>
      <c r="M681" s="405"/>
      <c r="N681" s="405"/>
      <c r="O681" s="405"/>
      <c r="P681" s="405"/>
      <c r="Q681" s="405"/>
      <c r="R681" s="405"/>
      <c r="S681" s="405"/>
      <c r="T681" s="405"/>
      <c r="U681" s="405"/>
      <c r="V681" s="405"/>
      <c r="W681" s="405"/>
      <c r="X681" s="405"/>
      <c r="Y681" s="405"/>
      <c r="Z681" s="405"/>
    </row>
    <row r="682" spans="1:26" ht="16.5" customHeight="1">
      <c r="A682" s="405"/>
      <c r="B682" s="405"/>
      <c r="C682" s="405"/>
      <c r="D682" s="413"/>
      <c r="E682" s="405"/>
      <c r="F682" s="412"/>
      <c r="G682" s="405"/>
      <c r="H682" s="405"/>
      <c r="I682" s="405"/>
      <c r="J682" s="412"/>
      <c r="K682" s="412"/>
      <c r="L682" s="405"/>
      <c r="M682" s="405"/>
      <c r="N682" s="405"/>
      <c r="O682" s="405"/>
      <c r="P682" s="405"/>
      <c r="Q682" s="405"/>
      <c r="R682" s="405"/>
      <c r="S682" s="405"/>
      <c r="T682" s="405"/>
      <c r="U682" s="405"/>
      <c r="V682" s="405"/>
      <c r="W682" s="405"/>
      <c r="X682" s="405"/>
      <c r="Y682" s="405"/>
      <c r="Z682" s="405"/>
    </row>
    <row r="683" spans="1:26" ht="16.5" customHeight="1">
      <c r="A683" s="405"/>
      <c r="B683" s="405"/>
      <c r="C683" s="405"/>
      <c r="D683" s="413"/>
      <c r="E683" s="405"/>
      <c r="F683" s="412"/>
      <c r="G683" s="405"/>
      <c r="H683" s="405"/>
      <c r="I683" s="405"/>
      <c r="J683" s="412"/>
      <c r="K683" s="412"/>
      <c r="L683" s="405"/>
      <c r="M683" s="405"/>
      <c r="N683" s="405"/>
      <c r="O683" s="405"/>
      <c r="P683" s="405"/>
      <c r="Q683" s="405"/>
      <c r="R683" s="405"/>
      <c r="S683" s="405"/>
      <c r="T683" s="405"/>
      <c r="U683" s="405"/>
      <c r="V683" s="405"/>
      <c r="W683" s="405"/>
      <c r="X683" s="405"/>
      <c r="Y683" s="405"/>
      <c r="Z683" s="405"/>
    </row>
    <row r="684" spans="1:26" ht="16.5" customHeight="1">
      <c r="A684" s="405"/>
      <c r="B684" s="405"/>
      <c r="C684" s="405"/>
      <c r="D684" s="413"/>
      <c r="E684" s="405"/>
      <c r="F684" s="412"/>
      <c r="G684" s="405"/>
      <c r="H684" s="405"/>
      <c r="I684" s="405"/>
      <c r="J684" s="412"/>
      <c r="K684" s="412"/>
      <c r="L684" s="405"/>
      <c r="M684" s="405"/>
      <c r="N684" s="405"/>
      <c r="O684" s="405"/>
      <c r="P684" s="405"/>
      <c r="Q684" s="405"/>
      <c r="R684" s="405"/>
      <c r="S684" s="405"/>
      <c r="T684" s="405"/>
      <c r="U684" s="405"/>
      <c r="V684" s="405"/>
      <c r="W684" s="405"/>
      <c r="X684" s="405"/>
      <c r="Y684" s="405"/>
      <c r="Z684" s="405"/>
    </row>
    <row r="685" spans="1:26" ht="16.5" customHeight="1">
      <c r="A685" s="405"/>
      <c r="B685" s="405"/>
      <c r="C685" s="405"/>
      <c r="D685" s="413"/>
      <c r="E685" s="405"/>
      <c r="F685" s="412"/>
      <c r="G685" s="405"/>
      <c r="H685" s="405"/>
      <c r="I685" s="405"/>
      <c r="J685" s="412"/>
      <c r="K685" s="412"/>
      <c r="L685" s="405"/>
      <c r="M685" s="405"/>
      <c r="N685" s="405"/>
      <c r="O685" s="405"/>
      <c r="P685" s="405"/>
      <c r="Q685" s="405"/>
      <c r="R685" s="405"/>
      <c r="S685" s="405"/>
      <c r="T685" s="405"/>
      <c r="U685" s="405"/>
      <c r="V685" s="405"/>
      <c r="W685" s="405"/>
      <c r="X685" s="405"/>
      <c r="Y685" s="405"/>
      <c r="Z685" s="405"/>
    </row>
    <row r="686" spans="1:26" ht="16.5" customHeight="1">
      <c r="A686" s="405"/>
      <c r="B686" s="405"/>
      <c r="C686" s="405"/>
      <c r="D686" s="413"/>
      <c r="E686" s="405"/>
      <c r="F686" s="412"/>
      <c r="G686" s="405"/>
      <c r="H686" s="405"/>
      <c r="I686" s="405"/>
      <c r="J686" s="412"/>
      <c r="K686" s="412"/>
      <c r="L686" s="405"/>
      <c r="M686" s="405"/>
      <c r="N686" s="405"/>
      <c r="O686" s="405"/>
      <c r="P686" s="405"/>
      <c r="Q686" s="405"/>
      <c r="R686" s="405"/>
      <c r="S686" s="405"/>
      <c r="T686" s="405"/>
      <c r="U686" s="405"/>
      <c r="V686" s="405"/>
      <c r="W686" s="405"/>
      <c r="X686" s="405"/>
      <c r="Y686" s="405"/>
      <c r="Z686" s="405"/>
    </row>
    <row r="687" spans="1:26" ht="16.5" customHeight="1">
      <c r="A687" s="405"/>
      <c r="B687" s="405"/>
      <c r="C687" s="405"/>
      <c r="D687" s="413"/>
      <c r="E687" s="405"/>
      <c r="F687" s="412"/>
      <c r="G687" s="405"/>
      <c r="H687" s="405"/>
      <c r="I687" s="405"/>
      <c r="J687" s="412"/>
      <c r="K687" s="412"/>
      <c r="L687" s="405"/>
      <c r="M687" s="405"/>
      <c r="N687" s="405"/>
      <c r="O687" s="405"/>
      <c r="P687" s="405"/>
      <c r="Q687" s="405"/>
      <c r="R687" s="405"/>
      <c r="S687" s="405"/>
      <c r="T687" s="405"/>
      <c r="U687" s="405"/>
      <c r="V687" s="405"/>
      <c r="W687" s="405"/>
      <c r="X687" s="405"/>
      <c r="Y687" s="405"/>
      <c r="Z687" s="405"/>
    </row>
    <row r="688" spans="1:26" ht="16.5" customHeight="1">
      <c r="A688" s="405"/>
      <c r="B688" s="405"/>
      <c r="C688" s="405"/>
      <c r="D688" s="413"/>
      <c r="E688" s="405"/>
      <c r="F688" s="412"/>
      <c r="G688" s="405"/>
      <c r="H688" s="405"/>
      <c r="I688" s="405"/>
      <c r="J688" s="412"/>
      <c r="K688" s="412"/>
      <c r="L688" s="405"/>
      <c r="M688" s="405"/>
      <c r="N688" s="405"/>
      <c r="O688" s="405"/>
      <c r="P688" s="405"/>
      <c r="Q688" s="405"/>
      <c r="R688" s="405"/>
      <c r="S688" s="405"/>
      <c r="T688" s="405"/>
      <c r="U688" s="405"/>
      <c r="V688" s="405"/>
      <c r="W688" s="405"/>
      <c r="X688" s="405"/>
      <c r="Y688" s="405"/>
      <c r="Z688" s="405"/>
    </row>
    <row r="689" spans="1:26" ht="16.5" customHeight="1">
      <c r="A689" s="405"/>
      <c r="B689" s="405"/>
      <c r="C689" s="405"/>
      <c r="D689" s="413"/>
      <c r="E689" s="405"/>
      <c r="F689" s="412"/>
      <c r="G689" s="405"/>
      <c r="H689" s="405"/>
      <c r="I689" s="405"/>
      <c r="J689" s="412"/>
      <c r="K689" s="412"/>
      <c r="L689" s="405"/>
      <c r="M689" s="405"/>
      <c r="N689" s="405"/>
      <c r="O689" s="405"/>
      <c r="P689" s="405"/>
      <c r="Q689" s="405"/>
      <c r="R689" s="405"/>
      <c r="S689" s="405"/>
      <c r="T689" s="405"/>
      <c r="U689" s="405"/>
      <c r="V689" s="405"/>
      <c r="W689" s="405"/>
      <c r="X689" s="405"/>
      <c r="Y689" s="405"/>
      <c r="Z689" s="405"/>
    </row>
    <row r="690" spans="1:26" ht="16.5" customHeight="1">
      <c r="A690" s="405"/>
      <c r="B690" s="405"/>
      <c r="C690" s="405"/>
      <c r="D690" s="413"/>
      <c r="E690" s="405"/>
      <c r="F690" s="412"/>
      <c r="G690" s="405"/>
      <c r="H690" s="405"/>
      <c r="I690" s="405"/>
      <c r="J690" s="412"/>
      <c r="K690" s="412"/>
      <c r="L690" s="405"/>
      <c r="M690" s="405"/>
      <c r="N690" s="405"/>
      <c r="O690" s="405"/>
      <c r="P690" s="405"/>
      <c r="Q690" s="405"/>
      <c r="R690" s="405"/>
      <c r="S690" s="405"/>
      <c r="T690" s="405"/>
      <c r="U690" s="405"/>
      <c r="V690" s="405"/>
      <c r="W690" s="405"/>
      <c r="X690" s="405"/>
      <c r="Y690" s="405"/>
      <c r="Z690" s="405"/>
    </row>
    <row r="691" spans="1:26" ht="16.5" customHeight="1">
      <c r="A691" s="405"/>
      <c r="B691" s="405"/>
      <c r="C691" s="405"/>
      <c r="D691" s="413"/>
      <c r="E691" s="405"/>
      <c r="F691" s="412"/>
      <c r="G691" s="405"/>
      <c r="H691" s="405"/>
      <c r="I691" s="405"/>
      <c r="J691" s="412"/>
      <c r="K691" s="412"/>
      <c r="L691" s="405"/>
      <c r="M691" s="405"/>
      <c r="N691" s="405"/>
      <c r="O691" s="405"/>
      <c r="P691" s="405"/>
      <c r="Q691" s="405"/>
      <c r="R691" s="405"/>
      <c r="S691" s="405"/>
      <c r="T691" s="405"/>
      <c r="U691" s="405"/>
      <c r="V691" s="405"/>
      <c r="W691" s="405"/>
      <c r="X691" s="405"/>
      <c r="Y691" s="405"/>
      <c r="Z691" s="405"/>
    </row>
    <row r="692" spans="1:26" ht="16.5" customHeight="1">
      <c r="A692" s="405"/>
      <c r="B692" s="405"/>
      <c r="C692" s="405"/>
      <c r="D692" s="413"/>
      <c r="E692" s="405"/>
      <c r="F692" s="412"/>
      <c r="G692" s="405"/>
      <c r="H692" s="405"/>
      <c r="I692" s="405"/>
      <c r="J692" s="412"/>
      <c r="K692" s="412"/>
      <c r="L692" s="405"/>
      <c r="M692" s="405"/>
      <c r="N692" s="405"/>
      <c r="O692" s="405"/>
      <c r="P692" s="405"/>
      <c r="Q692" s="405"/>
      <c r="R692" s="405"/>
      <c r="S692" s="405"/>
      <c r="T692" s="405"/>
      <c r="U692" s="405"/>
      <c r="V692" s="405"/>
      <c r="W692" s="405"/>
      <c r="X692" s="405"/>
      <c r="Y692" s="405"/>
      <c r="Z692" s="405"/>
    </row>
    <row r="693" spans="1:26" ht="16.5" customHeight="1">
      <c r="A693" s="405"/>
      <c r="B693" s="405"/>
      <c r="C693" s="405"/>
      <c r="D693" s="413"/>
      <c r="E693" s="405"/>
      <c r="F693" s="412"/>
      <c r="G693" s="405"/>
      <c r="H693" s="405"/>
      <c r="I693" s="405"/>
      <c r="J693" s="412"/>
      <c r="K693" s="412"/>
      <c r="L693" s="405"/>
      <c r="M693" s="405"/>
      <c r="N693" s="405"/>
      <c r="O693" s="405"/>
      <c r="P693" s="405"/>
      <c r="Q693" s="405"/>
      <c r="R693" s="405"/>
      <c r="S693" s="405"/>
      <c r="T693" s="405"/>
      <c r="U693" s="405"/>
      <c r="V693" s="405"/>
      <c r="W693" s="405"/>
      <c r="X693" s="405"/>
      <c r="Y693" s="405"/>
      <c r="Z693" s="405"/>
    </row>
    <row r="694" spans="1:26" ht="16.5" customHeight="1">
      <c r="A694" s="405"/>
      <c r="B694" s="405"/>
      <c r="C694" s="405"/>
      <c r="D694" s="413"/>
      <c r="E694" s="405"/>
      <c r="F694" s="412"/>
      <c r="G694" s="405"/>
      <c r="H694" s="405"/>
      <c r="I694" s="405"/>
      <c r="J694" s="412"/>
      <c r="K694" s="412"/>
      <c r="L694" s="405"/>
      <c r="M694" s="405"/>
      <c r="N694" s="405"/>
      <c r="O694" s="405"/>
      <c r="P694" s="405"/>
      <c r="Q694" s="405"/>
      <c r="R694" s="405"/>
      <c r="S694" s="405"/>
      <c r="T694" s="405"/>
      <c r="U694" s="405"/>
      <c r="V694" s="405"/>
      <c r="W694" s="405"/>
      <c r="X694" s="405"/>
      <c r="Y694" s="405"/>
      <c r="Z694" s="405"/>
    </row>
    <row r="695" spans="1:26" ht="16.5" customHeight="1">
      <c r="A695" s="405"/>
      <c r="B695" s="405"/>
      <c r="C695" s="405"/>
      <c r="D695" s="413"/>
      <c r="E695" s="405"/>
      <c r="F695" s="412"/>
      <c r="G695" s="405"/>
      <c r="H695" s="405"/>
      <c r="I695" s="405"/>
      <c r="J695" s="412"/>
      <c r="K695" s="412"/>
      <c r="L695" s="405"/>
      <c r="M695" s="405"/>
      <c r="N695" s="405"/>
      <c r="O695" s="405"/>
      <c r="P695" s="405"/>
      <c r="Q695" s="405"/>
      <c r="R695" s="405"/>
      <c r="S695" s="405"/>
      <c r="T695" s="405"/>
      <c r="U695" s="405"/>
      <c r="V695" s="405"/>
      <c r="W695" s="405"/>
      <c r="X695" s="405"/>
      <c r="Y695" s="405"/>
      <c r="Z695" s="405"/>
    </row>
    <row r="696" spans="1:26" ht="16.5" customHeight="1">
      <c r="A696" s="405"/>
      <c r="B696" s="405"/>
      <c r="C696" s="405"/>
      <c r="D696" s="413"/>
      <c r="E696" s="405"/>
      <c r="F696" s="412"/>
      <c r="G696" s="405"/>
      <c r="H696" s="405"/>
      <c r="I696" s="405"/>
      <c r="J696" s="412"/>
      <c r="K696" s="412"/>
      <c r="L696" s="405"/>
      <c r="M696" s="405"/>
      <c r="N696" s="405"/>
      <c r="O696" s="405"/>
      <c r="P696" s="405"/>
      <c r="Q696" s="405"/>
      <c r="R696" s="405"/>
      <c r="S696" s="405"/>
      <c r="T696" s="405"/>
      <c r="U696" s="405"/>
      <c r="V696" s="405"/>
      <c r="W696" s="405"/>
      <c r="X696" s="405"/>
      <c r="Y696" s="405"/>
      <c r="Z696" s="405"/>
    </row>
    <row r="697" spans="1:26" ht="16.5" customHeight="1">
      <c r="A697" s="405"/>
      <c r="B697" s="405"/>
      <c r="C697" s="405"/>
      <c r="D697" s="413"/>
      <c r="E697" s="405"/>
      <c r="F697" s="412"/>
      <c r="G697" s="405"/>
      <c r="H697" s="405"/>
      <c r="I697" s="405"/>
      <c r="J697" s="412"/>
      <c r="K697" s="412"/>
      <c r="L697" s="405"/>
      <c r="M697" s="405"/>
      <c r="N697" s="405"/>
      <c r="O697" s="405"/>
      <c r="P697" s="405"/>
      <c r="Q697" s="405"/>
      <c r="R697" s="405"/>
      <c r="S697" s="405"/>
      <c r="T697" s="405"/>
      <c r="U697" s="405"/>
      <c r="V697" s="405"/>
      <c r="W697" s="405"/>
      <c r="X697" s="405"/>
      <c r="Y697" s="405"/>
      <c r="Z697" s="405"/>
    </row>
    <row r="698" spans="1:26" ht="16.5" customHeight="1">
      <c r="A698" s="405"/>
      <c r="B698" s="405"/>
      <c r="C698" s="405"/>
      <c r="D698" s="413"/>
      <c r="E698" s="405"/>
      <c r="F698" s="412"/>
      <c r="G698" s="405"/>
      <c r="H698" s="405"/>
      <c r="I698" s="405"/>
      <c r="J698" s="412"/>
      <c r="K698" s="412"/>
      <c r="L698" s="405"/>
      <c r="M698" s="405"/>
      <c r="N698" s="405"/>
      <c r="O698" s="405"/>
      <c r="P698" s="405"/>
      <c r="Q698" s="405"/>
      <c r="R698" s="405"/>
      <c r="S698" s="405"/>
      <c r="T698" s="405"/>
      <c r="U698" s="405"/>
      <c r="V698" s="405"/>
      <c r="W698" s="405"/>
      <c r="X698" s="405"/>
      <c r="Y698" s="405"/>
      <c r="Z698" s="405"/>
    </row>
    <row r="699" spans="1:26" ht="16.5" customHeight="1">
      <c r="A699" s="405"/>
      <c r="B699" s="405"/>
      <c r="C699" s="405"/>
      <c r="D699" s="413"/>
      <c r="E699" s="405"/>
      <c r="F699" s="412"/>
      <c r="G699" s="405"/>
      <c r="H699" s="405"/>
      <c r="I699" s="405"/>
      <c r="J699" s="412"/>
      <c r="K699" s="412"/>
      <c r="L699" s="405"/>
      <c r="M699" s="405"/>
      <c r="N699" s="405"/>
      <c r="O699" s="405"/>
      <c r="P699" s="405"/>
      <c r="Q699" s="405"/>
      <c r="R699" s="405"/>
      <c r="S699" s="405"/>
      <c r="T699" s="405"/>
      <c r="U699" s="405"/>
      <c r="V699" s="405"/>
      <c r="W699" s="405"/>
      <c r="X699" s="405"/>
      <c r="Y699" s="405"/>
      <c r="Z699" s="405"/>
    </row>
    <row r="700" spans="1:26" ht="16.5" customHeight="1">
      <c r="A700" s="405"/>
      <c r="B700" s="405"/>
      <c r="C700" s="405"/>
      <c r="D700" s="413"/>
      <c r="E700" s="405"/>
      <c r="F700" s="412"/>
      <c r="G700" s="405"/>
      <c r="H700" s="405"/>
      <c r="I700" s="405"/>
      <c r="J700" s="412"/>
      <c r="K700" s="412"/>
      <c r="L700" s="405"/>
      <c r="M700" s="405"/>
      <c r="N700" s="405"/>
      <c r="O700" s="405"/>
      <c r="P700" s="405"/>
      <c r="Q700" s="405"/>
      <c r="R700" s="405"/>
      <c r="S700" s="405"/>
      <c r="T700" s="405"/>
      <c r="U700" s="405"/>
      <c r="V700" s="405"/>
      <c r="W700" s="405"/>
      <c r="X700" s="405"/>
      <c r="Y700" s="405"/>
      <c r="Z700" s="405"/>
    </row>
    <row r="701" spans="1:26" ht="16.5" customHeight="1">
      <c r="A701" s="405"/>
      <c r="B701" s="405"/>
      <c r="C701" s="405"/>
      <c r="D701" s="413"/>
      <c r="E701" s="405"/>
      <c r="F701" s="412"/>
      <c r="G701" s="405"/>
      <c r="H701" s="405"/>
      <c r="I701" s="405"/>
      <c r="J701" s="412"/>
      <c r="K701" s="412"/>
      <c r="L701" s="405"/>
      <c r="M701" s="405"/>
      <c r="N701" s="405"/>
      <c r="O701" s="405"/>
      <c r="P701" s="405"/>
      <c r="Q701" s="405"/>
      <c r="R701" s="405"/>
      <c r="S701" s="405"/>
      <c r="T701" s="405"/>
      <c r="U701" s="405"/>
      <c r="V701" s="405"/>
      <c r="W701" s="405"/>
      <c r="X701" s="405"/>
      <c r="Y701" s="405"/>
      <c r="Z701" s="405"/>
    </row>
    <row r="702" spans="1:26" ht="16.5" customHeight="1">
      <c r="A702" s="405"/>
      <c r="B702" s="405"/>
      <c r="C702" s="405"/>
      <c r="D702" s="413"/>
      <c r="E702" s="405"/>
      <c r="F702" s="412"/>
      <c r="G702" s="405"/>
      <c r="H702" s="405"/>
      <c r="I702" s="405"/>
      <c r="J702" s="412"/>
      <c r="K702" s="412"/>
      <c r="L702" s="405"/>
      <c r="M702" s="405"/>
      <c r="N702" s="405"/>
      <c r="O702" s="405"/>
      <c r="P702" s="405"/>
      <c r="Q702" s="405"/>
      <c r="R702" s="405"/>
      <c r="S702" s="405"/>
      <c r="T702" s="405"/>
      <c r="U702" s="405"/>
      <c r="V702" s="405"/>
      <c r="W702" s="405"/>
      <c r="X702" s="405"/>
      <c r="Y702" s="405"/>
      <c r="Z702" s="405"/>
    </row>
    <row r="703" spans="1:26" ht="16.5" customHeight="1">
      <c r="A703" s="405"/>
      <c r="B703" s="405"/>
      <c r="C703" s="405"/>
      <c r="D703" s="413"/>
      <c r="E703" s="405"/>
      <c r="F703" s="412"/>
      <c r="G703" s="405"/>
      <c r="H703" s="405"/>
      <c r="I703" s="405"/>
      <c r="J703" s="412"/>
      <c r="K703" s="412"/>
      <c r="L703" s="405"/>
      <c r="M703" s="405"/>
      <c r="N703" s="405"/>
      <c r="O703" s="405"/>
      <c r="P703" s="405"/>
      <c r="Q703" s="405"/>
      <c r="R703" s="405"/>
      <c r="S703" s="405"/>
      <c r="T703" s="405"/>
      <c r="U703" s="405"/>
      <c r="V703" s="405"/>
      <c r="W703" s="405"/>
      <c r="X703" s="405"/>
      <c r="Y703" s="405"/>
      <c r="Z703" s="405"/>
    </row>
    <row r="704" spans="1:26" ht="16.5" customHeight="1">
      <c r="A704" s="405"/>
      <c r="B704" s="405"/>
      <c r="C704" s="405"/>
      <c r="D704" s="413"/>
      <c r="E704" s="405"/>
      <c r="F704" s="412"/>
      <c r="G704" s="405"/>
      <c r="H704" s="405"/>
      <c r="I704" s="405"/>
      <c r="J704" s="412"/>
      <c r="K704" s="412"/>
      <c r="L704" s="405"/>
      <c r="M704" s="405"/>
      <c r="N704" s="405"/>
      <c r="O704" s="405"/>
      <c r="P704" s="405"/>
      <c r="Q704" s="405"/>
      <c r="R704" s="405"/>
      <c r="S704" s="405"/>
      <c r="T704" s="405"/>
      <c r="U704" s="405"/>
      <c r="V704" s="405"/>
      <c r="W704" s="405"/>
      <c r="X704" s="405"/>
      <c r="Y704" s="405"/>
      <c r="Z704" s="405"/>
    </row>
    <row r="705" spans="1:26" ht="16.5" customHeight="1">
      <c r="A705" s="405"/>
      <c r="B705" s="405"/>
      <c r="C705" s="405"/>
      <c r="D705" s="413"/>
      <c r="E705" s="405"/>
      <c r="F705" s="412"/>
      <c r="G705" s="405"/>
      <c r="H705" s="405"/>
      <c r="I705" s="405"/>
      <c r="J705" s="412"/>
      <c r="K705" s="412"/>
      <c r="L705" s="405"/>
      <c r="M705" s="405"/>
      <c r="N705" s="405"/>
      <c r="O705" s="405"/>
      <c r="P705" s="405"/>
      <c r="Q705" s="405"/>
      <c r="R705" s="405"/>
      <c r="S705" s="405"/>
      <c r="T705" s="405"/>
      <c r="U705" s="405"/>
      <c r="V705" s="405"/>
      <c r="W705" s="405"/>
      <c r="X705" s="405"/>
      <c r="Y705" s="405"/>
      <c r="Z705" s="405"/>
    </row>
    <row r="706" spans="1:26" ht="16.5" customHeight="1">
      <c r="A706" s="405"/>
      <c r="B706" s="405"/>
      <c r="C706" s="405"/>
      <c r="D706" s="413"/>
      <c r="E706" s="405"/>
      <c r="F706" s="412"/>
      <c r="G706" s="405"/>
      <c r="H706" s="405"/>
      <c r="I706" s="405"/>
      <c r="J706" s="412"/>
      <c r="K706" s="412"/>
      <c r="L706" s="405"/>
      <c r="M706" s="405"/>
      <c r="N706" s="405"/>
      <c r="O706" s="405"/>
      <c r="P706" s="405"/>
      <c r="Q706" s="405"/>
      <c r="R706" s="405"/>
      <c r="S706" s="405"/>
      <c r="T706" s="405"/>
      <c r="U706" s="405"/>
      <c r="V706" s="405"/>
      <c r="W706" s="405"/>
      <c r="X706" s="405"/>
      <c r="Y706" s="405"/>
      <c r="Z706" s="405"/>
    </row>
    <row r="707" spans="1:26" ht="16.5" customHeight="1">
      <c r="A707" s="405"/>
      <c r="B707" s="405"/>
      <c r="C707" s="405"/>
      <c r="D707" s="413"/>
      <c r="E707" s="405"/>
      <c r="F707" s="412"/>
      <c r="G707" s="405"/>
      <c r="H707" s="405"/>
      <c r="I707" s="405"/>
      <c r="J707" s="412"/>
      <c r="K707" s="412"/>
      <c r="L707" s="405"/>
      <c r="M707" s="405"/>
      <c r="N707" s="405"/>
      <c r="O707" s="405"/>
      <c r="P707" s="405"/>
      <c r="Q707" s="405"/>
      <c r="R707" s="405"/>
      <c r="S707" s="405"/>
      <c r="T707" s="405"/>
      <c r="U707" s="405"/>
      <c r="V707" s="405"/>
      <c r="W707" s="405"/>
      <c r="X707" s="405"/>
      <c r="Y707" s="405"/>
      <c r="Z707" s="405"/>
    </row>
    <row r="708" spans="1:26" ht="16.5" customHeight="1">
      <c r="A708" s="405"/>
      <c r="B708" s="405"/>
      <c r="C708" s="405"/>
      <c r="D708" s="413"/>
      <c r="E708" s="405"/>
      <c r="F708" s="412"/>
      <c r="G708" s="405"/>
      <c r="H708" s="405"/>
      <c r="I708" s="405"/>
      <c r="J708" s="412"/>
      <c r="K708" s="412"/>
      <c r="L708" s="405"/>
      <c r="M708" s="405"/>
      <c r="N708" s="405"/>
      <c r="O708" s="405"/>
      <c r="P708" s="405"/>
      <c r="Q708" s="405"/>
      <c r="R708" s="405"/>
      <c r="S708" s="405"/>
      <c r="T708" s="405"/>
      <c r="U708" s="405"/>
      <c r="V708" s="405"/>
      <c r="W708" s="405"/>
      <c r="X708" s="405"/>
      <c r="Y708" s="405"/>
      <c r="Z708" s="405"/>
    </row>
    <row r="709" spans="1:26" ht="16.5" customHeight="1">
      <c r="A709" s="405"/>
      <c r="B709" s="405"/>
      <c r="C709" s="405"/>
      <c r="D709" s="413"/>
      <c r="E709" s="405"/>
      <c r="F709" s="412"/>
      <c r="G709" s="405"/>
      <c r="H709" s="405"/>
      <c r="I709" s="405"/>
      <c r="J709" s="412"/>
      <c r="K709" s="412"/>
      <c r="L709" s="405"/>
      <c r="M709" s="405"/>
      <c r="N709" s="405"/>
      <c r="O709" s="405"/>
      <c r="P709" s="405"/>
      <c r="Q709" s="405"/>
      <c r="R709" s="405"/>
      <c r="S709" s="405"/>
      <c r="T709" s="405"/>
      <c r="U709" s="405"/>
      <c r="V709" s="405"/>
      <c r="W709" s="405"/>
      <c r="X709" s="405"/>
      <c r="Y709" s="405"/>
      <c r="Z709" s="405"/>
    </row>
    <row r="710" spans="1:26" ht="16.5" customHeight="1">
      <c r="A710" s="405"/>
      <c r="B710" s="405"/>
      <c r="C710" s="405"/>
      <c r="D710" s="413"/>
      <c r="E710" s="405"/>
      <c r="F710" s="412"/>
      <c r="G710" s="405"/>
      <c r="H710" s="405"/>
      <c r="I710" s="405"/>
      <c r="J710" s="412"/>
      <c r="K710" s="412"/>
      <c r="L710" s="405"/>
      <c r="M710" s="405"/>
      <c r="N710" s="405"/>
      <c r="O710" s="405"/>
      <c r="P710" s="405"/>
      <c r="Q710" s="405"/>
      <c r="R710" s="405"/>
      <c r="S710" s="405"/>
      <c r="T710" s="405"/>
      <c r="U710" s="405"/>
      <c r="V710" s="405"/>
      <c r="W710" s="405"/>
      <c r="X710" s="405"/>
      <c r="Y710" s="405"/>
      <c r="Z710" s="405"/>
    </row>
    <row r="711" spans="1:26" ht="16.5" customHeight="1">
      <c r="A711" s="405"/>
      <c r="B711" s="405"/>
      <c r="C711" s="405"/>
      <c r="D711" s="413"/>
      <c r="E711" s="405"/>
      <c r="F711" s="412"/>
      <c r="G711" s="405"/>
      <c r="H711" s="405"/>
      <c r="I711" s="405"/>
      <c r="J711" s="412"/>
      <c r="K711" s="412"/>
      <c r="L711" s="405"/>
      <c r="M711" s="405"/>
      <c r="N711" s="405"/>
      <c r="O711" s="405"/>
      <c r="P711" s="405"/>
      <c r="Q711" s="405"/>
      <c r="R711" s="405"/>
      <c r="S711" s="405"/>
      <c r="T711" s="405"/>
      <c r="U711" s="405"/>
      <c r="V711" s="405"/>
      <c r="W711" s="405"/>
      <c r="X711" s="405"/>
      <c r="Y711" s="405"/>
      <c r="Z711" s="405"/>
    </row>
    <row r="712" spans="1:26" ht="16.5" customHeight="1">
      <c r="A712" s="405"/>
      <c r="B712" s="405"/>
      <c r="C712" s="405"/>
      <c r="D712" s="413"/>
      <c r="E712" s="405"/>
      <c r="F712" s="412"/>
      <c r="G712" s="405"/>
      <c r="H712" s="405"/>
      <c r="I712" s="405"/>
      <c r="J712" s="412"/>
      <c r="K712" s="412"/>
      <c r="L712" s="405"/>
      <c r="M712" s="405"/>
      <c r="N712" s="405"/>
      <c r="O712" s="405"/>
      <c r="P712" s="405"/>
      <c r="Q712" s="405"/>
      <c r="R712" s="405"/>
      <c r="S712" s="405"/>
      <c r="T712" s="405"/>
      <c r="U712" s="405"/>
      <c r="V712" s="405"/>
      <c r="W712" s="405"/>
      <c r="X712" s="405"/>
      <c r="Y712" s="405"/>
      <c r="Z712" s="405"/>
    </row>
    <row r="713" spans="1:26" ht="16.5" customHeight="1">
      <c r="A713" s="405"/>
      <c r="B713" s="405"/>
      <c r="C713" s="405"/>
      <c r="D713" s="413"/>
      <c r="E713" s="405"/>
      <c r="F713" s="412"/>
      <c r="G713" s="405"/>
      <c r="H713" s="405"/>
      <c r="I713" s="405"/>
      <c r="J713" s="412"/>
      <c r="K713" s="412"/>
      <c r="L713" s="405"/>
      <c r="M713" s="405"/>
      <c r="N713" s="405"/>
      <c r="O713" s="405"/>
      <c r="P713" s="405"/>
      <c r="Q713" s="405"/>
      <c r="R713" s="405"/>
      <c r="S713" s="405"/>
      <c r="T713" s="405"/>
      <c r="U713" s="405"/>
      <c r="V713" s="405"/>
      <c r="W713" s="405"/>
      <c r="X713" s="405"/>
      <c r="Y713" s="405"/>
      <c r="Z713" s="405"/>
    </row>
    <row r="714" spans="1:26" ht="16.5" customHeight="1">
      <c r="A714" s="405"/>
      <c r="B714" s="405"/>
      <c r="C714" s="405"/>
      <c r="D714" s="413"/>
      <c r="E714" s="405"/>
      <c r="F714" s="412"/>
      <c r="G714" s="405"/>
      <c r="H714" s="405"/>
      <c r="I714" s="405"/>
      <c r="J714" s="412"/>
      <c r="K714" s="412"/>
      <c r="L714" s="405"/>
      <c r="M714" s="405"/>
      <c r="N714" s="405"/>
      <c r="O714" s="405"/>
      <c r="P714" s="405"/>
      <c r="Q714" s="405"/>
      <c r="R714" s="405"/>
      <c r="S714" s="405"/>
      <c r="T714" s="405"/>
      <c r="U714" s="405"/>
      <c r="V714" s="405"/>
      <c r="W714" s="405"/>
      <c r="X714" s="405"/>
      <c r="Y714" s="405"/>
      <c r="Z714" s="405"/>
    </row>
    <row r="715" spans="1:26" ht="16.5" customHeight="1">
      <c r="A715" s="405"/>
      <c r="B715" s="405"/>
      <c r="C715" s="405"/>
      <c r="D715" s="413"/>
      <c r="E715" s="405"/>
      <c r="F715" s="412"/>
      <c r="G715" s="405"/>
      <c r="H715" s="405"/>
      <c r="I715" s="405"/>
      <c r="J715" s="412"/>
      <c r="K715" s="412"/>
      <c r="L715" s="405"/>
      <c r="M715" s="405"/>
      <c r="N715" s="405"/>
      <c r="O715" s="405"/>
      <c r="P715" s="405"/>
      <c r="Q715" s="405"/>
      <c r="R715" s="405"/>
      <c r="S715" s="405"/>
      <c r="T715" s="405"/>
      <c r="U715" s="405"/>
      <c r="V715" s="405"/>
      <c r="W715" s="405"/>
      <c r="X715" s="405"/>
      <c r="Y715" s="405"/>
      <c r="Z715" s="405"/>
    </row>
    <row r="716" spans="1:26" ht="16.5" customHeight="1">
      <c r="A716" s="405"/>
      <c r="B716" s="405"/>
      <c r="C716" s="405"/>
      <c r="D716" s="413"/>
      <c r="E716" s="405"/>
      <c r="F716" s="412"/>
      <c r="G716" s="405"/>
      <c r="H716" s="405"/>
      <c r="I716" s="405"/>
      <c r="J716" s="412"/>
      <c r="K716" s="412"/>
      <c r="L716" s="405"/>
      <c r="M716" s="405"/>
      <c r="N716" s="405"/>
      <c r="O716" s="405"/>
      <c r="P716" s="405"/>
      <c r="Q716" s="405"/>
      <c r="R716" s="405"/>
      <c r="S716" s="405"/>
      <c r="T716" s="405"/>
      <c r="U716" s="405"/>
      <c r="V716" s="405"/>
      <c r="W716" s="405"/>
      <c r="X716" s="405"/>
      <c r="Y716" s="405"/>
      <c r="Z716" s="405"/>
    </row>
    <row r="717" spans="1:26" ht="16.5" customHeight="1">
      <c r="A717" s="405"/>
      <c r="B717" s="405"/>
      <c r="C717" s="405"/>
      <c r="D717" s="413"/>
      <c r="E717" s="405"/>
      <c r="F717" s="412"/>
      <c r="G717" s="405"/>
      <c r="H717" s="405"/>
      <c r="I717" s="405"/>
      <c r="J717" s="412"/>
      <c r="K717" s="412"/>
      <c r="L717" s="405"/>
      <c r="M717" s="405"/>
      <c r="N717" s="405"/>
      <c r="O717" s="405"/>
      <c r="P717" s="405"/>
      <c r="Q717" s="405"/>
      <c r="R717" s="405"/>
      <c r="S717" s="405"/>
      <c r="T717" s="405"/>
      <c r="U717" s="405"/>
      <c r="V717" s="405"/>
      <c r="W717" s="405"/>
      <c r="X717" s="405"/>
      <c r="Y717" s="405"/>
      <c r="Z717" s="405"/>
    </row>
    <row r="718" spans="1:26" ht="16.5" customHeight="1">
      <c r="A718" s="405"/>
      <c r="B718" s="405"/>
      <c r="C718" s="405"/>
      <c r="D718" s="413"/>
      <c r="E718" s="405"/>
      <c r="F718" s="412"/>
      <c r="G718" s="405"/>
      <c r="H718" s="405"/>
      <c r="I718" s="405"/>
      <c r="J718" s="412"/>
      <c r="K718" s="412"/>
      <c r="L718" s="405"/>
      <c r="M718" s="405"/>
      <c r="N718" s="405"/>
      <c r="O718" s="405"/>
      <c r="P718" s="405"/>
      <c r="Q718" s="405"/>
      <c r="R718" s="405"/>
      <c r="S718" s="405"/>
      <c r="T718" s="405"/>
      <c r="U718" s="405"/>
      <c r="V718" s="405"/>
      <c r="W718" s="405"/>
      <c r="X718" s="405"/>
      <c r="Y718" s="405"/>
      <c r="Z718" s="405"/>
    </row>
    <row r="719" spans="1:26" ht="16.5" customHeight="1">
      <c r="A719" s="405"/>
      <c r="B719" s="405"/>
      <c r="C719" s="405"/>
      <c r="D719" s="413"/>
      <c r="E719" s="405"/>
      <c r="F719" s="412"/>
      <c r="G719" s="405"/>
      <c r="H719" s="405"/>
      <c r="I719" s="405"/>
      <c r="J719" s="412"/>
      <c r="K719" s="412"/>
      <c r="L719" s="405"/>
      <c r="M719" s="405"/>
      <c r="N719" s="405"/>
      <c r="O719" s="405"/>
      <c r="P719" s="405"/>
      <c r="Q719" s="405"/>
      <c r="R719" s="405"/>
      <c r="S719" s="405"/>
      <c r="T719" s="405"/>
      <c r="U719" s="405"/>
      <c r="V719" s="405"/>
      <c r="W719" s="405"/>
      <c r="X719" s="405"/>
      <c r="Y719" s="405"/>
      <c r="Z719" s="405"/>
    </row>
    <row r="720" spans="1:26" ht="16.5" customHeight="1">
      <c r="A720" s="405"/>
      <c r="B720" s="405"/>
      <c r="C720" s="405"/>
      <c r="D720" s="413"/>
      <c r="E720" s="405"/>
      <c r="F720" s="412"/>
      <c r="G720" s="405"/>
      <c r="H720" s="405"/>
      <c r="I720" s="405"/>
      <c r="J720" s="412"/>
      <c r="K720" s="412"/>
      <c r="L720" s="405"/>
      <c r="M720" s="405"/>
      <c r="N720" s="405"/>
      <c r="O720" s="405"/>
      <c r="P720" s="405"/>
      <c r="Q720" s="405"/>
      <c r="R720" s="405"/>
      <c r="S720" s="405"/>
      <c r="T720" s="405"/>
      <c r="U720" s="405"/>
      <c r="V720" s="405"/>
      <c r="W720" s="405"/>
      <c r="X720" s="405"/>
      <c r="Y720" s="405"/>
      <c r="Z720" s="405"/>
    </row>
    <row r="721" spans="1:26" ht="16.5" customHeight="1">
      <c r="A721" s="405"/>
      <c r="B721" s="405"/>
      <c r="C721" s="405"/>
      <c r="D721" s="413"/>
      <c r="E721" s="405"/>
      <c r="F721" s="412"/>
      <c r="G721" s="405"/>
      <c r="H721" s="405"/>
      <c r="I721" s="405"/>
      <c r="J721" s="412"/>
      <c r="K721" s="412"/>
      <c r="L721" s="405"/>
      <c r="M721" s="405"/>
      <c r="N721" s="405"/>
      <c r="O721" s="405"/>
      <c r="P721" s="405"/>
      <c r="Q721" s="405"/>
      <c r="R721" s="405"/>
      <c r="S721" s="405"/>
      <c r="T721" s="405"/>
      <c r="U721" s="405"/>
      <c r="V721" s="405"/>
      <c r="W721" s="405"/>
      <c r="X721" s="405"/>
      <c r="Y721" s="405"/>
      <c r="Z721" s="405"/>
    </row>
    <row r="722" spans="1:26" ht="16.5" customHeight="1">
      <c r="A722" s="405"/>
      <c r="B722" s="405"/>
      <c r="C722" s="405"/>
      <c r="D722" s="413"/>
      <c r="E722" s="405"/>
      <c r="F722" s="412"/>
      <c r="G722" s="405"/>
      <c r="H722" s="405"/>
      <c r="I722" s="405"/>
      <c r="J722" s="412"/>
      <c r="K722" s="412"/>
      <c r="L722" s="405"/>
      <c r="M722" s="405"/>
      <c r="N722" s="405"/>
      <c r="O722" s="405"/>
      <c r="P722" s="405"/>
      <c r="Q722" s="405"/>
      <c r="R722" s="405"/>
      <c r="S722" s="405"/>
      <c r="T722" s="405"/>
      <c r="U722" s="405"/>
      <c r="V722" s="405"/>
      <c r="W722" s="405"/>
      <c r="X722" s="405"/>
      <c r="Y722" s="405"/>
      <c r="Z722" s="405"/>
    </row>
    <row r="723" spans="1:26" ht="16.5" customHeight="1">
      <c r="A723" s="405"/>
      <c r="B723" s="405"/>
      <c r="C723" s="405"/>
      <c r="D723" s="413"/>
      <c r="E723" s="405"/>
      <c r="F723" s="412"/>
      <c r="G723" s="405"/>
      <c r="H723" s="405"/>
      <c r="I723" s="405"/>
      <c r="J723" s="412"/>
      <c r="K723" s="412"/>
      <c r="L723" s="405"/>
      <c r="M723" s="405"/>
      <c r="N723" s="405"/>
      <c r="O723" s="405"/>
      <c r="P723" s="405"/>
      <c r="Q723" s="405"/>
      <c r="R723" s="405"/>
      <c r="S723" s="405"/>
      <c r="T723" s="405"/>
      <c r="U723" s="405"/>
      <c r="V723" s="405"/>
      <c r="W723" s="405"/>
      <c r="X723" s="405"/>
      <c r="Y723" s="405"/>
      <c r="Z723" s="405"/>
    </row>
    <row r="724" spans="1:26" ht="16.5" customHeight="1">
      <c r="A724" s="405"/>
      <c r="B724" s="405"/>
      <c r="C724" s="405"/>
      <c r="D724" s="413"/>
      <c r="E724" s="405"/>
      <c r="F724" s="412"/>
      <c r="G724" s="405"/>
      <c r="H724" s="405"/>
      <c r="I724" s="405"/>
      <c r="J724" s="412"/>
      <c r="K724" s="412"/>
      <c r="L724" s="405"/>
      <c r="M724" s="405"/>
      <c r="N724" s="405"/>
      <c r="O724" s="405"/>
      <c r="P724" s="405"/>
      <c r="Q724" s="405"/>
      <c r="R724" s="405"/>
      <c r="S724" s="405"/>
      <c r="T724" s="405"/>
      <c r="U724" s="405"/>
      <c r="V724" s="405"/>
      <c r="W724" s="405"/>
      <c r="X724" s="405"/>
      <c r="Y724" s="405"/>
      <c r="Z724" s="405"/>
    </row>
    <row r="725" spans="1:26" ht="16.5" customHeight="1">
      <c r="A725" s="405"/>
      <c r="B725" s="405"/>
      <c r="C725" s="405"/>
      <c r="D725" s="413"/>
      <c r="E725" s="405"/>
      <c r="F725" s="412"/>
      <c r="G725" s="405"/>
      <c r="H725" s="405"/>
      <c r="I725" s="405"/>
      <c r="J725" s="412"/>
      <c r="K725" s="412"/>
      <c r="L725" s="405"/>
      <c r="M725" s="405"/>
      <c r="N725" s="405"/>
      <c r="O725" s="405"/>
      <c r="P725" s="405"/>
      <c r="Q725" s="405"/>
      <c r="R725" s="405"/>
      <c r="S725" s="405"/>
      <c r="T725" s="405"/>
      <c r="U725" s="405"/>
      <c r="V725" s="405"/>
      <c r="W725" s="405"/>
      <c r="X725" s="405"/>
      <c r="Y725" s="405"/>
      <c r="Z725" s="405"/>
    </row>
    <row r="726" spans="1:26" ht="16.5" customHeight="1">
      <c r="A726" s="405"/>
      <c r="B726" s="405"/>
      <c r="C726" s="405"/>
      <c r="D726" s="413"/>
      <c r="E726" s="405"/>
      <c r="F726" s="412"/>
      <c r="G726" s="405"/>
      <c r="H726" s="405"/>
      <c r="I726" s="405"/>
      <c r="J726" s="412"/>
      <c r="K726" s="412"/>
      <c r="L726" s="405"/>
      <c r="M726" s="405"/>
      <c r="N726" s="405"/>
      <c r="O726" s="405"/>
      <c r="P726" s="405"/>
      <c r="Q726" s="405"/>
      <c r="R726" s="405"/>
      <c r="S726" s="405"/>
      <c r="T726" s="405"/>
      <c r="U726" s="405"/>
      <c r="V726" s="405"/>
      <c r="W726" s="405"/>
      <c r="X726" s="405"/>
      <c r="Y726" s="405"/>
      <c r="Z726" s="405"/>
    </row>
    <row r="727" spans="1:26" ht="16.5" customHeight="1">
      <c r="A727" s="405"/>
      <c r="B727" s="405"/>
      <c r="C727" s="405"/>
      <c r="D727" s="413"/>
      <c r="E727" s="405"/>
      <c r="F727" s="412"/>
      <c r="G727" s="405"/>
      <c r="H727" s="405"/>
      <c r="I727" s="405"/>
      <c r="J727" s="412"/>
      <c r="K727" s="412"/>
      <c r="L727" s="405"/>
      <c r="M727" s="405"/>
      <c r="N727" s="405"/>
      <c r="O727" s="405"/>
      <c r="P727" s="405"/>
      <c r="Q727" s="405"/>
      <c r="R727" s="405"/>
      <c r="S727" s="405"/>
      <c r="T727" s="405"/>
      <c r="U727" s="405"/>
      <c r="V727" s="405"/>
      <c r="W727" s="405"/>
      <c r="X727" s="405"/>
      <c r="Y727" s="405"/>
      <c r="Z727" s="405"/>
    </row>
    <row r="728" spans="1:26" ht="16.5" customHeight="1">
      <c r="A728" s="405"/>
      <c r="B728" s="405"/>
      <c r="C728" s="405"/>
      <c r="D728" s="413"/>
      <c r="E728" s="405"/>
      <c r="F728" s="412"/>
      <c r="G728" s="405"/>
      <c r="H728" s="405"/>
      <c r="I728" s="405"/>
      <c r="J728" s="412"/>
      <c r="K728" s="412"/>
      <c r="L728" s="405"/>
      <c r="M728" s="405"/>
      <c r="N728" s="405"/>
      <c r="O728" s="405"/>
      <c r="P728" s="405"/>
      <c r="Q728" s="405"/>
      <c r="R728" s="405"/>
      <c r="S728" s="405"/>
      <c r="T728" s="405"/>
      <c r="U728" s="405"/>
      <c r="V728" s="405"/>
      <c r="W728" s="405"/>
      <c r="X728" s="405"/>
      <c r="Y728" s="405"/>
      <c r="Z728" s="405"/>
    </row>
    <row r="729" spans="1:26" ht="16.5" customHeight="1">
      <c r="A729" s="405"/>
      <c r="B729" s="405"/>
      <c r="C729" s="405"/>
      <c r="D729" s="413"/>
      <c r="E729" s="405"/>
      <c r="F729" s="412"/>
      <c r="G729" s="405"/>
      <c r="H729" s="405"/>
      <c r="I729" s="405"/>
      <c r="J729" s="412"/>
      <c r="K729" s="412"/>
      <c r="L729" s="405"/>
      <c r="M729" s="405"/>
      <c r="N729" s="405"/>
      <c r="O729" s="405"/>
      <c r="P729" s="405"/>
      <c r="Q729" s="405"/>
      <c r="R729" s="405"/>
      <c r="S729" s="405"/>
      <c r="T729" s="405"/>
      <c r="U729" s="405"/>
      <c r="V729" s="405"/>
      <c r="W729" s="405"/>
      <c r="X729" s="405"/>
      <c r="Y729" s="405"/>
      <c r="Z729" s="405"/>
    </row>
    <row r="730" spans="1:26" ht="16.5" customHeight="1">
      <c r="A730" s="405"/>
      <c r="B730" s="405"/>
      <c r="C730" s="405"/>
      <c r="D730" s="413"/>
      <c r="E730" s="405"/>
      <c r="F730" s="412"/>
      <c r="G730" s="405"/>
      <c r="H730" s="405"/>
      <c r="I730" s="405"/>
      <c r="J730" s="412"/>
      <c r="K730" s="412"/>
      <c r="L730" s="405"/>
      <c r="M730" s="405"/>
      <c r="N730" s="405"/>
      <c r="O730" s="405"/>
      <c r="P730" s="405"/>
      <c r="Q730" s="405"/>
      <c r="R730" s="405"/>
      <c r="S730" s="405"/>
      <c r="T730" s="405"/>
      <c r="U730" s="405"/>
      <c r="V730" s="405"/>
      <c r="W730" s="405"/>
      <c r="X730" s="405"/>
      <c r="Y730" s="405"/>
      <c r="Z730" s="405"/>
    </row>
    <row r="731" spans="1:26" ht="16.5" customHeight="1">
      <c r="A731" s="405"/>
      <c r="B731" s="405"/>
      <c r="C731" s="405"/>
      <c r="D731" s="413"/>
      <c r="E731" s="405"/>
      <c r="F731" s="412"/>
      <c r="G731" s="405"/>
      <c r="H731" s="405"/>
      <c r="I731" s="405"/>
      <c r="J731" s="412"/>
      <c r="K731" s="412"/>
      <c r="L731" s="405"/>
      <c r="M731" s="405"/>
      <c r="N731" s="405"/>
      <c r="O731" s="405"/>
      <c r="P731" s="405"/>
      <c r="Q731" s="405"/>
      <c r="R731" s="405"/>
      <c r="S731" s="405"/>
      <c r="T731" s="405"/>
      <c r="U731" s="405"/>
      <c r="V731" s="405"/>
      <c r="W731" s="405"/>
      <c r="X731" s="405"/>
      <c r="Y731" s="405"/>
      <c r="Z731" s="405"/>
    </row>
    <row r="732" spans="1:26" ht="16.5" customHeight="1">
      <c r="A732" s="405"/>
      <c r="B732" s="405"/>
      <c r="C732" s="405"/>
      <c r="D732" s="413"/>
      <c r="E732" s="405"/>
      <c r="F732" s="412"/>
      <c r="G732" s="405"/>
      <c r="H732" s="405"/>
      <c r="I732" s="405"/>
      <c r="J732" s="412"/>
      <c r="K732" s="412"/>
      <c r="L732" s="405"/>
      <c r="M732" s="405"/>
      <c r="N732" s="405"/>
      <c r="O732" s="405"/>
      <c r="P732" s="405"/>
      <c r="Q732" s="405"/>
      <c r="R732" s="405"/>
      <c r="S732" s="405"/>
      <c r="T732" s="405"/>
      <c r="U732" s="405"/>
      <c r="V732" s="405"/>
      <c r="W732" s="405"/>
      <c r="X732" s="405"/>
      <c r="Y732" s="405"/>
      <c r="Z732" s="405"/>
    </row>
    <row r="733" spans="1:26" ht="16.5" customHeight="1">
      <c r="A733" s="405"/>
      <c r="B733" s="405"/>
      <c r="C733" s="405"/>
      <c r="D733" s="413"/>
      <c r="E733" s="405"/>
      <c r="F733" s="412"/>
      <c r="G733" s="405"/>
      <c r="H733" s="405"/>
      <c r="I733" s="405"/>
      <c r="J733" s="412"/>
      <c r="K733" s="412"/>
      <c r="L733" s="405"/>
      <c r="M733" s="405"/>
      <c r="N733" s="405"/>
      <c r="O733" s="405"/>
      <c r="P733" s="405"/>
      <c r="Q733" s="405"/>
      <c r="R733" s="405"/>
      <c r="S733" s="405"/>
      <c r="T733" s="405"/>
      <c r="U733" s="405"/>
      <c r="V733" s="405"/>
      <c r="W733" s="405"/>
      <c r="X733" s="405"/>
      <c r="Y733" s="405"/>
      <c r="Z733" s="405"/>
    </row>
    <row r="734" spans="1:26" ht="16.5" customHeight="1">
      <c r="A734" s="405"/>
      <c r="B734" s="405"/>
      <c r="C734" s="405"/>
      <c r="D734" s="413"/>
      <c r="E734" s="405"/>
      <c r="F734" s="412"/>
      <c r="G734" s="405"/>
      <c r="H734" s="405"/>
      <c r="I734" s="405"/>
      <c r="J734" s="412"/>
      <c r="K734" s="412"/>
      <c r="L734" s="405"/>
      <c r="M734" s="405"/>
      <c r="N734" s="405"/>
      <c r="O734" s="405"/>
      <c r="P734" s="405"/>
      <c r="Q734" s="405"/>
      <c r="R734" s="405"/>
      <c r="S734" s="405"/>
      <c r="T734" s="405"/>
      <c r="U734" s="405"/>
      <c r="V734" s="405"/>
      <c r="W734" s="405"/>
      <c r="X734" s="405"/>
      <c r="Y734" s="405"/>
      <c r="Z734" s="405"/>
    </row>
    <row r="735" spans="1:26" ht="16.5" customHeight="1">
      <c r="A735" s="405"/>
      <c r="B735" s="405"/>
      <c r="C735" s="405"/>
      <c r="D735" s="413"/>
      <c r="E735" s="405"/>
      <c r="F735" s="412"/>
      <c r="G735" s="405"/>
      <c r="H735" s="405"/>
      <c r="I735" s="405"/>
      <c r="J735" s="412"/>
      <c r="K735" s="412"/>
      <c r="L735" s="405"/>
      <c r="M735" s="405"/>
      <c r="N735" s="405"/>
      <c r="O735" s="405"/>
      <c r="P735" s="405"/>
      <c r="Q735" s="405"/>
      <c r="R735" s="405"/>
      <c r="S735" s="405"/>
      <c r="T735" s="405"/>
      <c r="U735" s="405"/>
      <c r="V735" s="405"/>
      <c r="W735" s="405"/>
      <c r="X735" s="405"/>
      <c r="Y735" s="405"/>
      <c r="Z735" s="405"/>
    </row>
    <row r="736" spans="1:26" ht="16.5" customHeight="1">
      <c r="A736" s="405"/>
      <c r="B736" s="405"/>
      <c r="C736" s="405"/>
      <c r="D736" s="413"/>
      <c r="E736" s="405"/>
      <c r="F736" s="412"/>
      <c r="G736" s="405"/>
      <c r="H736" s="405"/>
      <c r="I736" s="405"/>
      <c r="J736" s="412"/>
      <c r="K736" s="412"/>
      <c r="L736" s="405"/>
      <c r="M736" s="405"/>
      <c r="N736" s="405"/>
      <c r="O736" s="405"/>
      <c r="P736" s="405"/>
      <c r="Q736" s="405"/>
      <c r="R736" s="405"/>
      <c r="S736" s="405"/>
      <c r="T736" s="405"/>
      <c r="U736" s="405"/>
      <c r="V736" s="405"/>
      <c r="W736" s="405"/>
      <c r="X736" s="405"/>
      <c r="Y736" s="405"/>
      <c r="Z736" s="405"/>
    </row>
    <row r="737" spans="1:26" ht="16.5" customHeight="1">
      <c r="A737" s="405"/>
      <c r="B737" s="405"/>
      <c r="C737" s="405"/>
      <c r="D737" s="413"/>
      <c r="E737" s="405"/>
      <c r="F737" s="412"/>
      <c r="G737" s="405"/>
      <c r="H737" s="405"/>
      <c r="I737" s="405"/>
      <c r="J737" s="412"/>
      <c r="K737" s="412"/>
      <c r="L737" s="405"/>
      <c r="M737" s="405"/>
      <c r="N737" s="405"/>
      <c r="O737" s="405"/>
      <c r="P737" s="405"/>
      <c r="Q737" s="405"/>
      <c r="R737" s="405"/>
      <c r="S737" s="405"/>
      <c r="T737" s="405"/>
      <c r="U737" s="405"/>
      <c r="V737" s="405"/>
      <c r="W737" s="405"/>
      <c r="X737" s="405"/>
      <c r="Y737" s="405"/>
      <c r="Z737" s="405"/>
    </row>
    <row r="738" spans="1:26" ht="16.5" customHeight="1">
      <c r="A738" s="405"/>
      <c r="B738" s="405"/>
      <c r="C738" s="405"/>
      <c r="D738" s="413"/>
      <c r="E738" s="405"/>
      <c r="F738" s="412"/>
      <c r="G738" s="405"/>
      <c r="H738" s="405"/>
      <c r="I738" s="405"/>
      <c r="J738" s="412"/>
      <c r="K738" s="412"/>
      <c r="L738" s="405"/>
      <c r="M738" s="405"/>
      <c r="N738" s="405"/>
      <c r="O738" s="405"/>
      <c r="P738" s="405"/>
      <c r="Q738" s="405"/>
      <c r="R738" s="405"/>
      <c r="S738" s="405"/>
      <c r="T738" s="405"/>
      <c r="U738" s="405"/>
      <c r="V738" s="405"/>
      <c r="W738" s="405"/>
      <c r="X738" s="405"/>
      <c r="Y738" s="405"/>
      <c r="Z738" s="405"/>
    </row>
    <row r="739" spans="1:26" ht="16.5" customHeight="1">
      <c r="A739" s="405"/>
      <c r="B739" s="405"/>
      <c r="C739" s="405"/>
      <c r="D739" s="413"/>
      <c r="E739" s="405"/>
      <c r="F739" s="412"/>
      <c r="G739" s="405"/>
      <c r="H739" s="405"/>
      <c r="I739" s="405"/>
      <c r="J739" s="412"/>
      <c r="K739" s="412"/>
      <c r="L739" s="405"/>
      <c r="M739" s="405"/>
      <c r="N739" s="405"/>
      <c r="O739" s="405"/>
      <c r="P739" s="405"/>
      <c r="Q739" s="405"/>
      <c r="R739" s="405"/>
      <c r="S739" s="405"/>
      <c r="T739" s="405"/>
      <c r="U739" s="405"/>
      <c r="V739" s="405"/>
      <c r="W739" s="405"/>
      <c r="X739" s="405"/>
      <c r="Y739" s="405"/>
      <c r="Z739" s="405"/>
    </row>
    <row r="740" spans="1:26" ht="16.5" customHeight="1">
      <c r="A740" s="405"/>
      <c r="B740" s="405"/>
      <c r="C740" s="405"/>
      <c r="D740" s="413"/>
      <c r="E740" s="405"/>
      <c r="F740" s="412"/>
      <c r="G740" s="405"/>
      <c r="H740" s="405"/>
      <c r="I740" s="405"/>
      <c r="J740" s="412"/>
      <c r="K740" s="412"/>
      <c r="L740" s="405"/>
      <c r="M740" s="405"/>
      <c r="N740" s="405"/>
      <c r="O740" s="405"/>
      <c r="P740" s="405"/>
      <c r="Q740" s="405"/>
      <c r="R740" s="405"/>
      <c r="S740" s="405"/>
      <c r="T740" s="405"/>
      <c r="U740" s="405"/>
      <c r="V740" s="405"/>
      <c r="W740" s="405"/>
      <c r="X740" s="405"/>
      <c r="Y740" s="405"/>
      <c r="Z740" s="405"/>
    </row>
    <row r="741" spans="1:26" ht="16.5" customHeight="1">
      <c r="A741" s="405"/>
      <c r="B741" s="405"/>
      <c r="C741" s="405"/>
      <c r="D741" s="413"/>
      <c r="E741" s="405"/>
      <c r="F741" s="412"/>
      <c r="G741" s="405"/>
      <c r="H741" s="405"/>
      <c r="I741" s="405"/>
      <c r="J741" s="412"/>
      <c r="K741" s="412"/>
      <c r="L741" s="405"/>
      <c r="M741" s="405"/>
      <c r="N741" s="405"/>
      <c r="O741" s="405"/>
      <c r="P741" s="405"/>
      <c r="Q741" s="405"/>
      <c r="R741" s="405"/>
      <c r="S741" s="405"/>
      <c r="T741" s="405"/>
      <c r="U741" s="405"/>
      <c r="V741" s="405"/>
      <c r="W741" s="405"/>
      <c r="X741" s="405"/>
      <c r="Y741" s="405"/>
      <c r="Z741" s="405"/>
    </row>
    <row r="742" spans="1:26" ht="16.5" customHeight="1">
      <c r="A742" s="405"/>
      <c r="B742" s="405"/>
      <c r="C742" s="405"/>
      <c r="D742" s="413"/>
      <c r="E742" s="405"/>
      <c r="F742" s="412"/>
      <c r="G742" s="405"/>
      <c r="H742" s="405"/>
      <c r="I742" s="405"/>
      <c r="J742" s="412"/>
      <c r="K742" s="412"/>
      <c r="L742" s="405"/>
      <c r="M742" s="405"/>
      <c r="N742" s="405"/>
      <c r="O742" s="405"/>
      <c r="P742" s="405"/>
      <c r="Q742" s="405"/>
      <c r="R742" s="405"/>
      <c r="S742" s="405"/>
      <c r="T742" s="405"/>
      <c r="U742" s="405"/>
      <c r="V742" s="405"/>
      <c r="W742" s="405"/>
      <c r="X742" s="405"/>
      <c r="Y742" s="405"/>
      <c r="Z742" s="405"/>
    </row>
    <row r="743" spans="1:26" ht="16.5" customHeight="1">
      <c r="A743" s="405"/>
      <c r="B743" s="405"/>
      <c r="C743" s="405"/>
      <c r="D743" s="413"/>
      <c r="E743" s="405"/>
      <c r="F743" s="412"/>
      <c r="G743" s="405"/>
      <c r="H743" s="405"/>
      <c r="I743" s="405"/>
      <c r="J743" s="412"/>
      <c r="K743" s="412"/>
      <c r="L743" s="405"/>
      <c r="M743" s="405"/>
      <c r="N743" s="405"/>
      <c r="O743" s="405"/>
      <c r="P743" s="405"/>
      <c r="Q743" s="405"/>
      <c r="R743" s="405"/>
      <c r="S743" s="405"/>
      <c r="T743" s="405"/>
      <c r="U743" s="405"/>
      <c r="V743" s="405"/>
      <c r="W743" s="405"/>
      <c r="X743" s="405"/>
      <c r="Y743" s="405"/>
      <c r="Z743" s="405"/>
    </row>
    <row r="744" spans="1:26" ht="16.5" customHeight="1">
      <c r="A744" s="405"/>
      <c r="B744" s="405"/>
      <c r="C744" s="405"/>
      <c r="D744" s="413"/>
      <c r="E744" s="405"/>
      <c r="F744" s="412"/>
      <c r="G744" s="405"/>
      <c r="H744" s="405"/>
      <c r="I744" s="405"/>
      <c r="J744" s="412"/>
      <c r="K744" s="412"/>
      <c r="L744" s="405"/>
      <c r="M744" s="405"/>
      <c r="N744" s="405"/>
      <c r="O744" s="405"/>
      <c r="P744" s="405"/>
      <c r="Q744" s="405"/>
      <c r="R744" s="405"/>
      <c r="S744" s="405"/>
      <c r="T744" s="405"/>
      <c r="U744" s="405"/>
      <c r="V744" s="405"/>
      <c r="W744" s="405"/>
      <c r="X744" s="405"/>
      <c r="Y744" s="405"/>
      <c r="Z744" s="405"/>
    </row>
    <row r="745" spans="1:26" ht="16.5" customHeight="1">
      <c r="A745" s="405"/>
      <c r="B745" s="405"/>
      <c r="C745" s="405"/>
      <c r="D745" s="413"/>
      <c r="E745" s="405"/>
      <c r="F745" s="412"/>
      <c r="G745" s="405"/>
      <c r="H745" s="405"/>
      <c r="I745" s="405"/>
      <c r="J745" s="412"/>
      <c r="K745" s="412"/>
      <c r="L745" s="405"/>
      <c r="M745" s="405"/>
      <c r="N745" s="405"/>
      <c r="O745" s="405"/>
      <c r="P745" s="405"/>
      <c r="Q745" s="405"/>
      <c r="R745" s="405"/>
      <c r="S745" s="405"/>
      <c r="T745" s="405"/>
      <c r="U745" s="405"/>
      <c r="V745" s="405"/>
      <c r="W745" s="405"/>
      <c r="X745" s="405"/>
      <c r="Y745" s="405"/>
      <c r="Z745" s="405"/>
    </row>
    <row r="746" spans="1:26" ht="16.5" customHeight="1">
      <c r="A746" s="405"/>
      <c r="B746" s="405"/>
      <c r="C746" s="405"/>
      <c r="D746" s="413"/>
      <c r="E746" s="405"/>
      <c r="F746" s="412"/>
      <c r="G746" s="405"/>
      <c r="H746" s="405"/>
      <c r="I746" s="405"/>
      <c r="J746" s="412"/>
      <c r="K746" s="412"/>
      <c r="L746" s="405"/>
      <c r="M746" s="405"/>
      <c r="N746" s="405"/>
      <c r="O746" s="405"/>
      <c r="P746" s="405"/>
      <c r="Q746" s="405"/>
      <c r="R746" s="405"/>
      <c r="S746" s="405"/>
      <c r="T746" s="405"/>
      <c r="U746" s="405"/>
      <c r="V746" s="405"/>
      <c r="W746" s="405"/>
      <c r="X746" s="405"/>
      <c r="Y746" s="405"/>
      <c r="Z746" s="405"/>
    </row>
    <row r="747" spans="1:26" ht="16.5" customHeight="1">
      <c r="A747" s="405"/>
      <c r="B747" s="405"/>
      <c r="C747" s="405"/>
      <c r="D747" s="413"/>
      <c r="E747" s="405"/>
      <c r="F747" s="412"/>
      <c r="G747" s="405"/>
      <c r="H747" s="405"/>
      <c r="I747" s="405"/>
      <c r="J747" s="412"/>
      <c r="K747" s="412"/>
      <c r="L747" s="405"/>
      <c r="M747" s="405"/>
      <c r="N747" s="405"/>
      <c r="O747" s="405"/>
      <c r="P747" s="405"/>
      <c r="Q747" s="405"/>
      <c r="R747" s="405"/>
      <c r="S747" s="405"/>
      <c r="T747" s="405"/>
      <c r="U747" s="405"/>
      <c r="V747" s="405"/>
      <c r="W747" s="405"/>
      <c r="X747" s="405"/>
      <c r="Y747" s="405"/>
      <c r="Z747" s="405"/>
    </row>
    <row r="748" spans="1:26" ht="16.5" customHeight="1">
      <c r="A748" s="405"/>
      <c r="B748" s="405"/>
      <c r="C748" s="405"/>
      <c r="D748" s="413"/>
      <c r="E748" s="405"/>
      <c r="F748" s="412"/>
      <c r="G748" s="405"/>
      <c r="H748" s="405"/>
      <c r="I748" s="405"/>
      <c r="J748" s="412"/>
      <c r="K748" s="412"/>
      <c r="L748" s="405"/>
      <c r="M748" s="405"/>
      <c r="N748" s="405"/>
      <c r="O748" s="405"/>
      <c r="P748" s="405"/>
      <c r="Q748" s="405"/>
      <c r="R748" s="405"/>
      <c r="S748" s="405"/>
      <c r="T748" s="405"/>
      <c r="U748" s="405"/>
      <c r="V748" s="405"/>
      <c r="W748" s="405"/>
      <c r="X748" s="405"/>
      <c r="Y748" s="405"/>
      <c r="Z748" s="405"/>
    </row>
    <row r="749" spans="1:26" ht="16.5" customHeight="1">
      <c r="A749" s="405"/>
      <c r="B749" s="405"/>
      <c r="C749" s="405"/>
      <c r="D749" s="413"/>
      <c r="E749" s="405"/>
      <c r="F749" s="412"/>
      <c r="G749" s="405"/>
      <c r="H749" s="405"/>
      <c r="I749" s="405"/>
      <c r="J749" s="412"/>
      <c r="K749" s="412"/>
      <c r="L749" s="405"/>
      <c r="M749" s="405"/>
      <c r="N749" s="405"/>
      <c r="O749" s="405"/>
      <c r="P749" s="405"/>
      <c r="Q749" s="405"/>
      <c r="R749" s="405"/>
      <c r="S749" s="405"/>
      <c r="T749" s="405"/>
      <c r="U749" s="405"/>
      <c r="V749" s="405"/>
      <c r="W749" s="405"/>
      <c r="X749" s="405"/>
      <c r="Y749" s="405"/>
      <c r="Z749" s="405"/>
    </row>
    <row r="750" spans="1:26" ht="16.5" customHeight="1">
      <c r="A750" s="405"/>
      <c r="B750" s="405"/>
      <c r="C750" s="405"/>
      <c r="D750" s="413"/>
      <c r="E750" s="405"/>
      <c r="F750" s="412"/>
      <c r="G750" s="405"/>
      <c r="H750" s="405"/>
      <c r="I750" s="405"/>
      <c r="J750" s="412"/>
      <c r="K750" s="412"/>
      <c r="L750" s="405"/>
      <c r="M750" s="405"/>
      <c r="N750" s="405"/>
      <c r="O750" s="405"/>
      <c r="P750" s="405"/>
      <c r="Q750" s="405"/>
      <c r="R750" s="405"/>
      <c r="S750" s="405"/>
      <c r="T750" s="405"/>
      <c r="U750" s="405"/>
      <c r="V750" s="405"/>
      <c r="W750" s="405"/>
      <c r="X750" s="405"/>
      <c r="Y750" s="405"/>
      <c r="Z750" s="405"/>
    </row>
    <row r="751" spans="1:26" ht="16.5" customHeight="1">
      <c r="A751" s="405"/>
      <c r="B751" s="405"/>
      <c r="C751" s="405"/>
      <c r="D751" s="413"/>
      <c r="E751" s="405"/>
      <c r="F751" s="412"/>
      <c r="G751" s="405"/>
      <c r="H751" s="405"/>
      <c r="I751" s="405"/>
      <c r="J751" s="412"/>
      <c r="K751" s="412"/>
      <c r="L751" s="405"/>
      <c r="M751" s="405"/>
      <c r="N751" s="405"/>
      <c r="O751" s="405"/>
      <c r="P751" s="405"/>
      <c r="Q751" s="405"/>
      <c r="R751" s="405"/>
      <c r="S751" s="405"/>
      <c r="T751" s="405"/>
      <c r="U751" s="405"/>
      <c r="V751" s="405"/>
      <c r="W751" s="405"/>
      <c r="X751" s="405"/>
      <c r="Y751" s="405"/>
      <c r="Z751" s="405"/>
    </row>
    <row r="752" spans="1:26" ht="16.5" customHeight="1">
      <c r="A752" s="405"/>
      <c r="B752" s="405"/>
      <c r="C752" s="405"/>
      <c r="D752" s="413"/>
      <c r="E752" s="405"/>
      <c r="F752" s="412"/>
      <c r="G752" s="405"/>
      <c r="H752" s="405"/>
      <c r="I752" s="405"/>
      <c r="J752" s="412"/>
      <c r="K752" s="412"/>
      <c r="L752" s="405"/>
      <c r="M752" s="405"/>
      <c r="N752" s="405"/>
      <c r="O752" s="405"/>
      <c r="P752" s="405"/>
      <c r="Q752" s="405"/>
      <c r="R752" s="405"/>
      <c r="S752" s="405"/>
      <c r="T752" s="405"/>
      <c r="U752" s="405"/>
      <c r="V752" s="405"/>
      <c r="W752" s="405"/>
      <c r="X752" s="405"/>
      <c r="Y752" s="405"/>
      <c r="Z752" s="405"/>
    </row>
    <row r="753" spans="1:26" ht="16.5" customHeight="1">
      <c r="A753" s="405"/>
      <c r="B753" s="405"/>
      <c r="C753" s="405"/>
      <c r="D753" s="413"/>
      <c r="E753" s="405"/>
      <c r="F753" s="412"/>
      <c r="G753" s="405"/>
      <c r="H753" s="405"/>
      <c r="I753" s="405"/>
      <c r="J753" s="412"/>
      <c r="K753" s="412"/>
      <c r="L753" s="405"/>
      <c r="M753" s="405"/>
      <c r="N753" s="405"/>
      <c r="O753" s="405"/>
      <c r="P753" s="405"/>
      <c r="Q753" s="405"/>
      <c r="R753" s="405"/>
      <c r="S753" s="405"/>
      <c r="T753" s="405"/>
      <c r="U753" s="405"/>
      <c r="V753" s="405"/>
      <c r="W753" s="405"/>
      <c r="X753" s="405"/>
      <c r="Y753" s="405"/>
      <c r="Z753" s="405"/>
    </row>
    <row r="754" spans="1:26" ht="16.5" customHeight="1">
      <c r="A754" s="405"/>
      <c r="B754" s="405"/>
      <c r="C754" s="405"/>
      <c r="D754" s="413"/>
      <c r="E754" s="405"/>
      <c r="F754" s="412"/>
      <c r="G754" s="405"/>
      <c r="H754" s="405"/>
      <c r="I754" s="405"/>
      <c r="J754" s="412"/>
      <c r="K754" s="412"/>
      <c r="L754" s="405"/>
      <c r="M754" s="405"/>
      <c r="N754" s="405"/>
      <c r="O754" s="405"/>
      <c r="P754" s="405"/>
      <c r="Q754" s="405"/>
      <c r="R754" s="405"/>
      <c r="S754" s="405"/>
      <c r="T754" s="405"/>
      <c r="U754" s="405"/>
      <c r="V754" s="405"/>
      <c r="W754" s="405"/>
      <c r="X754" s="405"/>
      <c r="Y754" s="405"/>
      <c r="Z754" s="405"/>
    </row>
    <row r="755" spans="1:26" ht="16.5" customHeight="1">
      <c r="A755" s="405"/>
      <c r="B755" s="405"/>
      <c r="C755" s="405"/>
      <c r="D755" s="413"/>
      <c r="E755" s="405"/>
      <c r="F755" s="412"/>
      <c r="G755" s="405"/>
      <c r="H755" s="405"/>
      <c r="I755" s="405"/>
      <c r="J755" s="412"/>
      <c r="K755" s="412"/>
      <c r="L755" s="405"/>
      <c r="M755" s="405"/>
      <c r="N755" s="405"/>
      <c r="O755" s="405"/>
      <c r="P755" s="405"/>
      <c r="Q755" s="405"/>
      <c r="R755" s="405"/>
      <c r="S755" s="405"/>
      <c r="T755" s="405"/>
      <c r="U755" s="405"/>
      <c r="V755" s="405"/>
      <c r="W755" s="405"/>
      <c r="X755" s="405"/>
      <c r="Y755" s="405"/>
      <c r="Z755" s="405"/>
    </row>
    <row r="756" spans="1:26" ht="16.5" customHeight="1">
      <c r="A756" s="405"/>
      <c r="B756" s="405"/>
      <c r="C756" s="405"/>
      <c r="D756" s="413"/>
      <c r="E756" s="405"/>
      <c r="F756" s="412"/>
      <c r="G756" s="405"/>
      <c r="H756" s="405"/>
      <c r="I756" s="405"/>
      <c r="J756" s="412"/>
      <c r="K756" s="412"/>
      <c r="L756" s="405"/>
      <c r="M756" s="405"/>
      <c r="N756" s="405"/>
      <c r="O756" s="405"/>
      <c r="P756" s="405"/>
      <c r="Q756" s="405"/>
      <c r="R756" s="405"/>
      <c r="S756" s="405"/>
      <c r="T756" s="405"/>
      <c r="U756" s="405"/>
      <c r="V756" s="405"/>
      <c r="W756" s="405"/>
      <c r="X756" s="405"/>
      <c r="Y756" s="405"/>
      <c r="Z756" s="405"/>
    </row>
    <row r="757" spans="1:26" ht="16.5" customHeight="1">
      <c r="A757" s="405"/>
      <c r="B757" s="405"/>
      <c r="C757" s="405"/>
      <c r="D757" s="413"/>
      <c r="E757" s="405"/>
      <c r="F757" s="412"/>
      <c r="G757" s="405"/>
      <c r="H757" s="405"/>
      <c r="I757" s="405"/>
      <c r="J757" s="412"/>
      <c r="K757" s="412"/>
      <c r="L757" s="405"/>
      <c r="M757" s="405"/>
      <c r="N757" s="405"/>
      <c r="O757" s="405"/>
      <c r="P757" s="405"/>
      <c r="Q757" s="405"/>
      <c r="R757" s="405"/>
      <c r="S757" s="405"/>
      <c r="T757" s="405"/>
      <c r="U757" s="405"/>
      <c r="V757" s="405"/>
      <c r="W757" s="405"/>
      <c r="X757" s="405"/>
      <c r="Y757" s="405"/>
      <c r="Z757" s="405"/>
    </row>
    <row r="758" spans="1:26" ht="16.5" customHeight="1">
      <c r="A758" s="405"/>
      <c r="B758" s="405"/>
      <c r="C758" s="405"/>
      <c r="D758" s="413"/>
      <c r="E758" s="405"/>
      <c r="F758" s="412"/>
      <c r="G758" s="405"/>
      <c r="H758" s="405"/>
      <c r="I758" s="405"/>
      <c r="J758" s="412"/>
      <c r="K758" s="412"/>
      <c r="L758" s="405"/>
      <c r="M758" s="405"/>
      <c r="N758" s="405"/>
      <c r="O758" s="405"/>
      <c r="P758" s="405"/>
      <c r="Q758" s="405"/>
      <c r="R758" s="405"/>
      <c r="S758" s="405"/>
      <c r="T758" s="405"/>
      <c r="U758" s="405"/>
      <c r="V758" s="405"/>
      <c r="W758" s="405"/>
      <c r="X758" s="405"/>
      <c r="Y758" s="405"/>
      <c r="Z758" s="405"/>
    </row>
    <row r="759" spans="1:26" ht="16.5" customHeight="1">
      <c r="A759" s="405"/>
      <c r="B759" s="405"/>
      <c r="C759" s="405"/>
      <c r="D759" s="413"/>
      <c r="E759" s="405"/>
      <c r="F759" s="412"/>
      <c r="G759" s="405"/>
      <c r="H759" s="405"/>
      <c r="I759" s="405"/>
      <c r="J759" s="412"/>
      <c r="K759" s="412"/>
      <c r="L759" s="405"/>
      <c r="M759" s="405"/>
      <c r="N759" s="405"/>
      <c r="O759" s="405"/>
      <c r="P759" s="405"/>
      <c r="Q759" s="405"/>
      <c r="R759" s="405"/>
      <c r="S759" s="405"/>
      <c r="T759" s="405"/>
      <c r="U759" s="405"/>
      <c r="V759" s="405"/>
      <c r="W759" s="405"/>
      <c r="X759" s="405"/>
      <c r="Y759" s="405"/>
      <c r="Z759" s="405"/>
    </row>
    <row r="760" spans="1:26" ht="16.5" customHeight="1">
      <c r="A760" s="405"/>
      <c r="B760" s="405"/>
      <c r="C760" s="405"/>
      <c r="D760" s="413"/>
      <c r="E760" s="405"/>
      <c r="F760" s="412"/>
      <c r="G760" s="405"/>
      <c r="H760" s="405"/>
      <c r="I760" s="405"/>
      <c r="J760" s="412"/>
      <c r="K760" s="412"/>
      <c r="L760" s="405"/>
      <c r="M760" s="405"/>
      <c r="N760" s="405"/>
      <c r="O760" s="405"/>
      <c r="P760" s="405"/>
      <c r="Q760" s="405"/>
      <c r="R760" s="405"/>
      <c r="S760" s="405"/>
      <c r="T760" s="405"/>
      <c r="U760" s="405"/>
      <c r="V760" s="405"/>
      <c r="W760" s="405"/>
      <c r="X760" s="405"/>
      <c r="Y760" s="405"/>
      <c r="Z760" s="405"/>
    </row>
    <row r="761" spans="1:26" ht="16.5" customHeight="1">
      <c r="A761" s="405"/>
      <c r="B761" s="405"/>
      <c r="C761" s="405"/>
      <c r="D761" s="413"/>
      <c r="E761" s="405"/>
      <c r="F761" s="412"/>
      <c r="G761" s="405"/>
      <c r="H761" s="405"/>
      <c r="I761" s="405"/>
      <c r="J761" s="412"/>
      <c r="K761" s="412"/>
      <c r="L761" s="405"/>
      <c r="M761" s="405"/>
      <c r="N761" s="405"/>
      <c r="O761" s="405"/>
      <c r="P761" s="405"/>
      <c r="Q761" s="405"/>
      <c r="R761" s="405"/>
      <c r="S761" s="405"/>
      <c r="T761" s="405"/>
      <c r="U761" s="405"/>
      <c r="V761" s="405"/>
      <c r="W761" s="405"/>
      <c r="X761" s="405"/>
      <c r="Y761" s="405"/>
      <c r="Z761" s="405"/>
    </row>
    <row r="762" spans="1:26" ht="16.5" customHeight="1">
      <c r="A762" s="405"/>
      <c r="B762" s="405"/>
      <c r="C762" s="405"/>
      <c r="D762" s="413"/>
      <c r="E762" s="405"/>
      <c r="F762" s="412"/>
      <c r="G762" s="405"/>
      <c r="H762" s="405"/>
      <c r="I762" s="405"/>
      <c r="J762" s="412"/>
      <c r="K762" s="412"/>
      <c r="L762" s="405"/>
      <c r="M762" s="405"/>
      <c r="N762" s="405"/>
      <c r="O762" s="405"/>
      <c r="P762" s="405"/>
      <c r="Q762" s="405"/>
      <c r="R762" s="405"/>
      <c r="S762" s="405"/>
      <c r="T762" s="405"/>
      <c r="U762" s="405"/>
      <c r="V762" s="405"/>
      <c r="W762" s="405"/>
      <c r="X762" s="405"/>
      <c r="Y762" s="405"/>
      <c r="Z762" s="405"/>
    </row>
    <row r="763" spans="1:26" ht="16.5" customHeight="1">
      <c r="A763" s="405"/>
      <c r="B763" s="405"/>
      <c r="C763" s="405"/>
      <c r="D763" s="413"/>
      <c r="E763" s="405"/>
      <c r="F763" s="412"/>
      <c r="G763" s="405"/>
      <c r="H763" s="405"/>
      <c r="I763" s="405"/>
      <c r="J763" s="412"/>
      <c r="K763" s="412"/>
      <c r="L763" s="405"/>
      <c r="M763" s="405"/>
      <c r="N763" s="405"/>
      <c r="O763" s="405"/>
      <c r="P763" s="405"/>
      <c r="Q763" s="405"/>
      <c r="R763" s="405"/>
      <c r="S763" s="405"/>
      <c r="T763" s="405"/>
      <c r="U763" s="405"/>
      <c r="V763" s="405"/>
      <c r="W763" s="405"/>
      <c r="X763" s="405"/>
      <c r="Y763" s="405"/>
      <c r="Z763" s="405"/>
    </row>
    <row r="764" spans="1:26" ht="16.5" customHeight="1">
      <c r="A764" s="405"/>
      <c r="B764" s="405"/>
      <c r="C764" s="405"/>
      <c r="D764" s="413"/>
      <c r="E764" s="405"/>
      <c r="F764" s="412"/>
      <c r="G764" s="405"/>
      <c r="H764" s="405"/>
      <c r="I764" s="405"/>
      <c r="J764" s="412"/>
      <c r="K764" s="412"/>
      <c r="L764" s="405"/>
      <c r="M764" s="405"/>
      <c r="N764" s="405"/>
      <c r="O764" s="405"/>
      <c r="P764" s="405"/>
      <c r="Q764" s="405"/>
      <c r="R764" s="405"/>
      <c r="S764" s="405"/>
      <c r="T764" s="405"/>
      <c r="U764" s="405"/>
      <c r="V764" s="405"/>
      <c r="W764" s="405"/>
      <c r="X764" s="405"/>
      <c r="Y764" s="405"/>
      <c r="Z764" s="405"/>
    </row>
    <row r="765" spans="1:26" ht="16.5" customHeight="1">
      <c r="A765" s="405"/>
      <c r="B765" s="405"/>
      <c r="C765" s="405"/>
      <c r="D765" s="413"/>
      <c r="E765" s="405"/>
      <c r="F765" s="412"/>
      <c r="G765" s="405"/>
      <c r="H765" s="405"/>
      <c r="I765" s="405"/>
      <c r="J765" s="412"/>
      <c r="K765" s="412"/>
      <c r="L765" s="405"/>
      <c r="M765" s="405"/>
      <c r="N765" s="405"/>
      <c r="O765" s="405"/>
      <c r="P765" s="405"/>
      <c r="Q765" s="405"/>
      <c r="R765" s="405"/>
      <c r="S765" s="405"/>
      <c r="T765" s="405"/>
      <c r="U765" s="405"/>
      <c r="V765" s="405"/>
      <c r="W765" s="405"/>
      <c r="X765" s="405"/>
      <c r="Y765" s="405"/>
      <c r="Z765" s="405"/>
    </row>
    <row r="766" spans="1:26" ht="16.5" customHeight="1">
      <c r="A766" s="405"/>
      <c r="B766" s="405"/>
      <c r="C766" s="405"/>
      <c r="D766" s="413"/>
      <c r="E766" s="405"/>
      <c r="F766" s="412"/>
      <c r="G766" s="405"/>
      <c r="H766" s="405"/>
      <c r="I766" s="405"/>
      <c r="J766" s="412"/>
      <c r="K766" s="412"/>
      <c r="L766" s="405"/>
      <c r="M766" s="405"/>
      <c r="N766" s="405"/>
      <c r="O766" s="405"/>
      <c r="P766" s="405"/>
      <c r="Q766" s="405"/>
      <c r="R766" s="405"/>
      <c r="S766" s="405"/>
      <c r="T766" s="405"/>
      <c r="U766" s="405"/>
      <c r="V766" s="405"/>
      <c r="W766" s="405"/>
      <c r="X766" s="405"/>
      <c r="Y766" s="405"/>
      <c r="Z766" s="405"/>
    </row>
    <row r="767" spans="1:26" ht="16.5" customHeight="1">
      <c r="A767" s="405"/>
      <c r="B767" s="405"/>
      <c r="C767" s="405"/>
      <c r="D767" s="413"/>
      <c r="E767" s="405"/>
      <c r="F767" s="412"/>
      <c r="G767" s="405"/>
      <c r="H767" s="405"/>
      <c r="I767" s="405"/>
      <c r="J767" s="412"/>
      <c r="K767" s="412"/>
      <c r="L767" s="405"/>
      <c r="M767" s="405"/>
      <c r="N767" s="405"/>
      <c r="O767" s="405"/>
      <c r="P767" s="405"/>
      <c r="Q767" s="405"/>
      <c r="R767" s="405"/>
      <c r="S767" s="405"/>
      <c r="T767" s="405"/>
      <c r="U767" s="405"/>
      <c r="V767" s="405"/>
      <c r="W767" s="405"/>
      <c r="X767" s="405"/>
      <c r="Y767" s="405"/>
      <c r="Z767" s="405"/>
    </row>
    <row r="768" spans="1:26" ht="16.5" customHeight="1">
      <c r="A768" s="405"/>
      <c r="B768" s="405"/>
      <c r="C768" s="405"/>
      <c r="D768" s="413"/>
      <c r="E768" s="405"/>
      <c r="F768" s="412"/>
      <c r="G768" s="405"/>
      <c r="H768" s="405"/>
      <c r="I768" s="405"/>
      <c r="J768" s="412"/>
      <c r="K768" s="412"/>
      <c r="L768" s="405"/>
      <c r="M768" s="405"/>
      <c r="N768" s="405"/>
      <c r="O768" s="405"/>
      <c r="P768" s="405"/>
      <c r="Q768" s="405"/>
      <c r="R768" s="405"/>
      <c r="S768" s="405"/>
      <c r="T768" s="405"/>
      <c r="U768" s="405"/>
      <c r="V768" s="405"/>
      <c r="W768" s="405"/>
      <c r="X768" s="405"/>
      <c r="Y768" s="405"/>
      <c r="Z768" s="405"/>
    </row>
    <row r="769" spans="1:26" ht="16.5" customHeight="1">
      <c r="A769" s="405"/>
      <c r="B769" s="405"/>
      <c r="C769" s="405"/>
      <c r="D769" s="413"/>
      <c r="E769" s="405"/>
      <c r="F769" s="412"/>
      <c r="G769" s="405"/>
      <c r="H769" s="405"/>
      <c r="I769" s="405"/>
      <c r="J769" s="412"/>
      <c r="K769" s="412"/>
      <c r="L769" s="405"/>
      <c r="M769" s="405"/>
      <c r="N769" s="405"/>
      <c r="O769" s="405"/>
      <c r="P769" s="405"/>
      <c r="Q769" s="405"/>
      <c r="R769" s="405"/>
      <c r="S769" s="405"/>
      <c r="T769" s="405"/>
      <c r="U769" s="405"/>
      <c r="V769" s="405"/>
      <c r="W769" s="405"/>
      <c r="X769" s="405"/>
      <c r="Y769" s="405"/>
      <c r="Z769" s="405"/>
    </row>
    <row r="770" spans="1:26" ht="16.5" customHeight="1">
      <c r="A770" s="405"/>
      <c r="B770" s="405"/>
      <c r="C770" s="405"/>
      <c r="D770" s="413"/>
      <c r="E770" s="405"/>
      <c r="F770" s="412"/>
      <c r="G770" s="405"/>
      <c r="H770" s="405"/>
      <c r="I770" s="405"/>
      <c r="J770" s="412"/>
      <c r="K770" s="412"/>
      <c r="L770" s="405"/>
      <c r="M770" s="405"/>
      <c r="N770" s="405"/>
      <c r="O770" s="405"/>
      <c r="P770" s="405"/>
      <c r="Q770" s="405"/>
      <c r="R770" s="405"/>
      <c r="S770" s="405"/>
      <c r="T770" s="405"/>
      <c r="U770" s="405"/>
      <c r="V770" s="405"/>
      <c r="W770" s="405"/>
      <c r="X770" s="405"/>
      <c r="Y770" s="405"/>
      <c r="Z770" s="405"/>
    </row>
    <row r="771" spans="1:26" ht="16.5" customHeight="1">
      <c r="A771" s="405"/>
      <c r="B771" s="405"/>
      <c r="C771" s="405"/>
      <c r="D771" s="413"/>
      <c r="E771" s="405"/>
      <c r="F771" s="412"/>
      <c r="G771" s="405"/>
      <c r="H771" s="405"/>
      <c r="I771" s="405"/>
      <c r="J771" s="412"/>
      <c r="K771" s="412"/>
      <c r="L771" s="405"/>
      <c r="M771" s="405"/>
      <c r="N771" s="405"/>
      <c r="O771" s="405"/>
      <c r="P771" s="405"/>
      <c r="Q771" s="405"/>
      <c r="R771" s="405"/>
      <c r="S771" s="405"/>
      <c r="T771" s="405"/>
      <c r="U771" s="405"/>
      <c r="V771" s="405"/>
      <c r="W771" s="405"/>
      <c r="X771" s="405"/>
      <c r="Y771" s="405"/>
      <c r="Z771" s="405"/>
    </row>
    <row r="772" spans="1:26" ht="16.5" customHeight="1">
      <c r="A772" s="405"/>
      <c r="B772" s="405"/>
      <c r="C772" s="405"/>
      <c r="D772" s="413"/>
      <c r="E772" s="405"/>
      <c r="F772" s="412"/>
      <c r="G772" s="405"/>
      <c r="H772" s="405"/>
      <c r="I772" s="405"/>
      <c r="J772" s="412"/>
      <c r="K772" s="412"/>
      <c r="L772" s="405"/>
      <c r="M772" s="405"/>
      <c r="N772" s="405"/>
      <c r="O772" s="405"/>
      <c r="P772" s="405"/>
      <c r="Q772" s="405"/>
      <c r="R772" s="405"/>
      <c r="S772" s="405"/>
      <c r="T772" s="405"/>
      <c r="U772" s="405"/>
      <c r="V772" s="405"/>
      <c r="W772" s="405"/>
      <c r="X772" s="405"/>
      <c r="Y772" s="405"/>
      <c r="Z772" s="405"/>
    </row>
    <row r="773" spans="1:26" ht="16.5" customHeight="1">
      <c r="A773" s="405"/>
      <c r="B773" s="405"/>
      <c r="C773" s="405"/>
      <c r="D773" s="413"/>
      <c r="E773" s="405"/>
      <c r="F773" s="412"/>
      <c r="G773" s="405"/>
      <c r="H773" s="405"/>
      <c r="I773" s="405"/>
      <c r="J773" s="412"/>
      <c r="K773" s="412"/>
      <c r="L773" s="405"/>
      <c r="M773" s="405"/>
      <c r="N773" s="405"/>
      <c r="O773" s="405"/>
      <c r="P773" s="405"/>
      <c r="Q773" s="405"/>
      <c r="R773" s="405"/>
      <c r="S773" s="405"/>
      <c r="T773" s="405"/>
      <c r="U773" s="405"/>
      <c r="V773" s="405"/>
      <c r="W773" s="405"/>
      <c r="X773" s="405"/>
      <c r="Y773" s="405"/>
      <c r="Z773" s="405"/>
    </row>
    <row r="774" spans="1:26" ht="16.5" customHeight="1">
      <c r="A774" s="405"/>
      <c r="B774" s="405"/>
      <c r="C774" s="405"/>
      <c r="D774" s="413"/>
      <c r="E774" s="405"/>
      <c r="F774" s="412"/>
      <c r="G774" s="405"/>
      <c r="H774" s="405"/>
      <c r="I774" s="405"/>
      <c r="J774" s="412"/>
      <c r="K774" s="412"/>
      <c r="L774" s="405"/>
      <c r="M774" s="405"/>
      <c r="N774" s="405"/>
      <c r="O774" s="405"/>
      <c r="P774" s="405"/>
      <c r="Q774" s="405"/>
      <c r="R774" s="405"/>
      <c r="S774" s="405"/>
      <c r="T774" s="405"/>
      <c r="U774" s="405"/>
      <c r="V774" s="405"/>
      <c r="W774" s="405"/>
      <c r="X774" s="405"/>
      <c r="Y774" s="405"/>
      <c r="Z774" s="405"/>
    </row>
    <row r="775" spans="1:26" ht="16.5" customHeight="1">
      <c r="A775" s="405"/>
      <c r="B775" s="405"/>
      <c r="C775" s="405"/>
      <c r="D775" s="413"/>
      <c r="E775" s="405"/>
      <c r="F775" s="412"/>
      <c r="G775" s="405"/>
      <c r="H775" s="405"/>
      <c r="I775" s="405"/>
      <c r="J775" s="412"/>
      <c r="K775" s="412"/>
      <c r="L775" s="405"/>
      <c r="M775" s="405"/>
      <c r="N775" s="405"/>
      <c r="O775" s="405"/>
      <c r="P775" s="405"/>
      <c r="Q775" s="405"/>
      <c r="R775" s="405"/>
      <c r="S775" s="405"/>
      <c r="T775" s="405"/>
      <c r="U775" s="405"/>
      <c r="V775" s="405"/>
      <c r="W775" s="405"/>
      <c r="X775" s="405"/>
      <c r="Y775" s="405"/>
      <c r="Z775" s="405"/>
    </row>
    <row r="776" spans="1:26" ht="16.5" customHeight="1">
      <c r="A776" s="405"/>
      <c r="B776" s="405"/>
      <c r="C776" s="405"/>
      <c r="D776" s="413"/>
      <c r="E776" s="405"/>
      <c r="F776" s="412"/>
      <c r="G776" s="405"/>
      <c r="H776" s="405"/>
      <c r="I776" s="405"/>
      <c r="J776" s="412"/>
      <c r="K776" s="412"/>
      <c r="L776" s="405"/>
      <c r="M776" s="405"/>
      <c r="N776" s="405"/>
      <c r="O776" s="405"/>
      <c r="P776" s="405"/>
      <c r="Q776" s="405"/>
      <c r="R776" s="405"/>
      <c r="S776" s="405"/>
      <c r="T776" s="405"/>
      <c r="U776" s="405"/>
      <c r="V776" s="405"/>
      <c r="W776" s="405"/>
      <c r="X776" s="405"/>
      <c r="Y776" s="405"/>
      <c r="Z776" s="405"/>
    </row>
    <row r="777" spans="1:26" ht="16.5" customHeight="1">
      <c r="A777" s="405"/>
      <c r="B777" s="405"/>
      <c r="C777" s="405"/>
      <c r="D777" s="413"/>
      <c r="E777" s="405"/>
      <c r="F777" s="412"/>
      <c r="G777" s="405"/>
      <c r="H777" s="405"/>
      <c r="I777" s="405"/>
      <c r="J777" s="412"/>
      <c r="K777" s="412"/>
      <c r="L777" s="405"/>
      <c r="M777" s="405"/>
      <c r="N777" s="405"/>
      <c r="O777" s="405"/>
      <c r="P777" s="405"/>
      <c r="Q777" s="405"/>
      <c r="R777" s="405"/>
      <c r="S777" s="405"/>
      <c r="T777" s="405"/>
      <c r="U777" s="405"/>
      <c r="V777" s="405"/>
      <c r="W777" s="405"/>
      <c r="X777" s="405"/>
      <c r="Y777" s="405"/>
      <c r="Z777" s="405"/>
    </row>
    <row r="778" spans="1:26" ht="16.5" customHeight="1">
      <c r="A778" s="405"/>
      <c r="B778" s="405"/>
      <c r="C778" s="405"/>
      <c r="D778" s="413"/>
      <c r="E778" s="405"/>
      <c r="F778" s="412"/>
      <c r="G778" s="405"/>
      <c r="H778" s="405"/>
      <c r="I778" s="405"/>
      <c r="J778" s="412"/>
      <c r="K778" s="412"/>
      <c r="L778" s="405"/>
      <c r="M778" s="405"/>
      <c r="N778" s="405"/>
      <c r="O778" s="405"/>
      <c r="P778" s="405"/>
      <c r="Q778" s="405"/>
      <c r="R778" s="405"/>
      <c r="S778" s="405"/>
      <c r="T778" s="405"/>
      <c r="U778" s="405"/>
      <c r="V778" s="405"/>
      <c r="W778" s="405"/>
      <c r="X778" s="405"/>
      <c r="Y778" s="405"/>
      <c r="Z778" s="405"/>
    </row>
    <row r="779" spans="1:26" ht="16.5" customHeight="1">
      <c r="A779" s="405"/>
      <c r="B779" s="405"/>
      <c r="C779" s="405"/>
      <c r="D779" s="413"/>
      <c r="E779" s="405"/>
      <c r="F779" s="412"/>
      <c r="G779" s="405"/>
      <c r="H779" s="405"/>
      <c r="I779" s="405"/>
      <c r="J779" s="412"/>
      <c r="K779" s="412"/>
      <c r="L779" s="405"/>
      <c r="M779" s="405"/>
      <c r="N779" s="405"/>
      <c r="O779" s="405"/>
      <c r="P779" s="405"/>
      <c r="Q779" s="405"/>
      <c r="R779" s="405"/>
      <c r="S779" s="405"/>
      <c r="T779" s="405"/>
      <c r="U779" s="405"/>
      <c r="V779" s="405"/>
      <c r="W779" s="405"/>
      <c r="X779" s="405"/>
      <c r="Y779" s="405"/>
      <c r="Z779" s="405"/>
    </row>
    <row r="780" spans="1:26" ht="16.5" customHeight="1">
      <c r="A780" s="405"/>
      <c r="B780" s="405"/>
      <c r="C780" s="405"/>
      <c r="D780" s="413"/>
      <c r="E780" s="405"/>
      <c r="F780" s="412"/>
      <c r="G780" s="405"/>
      <c r="H780" s="405"/>
      <c r="I780" s="405"/>
      <c r="J780" s="412"/>
      <c r="K780" s="412"/>
      <c r="L780" s="405"/>
      <c r="M780" s="405"/>
      <c r="N780" s="405"/>
      <c r="O780" s="405"/>
      <c r="P780" s="405"/>
      <c r="Q780" s="405"/>
      <c r="R780" s="405"/>
      <c r="S780" s="405"/>
      <c r="T780" s="405"/>
      <c r="U780" s="405"/>
      <c r="V780" s="405"/>
      <c r="W780" s="405"/>
      <c r="X780" s="405"/>
      <c r="Y780" s="405"/>
      <c r="Z780" s="405"/>
    </row>
    <row r="781" spans="1:26" ht="16.5" customHeight="1">
      <c r="A781" s="405"/>
      <c r="B781" s="405"/>
      <c r="C781" s="405"/>
      <c r="D781" s="413"/>
      <c r="E781" s="405"/>
      <c r="F781" s="412"/>
      <c r="G781" s="405"/>
      <c r="H781" s="405"/>
      <c r="I781" s="405"/>
      <c r="J781" s="412"/>
      <c r="K781" s="412"/>
      <c r="L781" s="405"/>
      <c r="M781" s="405"/>
      <c r="N781" s="405"/>
      <c r="O781" s="405"/>
      <c r="P781" s="405"/>
      <c r="Q781" s="405"/>
      <c r="R781" s="405"/>
      <c r="S781" s="405"/>
      <c r="T781" s="405"/>
      <c r="U781" s="405"/>
      <c r="V781" s="405"/>
      <c r="W781" s="405"/>
      <c r="X781" s="405"/>
      <c r="Y781" s="405"/>
      <c r="Z781" s="405"/>
    </row>
    <row r="782" spans="1:26" ht="16.5" customHeight="1">
      <c r="A782" s="405"/>
      <c r="B782" s="405"/>
      <c r="C782" s="405"/>
      <c r="D782" s="413"/>
      <c r="E782" s="405"/>
      <c r="F782" s="412"/>
      <c r="G782" s="405"/>
      <c r="H782" s="405"/>
      <c r="I782" s="405"/>
      <c r="J782" s="412"/>
      <c r="K782" s="412"/>
      <c r="L782" s="405"/>
      <c r="M782" s="405"/>
      <c r="N782" s="405"/>
      <c r="O782" s="405"/>
      <c r="P782" s="405"/>
      <c r="Q782" s="405"/>
      <c r="R782" s="405"/>
      <c r="S782" s="405"/>
      <c r="T782" s="405"/>
      <c r="U782" s="405"/>
      <c r="V782" s="405"/>
      <c r="W782" s="405"/>
      <c r="X782" s="405"/>
      <c r="Y782" s="405"/>
      <c r="Z782" s="405"/>
    </row>
    <row r="783" spans="1:26" ht="16.5" customHeight="1">
      <c r="A783" s="405"/>
      <c r="B783" s="405"/>
      <c r="C783" s="405"/>
      <c r="D783" s="413"/>
      <c r="E783" s="405"/>
      <c r="F783" s="412"/>
      <c r="G783" s="405"/>
      <c r="H783" s="405"/>
      <c r="I783" s="405"/>
      <c r="J783" s="412"/>
      <c r="K783" s="412"/>
      <c r="L783" s="405"/>
      <c r="M783" s="405"/>
      <c r="N783" s="405"/>
      <c r="O783" s="405"/>
      <c r="P783" s="405"/>
      <c r="Q783" s="405"/>
      <c r="R783" s="405"/>
      <c r="S783" s="405"/>
      <c r="T783" s="405"/>
      <c r="U783" s="405"/>
      <c r="V783" s="405"/>
      <c r="W783" s="405"/>
      <c r="X783" s="405"/>
      <c r="Y783" s="405"/>
      <c r="Z783" s="405"/>
    </row>
    <row r="784" spans="1:26" ht="16.5" customHeight="1">
      <c r="A784" s="405"/>
      <c r="B784" s="405"/>
      <c r="C784" s="405"/>
      <c r="D784" s="413"/>
      <c r="E784" s="405"/>
      <c r="F784" s="412"/>
      <c r="G784" s="405"/>
      <c r="H784" s="405"/>
      <c r="I784" s="405"/>
      <c r="J784" s="412"/>
      <c r="K784" s="412"/>
      <c r="L784" s="405"/>
      <c r="M784" s="405"/>
      <c r="N784" s="405"/>
      <c r="O784" s="405"/>
      <c r="P784" s="405"/>
      <c r="Q784" s="405"/>
      <c r="R784" s="405"/>
      <c r="S784" s="405"/>
      <c r="T784" s="405"/>
      <c r="U784" s="405"/>
      <c r="V784" s="405"/>
      <c r="W784" s="405"/>
      <c r="X784" s="405"/>
      <c r="Y784" s="405"/>
      <c r="Z784" s="405"/>
    </row>
    <row r="785" spans="1:26" ht="16.5" customHeight="1">
      <c r="A785" s="405"/>
      <c r="B785" s="405"/>
      <c r="C785" s="405"/>
      <c r="D785" s="413"/>
      <c r="E785" s="405"/>
      <c r="F785" s="412"/>
      <c r="G785" s="405"/>
      <c r="H785" s="405"/>
      <c r="I785" s="405"/>
      <c r="J785" s="412"/>
      <c r="K785" s="412"/>
      <c r="L785" s="405"/>
      <c r="M785" s="405"/>
      <c r="N785" s="405"/>
      <c r="O785" s="405"/>
      <c r="P785" s="405"/>
      <c r="Q785" s="405"/>
      <c r="R785" s="405"/>
      <c r="S785" s="405"/>
      <c r="T785" s="405"/>
      <c r="U785" s="405"/>
      <c r="V785" s="405"/>
      <c r="W785" s="405"/>
      <c r="X785" s="405"/>
      <c r="Y785" s="405"/>
      <c r="Z785" s="405"/>
    </row>
    <row r="786" spans="1:26" ht="16.5" customHeight="1">
      <c r="A786" s="405"/>
      <c r="B786" s="405"/>
      <c r="C786" s="405"/>
      <c r="D786" s="413"/>
      <c r="E786" s="405"/>
      <c r="F786" s="412"/>
      <c r="G786" s="405"/>
      <c r="H786" s="405"/>
      <c r="I786" s="405"/>
      <c r="J786" s="412"/>
      <c r="K786" s="412"/>
      <c r="L786" s="405"/>
      <c r="M786" s="405"/>
      <c r="N786" s="405"/>
      <c r="O786" s="405"/>
      <c r="P786" s="405"/>
      <c r="Q786" s="405"/>
      <c r="R786" s="405"/>
      <c r="S786" s="405"/>
      <c r="T786" s="405"/>
      <c r="U786" s="405"/>
      <c r="V786" s="405"/>
      <c r="W786" s="405"/>
      <c r="X786" s="405"/>
      <c r="Y786" s="405"/>
      <c r="Z786" s="405"/>
    </row>
    <row r="787" spans="1:26" ht="16.5" customHeight="1">
      <c r="A787" s="405"/>
      <c r="B787" s="405"/>
      <c r="C787" s="405"/>
      <c r="D787" s="413"/>
      <c r="E787" s="405"/>
      <c r="F787" s="412"/>
      <c r="G787" s="405"/>
      <c r="H787" s="405"/>
      <c r="I787" s="405"/>
      <c r="J787" s="412"/>
      <c r="K787" s="412"/>
      <c r="L787" s="405"/>
      <c r="M787" s="405"/>
      <c r="N787" s="405"/>
      <c r="O787" s="405"/>
      <c r="P787" s="405"/>
      <c r="Q787" s="405"/>
      <c r="R787" s="405"/>
      <c r="S787" s="405"/>
      <c r="T787" s="405"/>
      <c r="U787" s="405"/>
      <c r="V787" s="405"/>
      <c r="W787" s="405"/>
      <c r="X787" s="405"/>
      <c r="Y787" s="405"/>
      <c r="Z787" s="405"/>
    </row>
    <row r="788" spans="1:26" ht="16.5" customHeight="1">
      <c r="A788" s="405"/>
      <c r="B788" s="405"/>
      <c r="C788" s="405"/>
      <c r="D788" s="413"/>
      <c r="E788" s="405"/>
      <c r="F788" s="412"/>
      <c r="G788" s="405"/>
      <c r="H788" s="405"/>
      <c r="I788" s="405"/>
      <c r="J788" s="412"/>
      <c r="K788" s="412"/>
      <c r="L788" s="405"/>
      <c r="M788" s="405"/>
      <c r="N788" s="405"/>
      <c r="O788" s="405"/>
      <c r="P788" s="405"/>
      <c r="Q788" s="405"/>
      <c r="R788" s="405"/>
      <c r="S788" s="405"/>
      <c r="T788" s="405"/>
      <c r="U788" s="405"/>
      <c r="V788" s="405"/>
      <c r="W788" s="405"/>
      <c r="X788" s="405"/>
      <c r="Y788" s="405"/>
      <c r="Z788" s="405"/>
    </row>
    <row r="789" spans="1:26" ht="16.5" customHeight="1">
      <c r="A789" s="405"/>
      <c r="B789" s="405"/>
      <c r="C789" s="405"/>
      <c r="D789" s="413"/>
      <c r="E789" s="405"/>
      <c r="F789" s="412"/>
      <c r="G789" s="405"/>
      <c r="H789" s="405"/>
      <c r="I789" s="405"/>
      <c r="J789" s="412"/>
      <c r="K789" s="412"/>
      <c r="L789" s="405"/>
      <c r="M789" s="405"/>
      <c r="N789" s="405"/>
      <c r="O789" s="405"/>
      <c r="P789" s="405"/>
      <c r="Q789" s="405"/>
      <c r="R789" s="405"/>
      <c r="S789" s="405"/>
      <c r="T789" s="405"/>
      <c r="U789" s="405"/>
      <c r="V789" s="405"/>
      <c r="W789" s="405"/>
      <c r="X789" s="405"/>
      <c r="Y789" s="405"/>
      <c r="Z789" s="405"/>
    </row>
    <row r="790" spans="1:26" ht="16.5" customHeight="1">
      <c r="A790" s="405"/>
      <c r="B790" s="405"/>
      <c r="C790" s="405"/>
      <c r="D790" s="413"/>
      <c r="E790" s="405"/>
      <c r="F790" s="412"/>
      <c r="G790" s="405"/>
      <c r="H790" s="405"/>
      <c r="I790" s="405"/>
      <c r="J790" s="412"/>
      <c r="K790" s="412"/>
      <c r="L790" s="405"/>
      <c r="M790" s="405"/>
      <c r="N790" s="405"/>
      <c r="O790" s="405"/>
      <c r="P790" s="405"/>
      <c r="Q790" s="405"/>
      <c r="R790" s="405"/>
      <c r="S790" s="405"/>
      <c r="T790" s="405"/>
      <c r="U790" s="405"/>
      <c r="V790" s="405"/>
      <c r="W790" s="405"/>
      <c r="X790" s="405"/>
      <c r="Y790" s="405"/>
      <c r="Z790" s="405"/>
    </row>
    <row r="791" spans="1:26" ht="16.5" customHeight="1">
      <c r="A791" s="405"/>
      <c r="B791" s="405"/>
      <c r="C791" s="405"/>
      <c r="D791" s="413"/>
      <c r="E791" s="405"/>
      <c r="F791" s="412"/>
      <c r="G791" s="405"/>
      <c r="H791" s="405"/>
      <c r="I791" s="405"/>
      <c r="J791" s="412"/>
      <c r="K791" s="412"/>
      <c r="L791" s="405"/>
      <c r="M791" s="405"/>
      <c r="N791" s="405"/>
      <c r="O791" s="405"/>
      <c r="P791" s="405"/>
      <c r="Q791" s="405"/>
      <c r="R791" s="405"/>
      <c r="S791" s="405"/>
      <c r="T791" s="405"/>
      <c r="U791" s="405"/>
      <c r="V791" s="405"/>
      <c r="W791" s="405"/>
      <c r="X791" s="405"/>
      <c r="Y791" s="405"/>
      <c r="Z791" s="405"/>
    </row>
    <row r="792" spans="1:26" ht="16.5" customHeight="1">
      <c r="A792" s="405"/>
      <c r="B792" s="405"/>
      <c r="C792" s="405"/>
      <c r="D792" s="413"/>
      <c r="E792" s="405"/>
      <c r="F792" s="412"/>
      <c r="G792" s="405"/>
      <c r="H792" s="405"/>
      <c r="I792" s="405"/>
      <c r="J792" s="412"/>
      <c r="K792" s="412"/>
      <c r="L792" s="405"/>
      <c r="M792" s="405"/>
      <c r="N792" s="405"/>
      <c r="O792" s="405"/>
      <c r="P792" s="405"/>
      <c r="Q792" s="405"/>
      <c r="R792" s="405"/>
      <c r="S792" s="405"/>
      <c r="T792" s="405"/>
      <c r="U792" s="405"/>
      <c r="V792" s="405"/>
      <c r="W792" s="405"/>
      <c r="X792" s="405"/>
      <c r="Y792" s="405"/>
      <c r="Z792" s="405"/>
    </row>
    <row r="793" spans="1:26" ht="16.5" customHeight="1">
      <c r="A793" s="405"/>
      <c r="B793" s="405"/>
      <c r="C793" s="405"/>
      <c r="D793" s="413"/>
      <c r="E793" s="405"/>
      <c r="F793" s="412"/>
      <c r="G793" s="405"/>
      <c r="H793" s="405"/>
      <c r="I793" s="405"/>
      <c r="J793" s="412"/>
      <c r="K793" s="412"/>
      <c r="L793" s="405"/>
      <c r="M793" s="405"/>
      <c r="N793" s="405"/>
      <c r="O793" s="405"/>
      <c r="P793" s="405"/>
      <c r="Q793" s="405"/>
      <c r="R793" s="405"/>
      <c r="S793" s="405"/>
      <c r="T793" s="405"/>
      <c r="U793" s="405"/>
      <c r="V793" s="405"/>
      <c r="W793" s="405"/>
      <c r="X793" s="405"/>
      <c r="Y793" s="405"/>
      <c r="Z793" s="405"/>
    </row>
    <row r="794" spans="1:26" ht="16.5" customHeight="1">
      <c r="A794" s="405"/>
      <c r="B794" s="405"/>
      <c r="C794" s="405"/>
      <c r="D794" s="413"/>
      <c r="E794" s="405"/>
      <c r="F794" s="412"/>
      <c r="G794" s="405"/>
      <c r="H794" s="405"/>
      <c r="I794" s="405"/>
      <c r="J794" s="412"/>
      <c r="K794" s="412"/>
      <c r="L794" s="405"/>
      <c r="M794" s="405"/>
      <c r="N794" s="405"/>
      <c r="O794" s="405"/>
      <c r="P794" s="405"/>
      <c r="Q794" s="405"/>
      <c r="R794" s="405"/>
      <c r="S794" s="405"/>
      <c r="T794" s="405"/>
      <c r="U794" s="405"/>
      <c r="V794" s="405"/>
      <c r="W794" s="405"/>
      <c r="X794" s="405"/>
      <c r="Y794" s="405"/>
      <c r="Z794" s="405"/>
    </row>
    <row r="795" spans="1:26" ht="16.5" customHeight="1">
      <c r="A795" s="405"/>
      <c r="B795" s="405"/>
      <c r="C795" s="405"/>
      <c r="D795" s="413"/>
      <c r="E795" s="405"/>
      <c r="F795" s="412"/>
      <c r="G795" s="405"/>
      <c r="H795" s="405"/>
      <c r="I795" s="405"/>
      <c r="J795" s="412"/>
      <c r="K795" s="412"/>
      <c r="L795" s="405"/>
      <c r="M795" s="405"/>
      <c r="N795" s="405"/>
      <c r="O795" s="405"/>
      <c r="P795" s="405"/>
      <c r="Q795" s="405"/>
      <c r="R795" s="405"/>
      <c r="S795" s="405"/>
      <c r="T795" s="405"/>
      <c r="U795" s="405"/>
      <c r="V795" s="405"/>
      <c r="W795" s="405"/>
      <c r="X795" s="405"/>
      <c r="Y795" s="405"/>
      <c r="Z795" s="405"/>
    </row>
    <row r="796" spans="1:26" ht="16.5" customHeight="1">
      <c r="A796" s="405"/>
      <c r="B796" s="405"/>
      <c r="C796" s="405"/>
      <c r="D796" s="413"/>
      <c r="E796" s="405"/>
      <c r="F796" s="412"/>
      <c r="G796" s="405"/>
      <c r="H796" s="405"/>
      <c r="I796" s="405"/>
      <c r="J796" s="412"/>
      <c r="K796" s="412"/>
      <c r="L796" s="405"/>
      <c r="M796" s="405"/>
      <c r="N796" s="405"/>
      <c r="O796" s="405"/>
      <c r="P796" s="405"/>
      <c r="Q796" s="405"/>
      <c r="R796" s="405"/>
      <c r="S796" s="405"/>
      <c r="T796" s="405"/>
      <c r="U796" s="405"/>
      <c r="V796" s="405"/>
      <c r="W796" s="405"/>
      <c r="X796" s="405"/>
      <c r="Y796" s="405"/>
      <c r="Z796" s="405"/>
    </row>
    <row r="797" spans="1:26" ht="16.5" customHeight="1">
      <c r="A797" s="405"/>
      <c r="B797" s="405"/>
      <c r="C797" s="405"/>
      <c r="D797" s="413"/>
      <c r="E797" s="405"/>
      <c r="F797" s="412"/>
      <c r="G797" s="405"/>
      <c r="H797" s="405"/>
      <c r="I797" s="405"/>
      <c r="J797" s="412"/>
      <c r="K797" s="412"/>
      <c r="L797" s="405"/>
      <c r="M797" s="405"/>
      <c r="N797" s="405"/>
      <c r="O797" s="405"/>
      <c r="P797" s="405"/>
      <c r="Q797" s="405"/>
      <c r="R797" s="405"/>
      <c r="S797" s="405"/>
      <c r="T797" s="405"/>
      <c r="U797" s="405"/>
      <c r="V797" s="405"/>
      <c r="W797" s="405"/>
      <c r="X797" s="405"/>
      <c r="Y797" s="405"/>
      <c r="Z797" s="405"/>
    </row>
    <row r="798" spans="1:26" ht="16.5" customHeight="1">
      <c r="A798" s="405"/>
      <c r="B798" s="405"/>
      <c r="C798" s="405"/>
      <c r="D798" s="413"/>
      <c r="E798" s="405"/>
      <c r="F798" s="412"/>
      <c r="G798" s="405"/>
      <c r="H798" s="405"/>
      <c r="I798" s="405"/>
      <c r="J798" s="412"/>
      <c r="K798" s="412"/>
      <c r="L798" s="405"/>
      <c r="M798" s="405"/>
      <c r="N798" s="405"/>
      <c r="O798" s="405"/>
      <c r="P798" s="405"/>
      <c r="Q798" s="405"/>
      <c r="R798" s="405"/>
      <c r="S798" s="405"/>
      <c r="T798" s="405"/>
      <c r="U798" s="405"/>
      <c r="V798" s="405"/>
      <c r="W798" s="405"/>
      <c r="X798" s="405"/>
      <c r="Y798" s="405"/>
      <c r="Z798" s="405"/>
    </row>
    <row r="799" spans="1:26" ht="16.5" customHeight="1">
      <c r="A799" s="405"/>
      <c r="B799" s="405"/>
      <c r="C799" s="405"/>
      <c r="D799" s="413"/>
      <c r="E799" s="405"/>
      <c r="F799" s="412"/>
      <c r="G799" s="405"/>
      <c r="H799" s="405"/>
      <c r="I799" s="405"/>
      <c r="J799" s="412"/>
      <c r="K799" s="412"/>
      <c r="L799" s="405"/>
      <c r="M799" s="405"/>
      <c r="N799" s="405"/>
      <c r="O799" s="405"/>
      <c r="P799" s="405"/>
      <c r="Q799" s="405"/>
      <c r="R799" s="405"/>
      <c r="S799" s="405"/>
      <c r="T799" s="405"/>
      <c r="U799" s="405"/>
      <c r="V799" s="405"/>
      <c r="W799" s="405"/>
      <c r="X799" s="405"/>
      <c r="Y799" s="405"/>
      <c r="Z799" s="405"/>
    </row>
    <row r="800" spans="1:26" ht="16.5" customHeight="1">
      <c r="A800" s="405"/>
      <c r="B800" s="405"/>
      <c r="C800" s="405"/>
      <c r="D800" s="413"/>
      <c r="E800" s="405"/>
      <c r="F800" s="412"/>
      <c r="G800" s="405"/>
      <c r="H800" s="405"/>
      <c r="I800" s="405"/>
      <c r="J800" s="412"/>
      <c r="K800" s="412"/>
      <c r="L800" s="405"/>
      <c r="M800" s="405"/>
      <c r="N800" s="405"/>
      <c r="O800" s="405"/>
      <c r="P800" s="405"/>
      <c r="Q800" s="405"/>
      <c r="R800" s="405"/>
      <c r="S800" s="405"/>
      <c r="T800" s="405"/>
      <c r="U800" s="405"/>
      <c r="V800" s="405"/>
      <c r="W800" s="405"/>
      <c r="X800" s="405"/>
      <c r="Y800" s="405"/>
      <c r="Z800" s="405"/>
    </row>
    <row r="801" spans="1:26" ht="16.5" customHeight="1">
      <c r="A801" s="405"/>
      <c r="B801" s="405"/>
      <c r="C801" s="405"/>
      <c r="D801" s="413"/>
      <c r="E801" s="405"/>
      <c r="F801" s="412"/>
      <c r="G801" s="405"/>
      <c r="H801" s="405"/>
      <c r="I801" s="405"/>
      <c r="J801" s="412"/>
      <c r="K801" s="412"/>
      <c r="L801" s="405"/>
      <c r="M801" s="405"/>
      <c r="N801" s="405"/>
      <c r="O801" s="405"/>
      <c r="P801" s="405"/>
      <c r="Q801" s="405"/>
      <c r="R801" s="405"/>
      <c r="S801" s="405"/>
      <c r="T801" s="405"/>
      <c r="U801" s="405"/>
      <c r="V801" s="405"/>
      <c r="W801" s="405"/>
      <c r="X801" s="405"/>
      <c r="Y801" s="405"/>
      <c r="Z801" s="405"/>
    </row>
    <row r="802" spans="1:26" ht="16.5" customHeight="1">
      <c r="A802" s="405"/>
      <c r="B802" s="405"/>
      <c r="C802" s="405"/>
      <c r="D802" s="413"/>
      <c r="E802" s="405"/>
      <c r="F802" s="412"/>
      <c r="G802" s="405"/>
      <c r="H802" s="405"/>
      <c r="I802" s="405"/>
      <c r="J802" s="412"/>
      <c r="K802" s="412"/>
      <c r="L802" s="405"/>
      <c r="M802" s="405"/>
      <c r="N802" s="405"/>
      <c r="O802" s="405"/>
      <c r="P802" s="405"/>
      <c r="Q802" s="405"/>
      <c r="R802" s="405"/>
      <c r="S802" s="405"/>
      <c r="T802" s="405"/>
      <c r="U802" s="405"/>
      <c r="V802" s="405"/>
      <c r="W802" s="405"/>
      <c r="X802" s="405"/>
      <c r="Y802" s="405"/>
      <c r="Z802" s="405"/>
    </row>
    <row r="803" spans="1:26" ht="16.5" customHeight="1">
      <c r="A803" s="405"/>
      <c r="B803" s="405"/>
      <c r="C803" s="405"/>
      <c r="D803" s="413"/>
      <c r="E803" s="405"/>
      <c r="F803" s="412"/>
      <c r="G803" s="405"/>
      <c r="H803" s="405"/>
      <c r="I803" s="405"/>
      <c r="J803" s="412"/>
      <c r="K803" s="412"/>
      <c r="L803" s="405"/>
      <c r="M803" s="405"/>
      <c r="N803" s="405"/>
      <c r="O803" s="405"/>
      <c r="P803" s="405"/>
      <c r="Q803" s="405"/>
      <c r="R803" s="405"/>
      <c r="S803" s="405"/>
      <c r="T803" s="405"/>
      <c r="U803" s="405"/>
      <c r="V803" s="405"/>
      <c r="W803" s="405"/>
      <c r="X803" s="405"/>
      <c r="Y803" s="405"/>
      <c r="Z803" s="405"/>
    </row>
    <row r="804" spans="1:26" ht="16.5" customHeight="1">
      <c r="A804" s="405"/>
      <c r="B804" s="405"/>
      <c r="C804" s="405"/>
      <c r="D804" s="413"/>
      <c r="E804" s="405"/>
      <c r="F804" s="412"/>
      <c r="G804" s="405"/>
      <c r="H804" s="405"/>
      <c r="I804" s="405"/>
      <c r="J804" s="412"/>
      <c r="K804" s="412"/>
      <c r="L804" s="405"/>
      <c r="M804" s="405"/>
      <c r="N804" s="405"/>
      <c r="O804" s="405"/>
      <c r="P804" s="405"/>
      <c r="Q804" s="405"/>
      <c r="R804" s="405"/>
      <c r="S804" s="405"/>
      <c r="T804" s="405"/>
      <c r="U804" s="405"/>
      <c r="V804" s="405"/>
      <c r="W804" s="405"/>
      <c r="X804" s="405"/>
      <c r="Y804" s="405"/>
      <c r="Z804" s="405"/>
    </row>
    <row r="805" spans="1:26" ht="16.5" customHeight="1">
      <c r="A805" s="405"/>
      <c r="B805" s="405"/>
      <c r="C805" s="405"/>
      <c r="D805" s="413"/>
      <c r="E805" s="405"/>
      <c r="F805" s="412"/>
      <c r="G805" s="405"/>
      <c r="H805" s="405"/>
      <c r="I805" s="405"/>
      <c r="J805" s="412"/>
      <c r="K805" s="412"/>
      <c r="L805" s="405"/>
      <c r="M805" s="405"/>
      <c r="N805" s="405"/>
      <c r="O805" s="405"/>
      <c r="P805" s="405"/>
      <c r="Q805" s="405"/>
      <c r="R805" s="405"/>
      <c r="S805" s="405"/>
      <c r="T805" s="405"/>
      <c r="U805" s="405"/>
      <c r="V805" s="405"/>
      <c r="W805" s="405"/>
      <c r="X805" s="405"/>
      <c r="Y805" s="405"/>
      <c r="Z805" s="405"/>
    </row>
    <row r="806" spans="1:26" ht="16.5" customHeight="1">
      <c r="A806" s="405"/>
      <c r="B806" s="405"/>
      <c r="C806" s="405"/>
      <c r="D806" s="413"/>
      <c r="E806" s="405"/>
      <c r="F806" s="412"/>
      <c r="G806" s="405"/>
      <c r="H806" s="405"/>
      <c r="I806" s="405"/>
      <c r="J806" s="412"/>
      <c r="K806" s="412"/>
      <c r="L806" s="405"/>
      <c r="M806" s="405"/>
      <c r="N806" s="405"/>
      <c r="O806" s="405"/>
      <c r="P806" s="405"/>
      <c r="Q806" s="405"/>
      <c r="R806" s="405"/>
      <c r="S806" s="405"/>
      <c r="T806" s="405"/>
      <c r="U806" s="405"/>
      <c r="V806" s="405"/>
      <c r="W806" s="405"/>
      <c r="X806" s="405"/>
      <c r="Y806" s="405"/>
      <c r="Z806" s="405"/>
    </row>
    <row r="807" spans="1:26" ht="16.5" customHeight="1">
      <c r="A807" s="405"/>
      <c r="B807" s="405"/>
      <c r="C807" s="405"/>
      <c r="D807" s="413"/>
      <c r="E807" s="405"/>
      <c r="F807" s="412"/>
      <c r="G807" s="405"/>
      <c r="H807" s="405"/>
      <c r="I807" s="405"/>
      <c r="J807" s="412"/>
      <c r="K807" s="412"/>
      <c r="L807" s="405"/>
      <c r="M807" s="405"/>
      <c r="N807" s="405"/>
      <c r="O807" s="405"/>
      <c r="P807" s="405"/>
      <c r="Q807" s="405"/>
      <c r="R807" s="405"/>
      <c r="S807" s="405"/>
      <c r="T807" s="405"/>
      <c r="U807" s="405"/>
      <c r="V807" s="405"/>
      <c r="W807" s="405"/>
      <c r="X807" s="405"/>
      <c r="Y807" s="405"/>
      <c r="Z807" s="405"/>
    </row>
    <row r="808" spans="1:26" ht="16.5" customHeight="1">
      <c r="A808" s="405"/>
      <c r="B808" s="405"/>
      <c r="C808" s="405"/>
      <c r="D808" s="413"/>
      <c r="E808" s="405"/>
      <c r="F808" s="412"/>
      <c r="G808" s="405"/>
      <c r="H808" s="405"/>
      <c r="I808" s="405"/>
      <c r="J808" s="412"/>
      <c r="K808" s="412"/>
      <c r="L808" s="405"/>
      <c r="M808" s="405"/>
      <c r="N808" s="405"/>
      <c r="O808" s="405"/>
      <c r="P808" s="405"/>
      <c r="Q808" s="405"/>
      <c r="R808" s="405"/>
      <c r="S808" s="405"/>
      <c r="T808" s="405"/>
      <c r="U808" s="405"/>
      <c r="V808" s="405"/>
      <c r="W808" s="405"/>
      <c r="X808" s="405"/>
      <c r="Y808" s="405"/>
      <c r="Z808" s="405"/>
    </row>
    <row r="809" spans="1:26" ht="16.5" customHeight="1">
      <c r="A809" s="405"/>
      <c r="B809" s="405"/>
      <c r="C809" s="405"/>
      <c r="D809" s="413"/>
      <c r="E809" s="405"/>
      <c r="F809" s="412"/>
      <c r="G809" s="405"/>
      <c r="H809" s="405"/>
      <c r="I809" s="405"/>
      <c r="J809" s="412"/>
      <c r="K809" s="412"/>
      <c r="L809" s="405"/>
      <c r="M809" s="405"/>
      <c r="N809" s="405"/>
      <c r="O809" s="405"/>
      <c r="P809" s="405"/>
      <c r="Q809" s="405"/>
      <c r="R809" s="405"/>
      <c r="S809" s="405"/>
      <c r="T809" s="405"/>
      <c r="U809" s="405"/>
      <c r="V809" s="405"/>
      <c r="W809" s="405"/>
      <c r="X809" s="405"/>
      <c r="Y809" s="405"/>
      <c r="Z809" s="405"/>
    </row>
    <row r="810" spans="1:26" ht="16.5" customHeight="1">
      <c r="A810" s="405"/>
      <c r="B810" s="405"/>
      <c r="C810" s="405"/>
      <c r="D810" s="413"/>
      <c r="E810" s="405"/>
      <c r="F810" s="412"/>
      <c r="G810" s="405"/>
      <c r="H810" s="405"/>
      <c r="I810" s="405"/>
      <c r="J810" s="412"/>
      <c r="K810" s="412"/>
      <c r="L810" s="405"/>
      <c r="M810" s="405"/>
      <c r="N810" s="405"/>
      <c r="O810" s="405"/>
      <c r="P810" s="405"/>
      <c r="Q810" s="405"/>
      <c r="R810" s="405"/>
      <c r="S810" s="405"/>
      <c r="T810" s="405"/>
      <c r="U810" s="405"/>
      <c r="V810" s="405"/>
      <c r="W810" s="405"/>
      <c r="X810" s="405"/>
      <c r="Y810" s="405"/>
      <c r="Z810" s="405"/>
    </row>
    <row r="811" spans="1:26" ht="16.5" customHeight="1">
      <c r="A811" s="405"/>
      <c r="B811" s="405"/>
      <c r="C811" s="405"/>
      <c r="D811" s="413"/>
      <c r="E811" s="405"/>
      <c r="F811" s="412"/>
      <c r="G811" s="405"/>
      <c r="H811" s="405"/>
      <c r="I811" s="405"/>
      <c r="J811" s="412"/>
      <c r="K811" s="412"/>
      <c r="L811" s="405"/>
      <c r="M811" s="405"/>
      <c r="N811" s="405"/>
      <c r="O811" s="405"/>
      <c r="P811" s="405"/>
      <c r="Q811" s="405"/>
      <c r="R811" s="405"/>
      <c r="S811" s="405"/>
      <c r="T811" s="405"/>
      <c r="U811" s="405"/>
      <c r="V811" s="405"/>
      <c r="W811" s="405"/>
      <c r="X811" s="405"/>
      <c r="Y811" s="405"/>
      <c r="Z811" s="405"/>
    </row>
    <row r="812" spans="1:26" ht="16.5" customHeight="1">
      <c r="A812" s="405"/>
      <c r="B812" s="405"/>
      <c r="C812" s="405"/>
      <c r="D812" s="413"/>
      <c r="E812" s="405"/>
      <c r="F812" s="412"/>
      <c r="G812" s="405"/>
      <c r="H812" s="405"/>
      <c r="I812" s="405"/>
      <c r="J812" s="412"/>
      <c r="K812" s="412"/>
      <c r="L812" s="405"/>
      <c r="M812" s="405"/>
      <c r="N812" s="405"/>
      <c r="O812" s="405"/>
      <c r="P812" s="405"/>
      <c r="Q812" s="405"/>
      <c r="R812" s="405"/>
      <c r="S812" s="405"/>
      <c r="T812" s="405"/>
      <c r="U812" s="405"/>
      <c r="V812" s="405"/>
      <c r="W812" s="405"/>
      <c r="X812" s="405"/>
      <c r="Y812" s="405"/>
      <c r="Z812" s="405"/>
    </row>
    <row r="813" spans="1:26" ht="16.5" customHeight="1">
      <c r="A813" s="405"/>
      <c r="B813" s="405"/>
      <c r="C813" s="405"/>
      <c r="D813" s="413"/>
      <c r="E813" s="405"/>
      <c r="F813" s="412"/>
      <c r="G813" s="405"/>
      <c r="H813" s="405"/>
      <c r="I813" s="405"/>
      <c r="J813" s="412"/>
      <c r="K813" s="412"/>
      <c r="L813" s="405"/>
      <c r="M813" s="405"/>
      <c r="N813" s="405"/>
      <c r="O813" s="405"/>
      <c r="P813" s="405"/>
      <c r="Q813" s="405"/>
      <c r="R813" s="405"/>
      <c r="S813" s="405"/>
      <c r="T813" s="405"/>
      <c r="U813" s="405"/>
      <c r="V813" s="405"/>
      <c r="W813" s="405"/>
      <c r="X813" s="405"/>
      <c r="Y813" s="405"/>
      <c r="Z813" s="405"/>
    </row>
    <row r="814" spans="1:26" ht="16.5" customHeight="1">
      <c r="A814" s="405"/>
      <c r="B814" s="405"/>
      <c r="C814" s="405"/>
      <c r="D814" s="413"/>
      <c r="E814" s="405"/>
      <c r="F814" s="412"/>
      <c r="G814" s="405"/>
      <c r="H814" s="405"/>
      <c r="I814" s="405"/>
      <c r="J814" s="412"/>
      <c r="K814" s="412"/>
      <c r="L814" s="405"/>
      <c r="M814" s="405"/>
      <c r="N814" s="405"/>
      <c r="O814" s="405"/>
      <c r="P814" s="405"/>
      <c r="Q814" s="405"/>
      <c r="R814" s="405"/>
      <c r="S814" s="405"/>
      <c r="T814" s="405"/>
      <c r="U814" s="405"/>
      <c r="V814" s="405"/>
      <c r="W814" s="405"/>
      <c r="X814" s="405"/>
      <c r="Y814" s="405"/>
      <c r="Z814" s="405"/>
    </row>
    <row r="815" spans="1:26" ht="16.5" customHeight="1">
      <c r="A815" s="405"/>
      <c r="B815" s="405"/>
      <c r="C815" s="405"/>
      <c r="D815" s="413"/>
      <c r="E815" s="405"/>
      <c r="F815" s="412"/>
      <c r="G815" s="405"/>
      <c r="H815" s="405"/>
      <c r="I815" s="405"/>
      <c r="J815" s="412"/>
      <c r="K815" s="412"/>
      <c r="L815" s="405"/>
      <c r="M815" s="405"/>
      <c r="N815" s="405"/>
      <c r="O815" s="405"/>
      <c r="P815" s="405"/>
      <c r="Q815" s="405"/>
      <c r="R815" s="405"/>
      <c r="S815" s="405"/>
      <c r="T815" s="405"/>
      <c r="U815" s="405"/>
      <c r="V815" s="405"/>
      <c r="W815" s="405"/>
      <c r="X815" s="405"/>
      <c r="Y815" s="405"/>
      <c r="Z815" s="405"/>
    </row>
    <row r="816" spans="1:26" ht="16.5" customHeight="1">
      <c r="A816" s="405"/>
      <c r="B816" s="405"/>
      <c r="C816" s="405"/>
      <c r="D816" s="413"/>
      <c r="E816" s="405"/>
      <c r="F816" s="412"/>
      <c r="G816" s="405"/>
      <c r="H816" s="405"/>
      <c r="I816" s="405"/>
      <c r="J816" s="412"/>
      <c r="K816" s="412"/>
      <c r="L816" s="405"/>
      <c r="M816" s="405"/>
      <c r="N816" s="405"/>
      <c r="O816" s="405"/>
      <c r="P816" s="405"/>
      <c r="Q816" s="405"/>
      <c r="R816" s="405"/>
      <c r="S816" s="405"/>
      <c r="T816" s="405"/>
      <c r="U816" s="405"/>
      <c r="V816" s="405"/>
      <c r="W816" s="405"/>
      <c r="X816" s="405"/>
      <c r="Y816" s="405"/>
      <c r="Z816" s="405"/>
    </row>
    <row r="817" spans="1:26" ht="16.5" customHeight="1">
      <c r="A817" s="405"/>
      <c r="B817" s="405"/>
      <c r="C817" s="405"/>
      <c r="D817" s="413"/>
      <c r="E817" s="405"/>
      <c r="F817" s="412"/>
      <c r="G817" s="405"/>
      <c r="H817" s="405"/>
      <c r="I817" s="405"/>
      <c r="J817" s="412"/>
      <c r="K817" s="412"/>
      <c r="L817" s="405"/>
      <c r="M817" s="405"/>
      <c r="N817" s="405"/>
      <c r="O817" s="405"/>
      <c r="P817" s="405"/>
      <c r="Q817" s="405"/>
      <c r="R817" s="405"/>
      <c r="S817" s="405"/>
      <c r="T817" s="405"/>
      <c r="U817" s="405"/>
      <c r="V817" s="405"/>
      <c r="W817" s="405"/>
      <c r="X817" s="405"/>
      <c r="Y817" s="405"/>
      <c r="Z817" s="405"/>
    </row>
    <row r="818" spans="1:26" ht="16.5" customHeight="1">
      <c r="A818" s="405"/>
      <c r="B818" s="405"/>
      <c r="C818" s="405"/>
      <c r="D818" s="413"/>
      <c r="E818" s="405"/>
      <c r="F818" s="412"/>
      <c r="G818" s="405"/>
      <c r="H818" s="405"/>
      <c r="I818" s="405"/>
      <c r="J818" s="412"/>
      <c r="K818" s="412"/>
      <c r="L818" s="405"/>
      <c r="M818" s="405"/>
      <c r="N818" s="405"/>
      <c r="O818" s="405"/>
      <c r="P818" s="405"/>
      <c r="Q818" s="405"/>
      <c r="R818" s="405"/>
      <c r="S818" s="405"/>
      <c r="T818" s="405"/>
      <c r="U818" s="405"/>
      <c r="V818" s="405"/>
      <c r="W818" s="405"/>
      <c r="X818" s="405"/>
      <c r="Y818" s="405"/>
      <c r="Z818" s="405"/>
    </row>
    <row r="819" spans="1:26" ht="16.5" customHeight="1">
      <c r="A819" s="405"/>
      <c r="B819" s="405"/>
      <c r="C819" s="405"/>
      <c r="D819" s="413"/>
      <c r="E819" s="405"/>
      <c r="F819" s="412"/>
      <c r="G819" s="405"/>
      <c r="H819" s="405"/>
      <c r="I819" s="405"/>
      <c r="J819" s="412"/>
      <c r="K819" s="412"/>
      <c r="L819" s="405"/>
      <c r="M819" s="405"/>
      <c r="N819" s="405"/>
      <c r="O819" s="405"/>
      <c r="P819" s="405"/>
      <c r="Q819" s="405"/>
      <c r="R819" s="405"/>
      <c r="S819" s="405"/>
      <c r="T819" s="405"/>
      <c r="U819" s="405"/>
      <c r="V819" s="405"/>
      <c r="W819" s="405"/>
      <c r="X819" s="405"/>
      <c r="Y819" s="405"/>
      <c r="Z819" s="405"/>
    </row>
    <row r="820" spans="1:26" ht="16.5" customHeight="1">
      <c r="A820" s="405"/>
      <c r="B820" s="405"/>
      <c r="C820" s="405"/>
      <c r="D820" s="413"/>
      <c r="E820" s="405"/>
      <c r="F820" s="412"/>
      <c r="G820" s="405"/>
      <c r="H820" s="405"/>
      <c r="I820" s="405"/>
      <c r="J820" s="412"/>
      <c r="K820" s="412"/>
      <c r="L820" s="405"/>
      <c r="M820" s="405"/>
      <c r="N820" s="405"/>
      <c r="O820" s="405"/>
      <c r="P820" s="405"/>
      <c r="Q820" s="405"/>
      <c r="R820" s="405"/>
      <c r="S820" s="405"/>
      <c r="T820" s="405"/>
      <c r="U820" s="405"/>
      <c r="V820" s="405"/>
      <c r="W820" s="405"/>
      <c r="X820" s="405"/>
      <c r="Y820" s="405"/>
      <c r="Z820" s="405"/>
    </row>
    <row r="821" spans="1:26" ht="16.5" customHeight="1">
      <c r="A821" s="405"/>
      <c r="B821" s="405"/>
      <c r="C821" s="405"/>
      <c r="D821" s="413"/>
      <c r="E821" s="405"/>
      <c r="F821" s="412"/>
      <c r="G821" s="405"/>
      <c r="H821" s="405"/>
      <c r="I821" s="405"/>
      <c r="J821" s="412"/>
      <c r="K821" s="412"/>
      <c r="L821" s="405"/>
      <c r="M821" s="405"/>
      <c r="N821" s="405"/>
      <c r="O821" s="405"/>
      <c r="P821" s="405"/>
      <c r="Q821" s="405"/>
      <c r="R821" s="405"/>
      <c r="S821" s="405"/>
      <c r="T821" s="405"/>
      <c r="U821" s="405"/>
      <c r="V821" s="405"/>
      <c r="W821" s="405"/>
      <c r="X821" s="405"/>
      <c r="Y821" s="405"/>
      <c r="Z821" s="405"/>
    </row>
    <row r="822" spans="1:26" ht="16.5" customHeight="1">
      <c r="A822" s="405"/>
      <c r="B822" s="405"/>
      <c r="C822" s="405"/>
      <c r="D822" s="413"/>
      <c r="E822" s="405"/>
      <c r="F822" s="412"/>
      <c r="G822" s="405"/>
      <c r="H822" s="405"/>
      <c r="I822" s="405"/>
      <c r="J822" s="412"/>
      <c r="K822" s="412"/>
      <c r="L822" s="405"/>
      <c r="M822" s="405"/>
      <c r="N822" s="405"/>
      <c r="O822" s="405"/>
      <c r="P822" s="405"/>
      <c r="Q822" s="405"/>
      <c r="R822" s="405"/>
      <c r="S822" s="405"/>
      <c r="T822" s="405"/>
      <c r="U822" s="405"/>
      <c r="V822" s="405"/>
      <c r="W822" s="405"/>
      <c r="X822" s="405"/>
      <c r="Y822" s="405"/>
      <c r="Z822" s="405"/>
    </row>
    <row r="823" spans="1:26" ht="16.5" customHeight="1">
      <c r="A823" s="405"/>
      <c r="B823" s="405"/>
      <c r="C823" s="405"/>
      <c r="D823" s="413"/>
      <c r="E823" s="405"/>
      <c r="F823" s="412"/>
      <c r="G823" s="405"/>
      <c r="H823" s="405"/>
      <c r="I823" s="405"/>
      <c r="J823" s="412"/>
      <c r="K823" s="412"/>
      <c r="L823" s="405"/>
      <c r="M823" s="405"/>
      <c r="N823" s="405"/>
      <c r="O823" s="405"/>
      <c r="P823" s="405"/>
      <c r="Q823" s="405"/>
      <c r="R823" s="405"/>
      <c r="S823" s="405"/>
      <c r="T823" s="405"/>
      <c r="U823" s="405"/>
      <c r="V823" s="405"/>
      <c r="W823" s="405"/>
      <c r="X823" s="405"/>
      <c r="Y823" s="405"/>
      <c r="Z823" s="405"/>
    </row>
    <row r="824" spans="1:26" ht="16.5" customHeight="1">
      <c r="A824" s="405"/>
      <c r="B824" s="405"/>
      <c r="C824" s="405"/>
      <c r="D824" s="413"/>
      <c r="E824" s="405"/>
      <c r="F824" s="412"/>
      <c r="G824" s="405"/>
      <c r="H824" s="405"/>
      <c r="I824" s="405"/>
      <c r="J824" s="412"/>
      <c r="K824" s="412"/>
      <c r="L824" s="405"/>
      <c r="M824" s="405"/>
      <c r="N824" s="405"/>
      <c r="O824" s="405"/>
      <c r="P824" s="405"/>
      <c r="Q824" s="405"/>
      <c r="R824" s="405"/>
      <c r="S824" s="405"/>
      <c r="T824" s="405"/>
      <c r="U824" s="405"/>
      <c r="V824" s="405"/>
      <c r="W824" s="405"/>
      <c r="X824" s="405"/>
      <c r="Y824" s="405"/>
      <c r="Z824" s="405"/>
    </row>
    <row r="825" spans="1:26" ht="16.5" customHeight="1">
      <c r="A825" s="405"/>
      <c r="B825" s="405"/>
      <c r="C825" s="405"/>
      <c r="D825" s="413"/>
      <c r="E825" s="405"/>
      <c r="F825" s="412"/>
      <c r="G825" s="405"/>
      <c r="H825" s="405"/>
      <c r="I825" s="405"/>
      <c r="J825" s="412"/>
      <c r="K825" s="412"/>
      <c r="L825" s="405"/>
      <c r="M825" s="405"/>
      <c r="N825" s="405"/>
      <c r="O825" s="405"/>
      <c r="P825" s="405"/>
      <c r="Q825" s="405"/>
      <c r="R825" s="405"/>
      <c r="S825" s="405"/>
      <c r="T825" s="405"/>
      <c r="U825" s="405"/>
      <c r="V825" s="405"/>
      <c r="W825" s="405"/>
      <c r="X825" s="405"/>
      <c r="Y825" s="405"/>
      <c r="Z825" s="405"/>
    </row>
    <row r="826" spans="1:26" ht="16.5" customHeight="1">
      <c r="A826" s="405"/>
      <c r="B826" s="405"/>
      <c r="C826" s="405"/>
      <c r="D826" s="413"/>
      <c r="E826" s="405"/>
      <c r="F826" s="412"/>
      <c r="G826" s="405"/>
      <c r="H826" s="405"/>
      <c r="I826" s="405"/>
      <c r="J826" s="412"/>
      <c r="K826" s="412"/>
      <c r="L826" s="405"/>
      <c r="M826" s="405"/>
      <c r="N826" s="405"/>
      <c r="O826" s="405"/>
      <c r="P826" s="405"/>
      <c r="Q826" s="405"/>
      <c r="R826" s="405"/>
      <c r="S826" s="405"/>
      <c r="T826" s="405"/>
      <c r="U826" s="405"/>
      <c r="V826" s="405"/>
      <c r="W826" s="405"/>
      <c r="X826" s="405"/>
      <c r="Y826" s="405"/>
      <c r="Z826" s="405"/>
    </row>
    <row r="827" spans="1:26" ht="16.5" customHeight="1">
      <c r="A827" s="405"/>
      <c r="B827" s="405"/>
      <c r="C827" s="405"/>
      <c r="D827" s="413"/>
      <c r="E827" s="405"/>
      <c r="F827" s="412"/>
      <c r="G827" s="405"/>
      <c r="H827" s="405"/>
      <c r="I827" s="405"/>
      <c r="J827" s="412"/>
      <c r="K827" s="412"/>
      <c r="L827" s="405"/>
      <c r="M827" s="405"/>
      <c r="N827" s="405"/>
      <c r="O827" s="405"/>
      <c r="P827" s="405"/>
      <c r="Q827" s="405"/>
      <c r="R827" s="405"/>
      <c r="S827" s="405"/>
      <c r="T827" s="405"/>
      <c r="U827" s="405"/>
      <c r="V827" s="405"/>
      <c r="W827" s="405"/>
      <c r="X827" s="405"/>
      <c r="Y827" s="405"/>
      <c r="Z827" s="405"/>
    </row>
    <row r="828" spans="1:26" ht="16.5" customHeight="1">
      <c r="A828" s="405"/>
      <c r="B828" s="405"/>
      <c r="C828" s="405"/>
      <c r="D828" s="413"/>
      <c r="E828" s="405"/>
      <c r="F828" s="412"/>
      <c r="G828" s="405"/>
      <c r="H828" s="405"/>
      <c r="I828" s="405"/>
      <c r="J828" s="412"/>
      <c r="K828" s="412"/>
      <c r="L828" s="405"/>
      <c r="M828" s="405"/>
      <c r="N828" s="405"/>
      <c r="O828" s="405"/>
      <c r="P828" s="405"/>
      <c r="Q828" s="405"/>
      <c r="R828" s="405"/>
      <c r="S828" s="405"/>
      <c r="T828" s="405"/>
      <c r="U828" s="405"/>
      <c r="V828" s="405"/>
      <c r="W828" s="405"/>
      <c r="X828" s="405"/>
      <c r="Y828" s="405"/>
      <c r="Z828" s="405"/>
    </row>
    <row r="829" spans="1:26" ht="16.5" customHeight="1">
      <c r="A829" s="405"/>
      <c r="B829" s="405"/>
      <c r="C829" s="405"/>
      <c r="D829" s="413"/>
      <c r="E829" s="405"/>
      <c r="F829" s="412"/>
      <c r="G829" s="405"/>
      <c r="H829" s="405"/>
      <c r="I829" s="405"/>
      <c r="J829" s="412"/>
      <c r="K829" s="412"/>
      <c r="L829" s="405"/>
      <c r="M829" s="405"/>
      <c r="N829" s="405"/>
      <c r="O829" s="405"/>
      <c r="P829" s="405"/>
      <c r="Q829" s="405"/>
      <c r="R829" s="405"/>
      <c r="S829" s="405"/>
      <c r="T829" s="405"/>
      <c r="U829" s="405"/>
      <c r="V829" s="405"/>
      <c r="W829" s="405"/>
      <c r="X829" s="405"/>
      <c r="Y829" s="405"/>
      <c r="Z829" s="405"/>
    </row>
    <row r="830" spans="1:26" ht="16.5" customHeight="1">
      <c r="A830" s="405"/>
      <c r="B830" s="405"/>
      <c r="C830" s="405"/>
      <c r="D830" s="413"/>
      <c r="E830" s="405"/>
      <c r="F830" s="412"/>
      <c r="G830" s="405"/>
      <c r="H830" s="405"/>
      <c r="I830" s="405"/>
      <c r="J830" s="412"/>
      <c r="K830" s="412"/>
      <c r="L830" s="405"/>
      <c r="M830" s="405"/>
      <c r="N830" s="405"/>
      <c r="O830" s="405"/>
      <c r="P830" s="405"/>
      <c r="Q830" s="405"/>
      <c r="R830" s="405"/>
      <c r="S830" s="405"/>
      <c r="T830" s="405"/>
      <c r="U830" s="405"/>
      <c r="V830" s="405"/>
      <c r="W830" s="405"/>
      <c r="X830" s="405"/>
      <c r="Y830" s="405"/>
      <c r="Z830" s="405"/>
    </row>
    <row r="831" spans="1:26" ht="16.5" customHeight="1">
      <c r="A831" s="405"/>
      <c r="B831" s="405"/>
      <c r="C831" s="405"/>
      <c r="D831" s="413"/>
      <c r="E831" s="405"/>
      <c r="F831" s="412"/>
      <c r="G831" s="405"/>
      <c r="H831" s="405"/>
      <c r="I831" s="405"/>
      <c r="J831" s="412"/>
      <c r="K831" s="412"/>
      <c r="L831" s="405"/>
      <c r="M831" s="405"/>
      <c r="N831" s="405"/>
      <c r="O831" s="405"/>
      <c r="P831" s="405"/>
      <c r="Q831" s="405"/>
      <c r="R831" s="405"/>
      <c r="S831" s="405"/>
      <c r="T831" s="405"/>
      <c r="U831" s="405"/>
      <c r="V831" s="405"/>
      <c r="W831" s="405"/>
      <c r="X831" s="405"/>
      <c r="Y831" s="405"/>
      <c r="Z831" s="405"/>
    </row>
    <row r="832" spans="1:26" ht="16.5" customHeight="1">
      <c r="A832" s="405"/>
      <c r="B832" s="405"/>
      <c r="C832" s="405"/>
      <c r="D832" s="413"/>
      <c r="E832" s="405"/>
      <c r="F832" s="412"/>
      <c r="G832" s="405"/>
      <c r="H832" s="405"/>
      <c r="I832" s="405"/>
      <c r="J832" s="412"/>
      <c r="K832" s="412"/>
      <c r="L832" s="405"/>
      <c r="M832" s="405"/>
      <c r="N832" s="405"/>
      <c r="O832" s="405"/>
      <c r="P832" s="405"/>
      <c r="Q832" s="405"/>
      <c r="R832" s="405"/>
      <c r="S832" s="405"/>
      <c r="T832" s="405"/>
      <c r="U832" s="405"/>
      <c r="V832" s="405"/>
      <c r="W832" s="405"/>
      <c r="X832" s="405"/>
      <c r="Y832" s="405"/>
      <c r="Z832" s="405"/>
    </row>
    <row r="833" spans="1:26" ht="16.5" customHeight="1">
      <c r="A833" s="405"/>
      <c r="B833" s="405"/>
      <c r="C833" s="405"/>
      <c r="D833" s="413"/>
      <c r="E833" s="405"/>
      <c r="F833" s="412"/>
      <c r="G833" s="405"/>
      <c r="H833" s="405"/>
      <c r="I833" s="405"/>
      <c r="J833" s="412"/>
      <c r="K833" s="412"/>
      <c r="L833" s="405"/>
      <c r="M833" s="405"/>
      <c r="N833" s="405"/>
      <c r="O833" s="405"/>
      <c r="P833" s="405"/>
      <c r="Q833" s="405"/>
      <c r="R833" s="405"/>
      <c r="S833" s="405"/>
      <c r="T833" s="405"/>
      <c r="U833" s="405"/>
      <c r="V833" s="405"/>
      <c r="W833" s="405"/>
      <c r="X833" s="405"/>
      <c r="Y833" s="405"/>
      <c r="Z833" s="405"/>
    </row>
    <row r="834" spans="1:26" ht="16.5" customHeight="1">
      <c r="A834" s="405"/>
      <c r="B834" s="405"/>
      <c r="C834" s="405"/>
      <c r="D834" s="413"/>
      <c r="E834" s="405"/>
      <c r="F834" s="412"/>
      <c r="G834" s="405"/>
      <c r="H834" s="405"/>
      <c r="I834" s="405"/>
      <c r="J834" s="412"/>
      <c r="K834" s="412"/>
      <c r="L834" s="405"/>
      <c r="M834" s="405"/>
      <c r="N834" s="405"/>
      <c r="O834" s="405"/>
      <c r="P834" s="405"/>
      <c r="Q834" s="405"/>
      <c r="R834" s="405"/>
      <c r="S834" s="405"/>
      <c r="T834" s="405"/>
      <c r="U834" s="405"/>
      <c r="V834" s="405"/>
      <c r="W834" s="405"/>
      <c r="X834" s="405"/>
      <c r="Y834" s="405"/>
      <c r="Z834" s="405"/>
    </row>
    <row r="835" spans="1:26" ht="16.5" customHeight="1">
      <c r="A835" s="405"/>
      <c r="B835" s="405"/>
      <c r="C835" s="405"/>
      <c r="D835" s="413"/>
      <c r="E835" s="405"/>
      <c r="F835" s="412"/>
      <c r="G835" s="405"/>
      <c r="H835" s="405"/>
      <c r="I835" s="405"/>
      <c r="J835" s="412"/>
      <c r="K835" s="412"/>
      <c r="L835" s="405"/>
      <c r="M835" s="405"/>
      <c r="N835" s="405"/>
      <c r="O835" s="405"/>
      <c r="P835" s="405"/>
      <c r="Q835" s="405"/>
      <c r="R835" s="405"/>
      <c r="S835" s="405"/>
      <c r="T835" s="405"/>
      <c r="U835" s="405"/>
      <c r="V835" s="405"/>
      <c r="W835" s="405"/>
      <c r="X835" s="405"/>
      <c r="Y835" s="405"/>
      <c r="Z835" s="405"/>
    </row>
    <row r="836" spans="1:26" ht="16.5" customHeight="1">
      <c r="A836" s="405"/>
      <c r="B836" s="405"/>
      <c r="C836" s="405"/>
      <c r="D836" s="413"/>
      <c r="E836" s="405"/>
      <c r="F836" s="412"/>
      <c r="G836" s="405"/>
      <c r="H836" s="405"/>
      <c r="I836" s="405"/>
      <c r="J836" s="412"/>
      <c r="K836" s="412"/>
      <c r="L836" s="405"/>
      <c r="M836" s="405"/>
      <c r="N836" s="405"/>
      <c r="O836" s="405"/>
      <c r="P836" s="405"/>
      <c r="Q836" s="405"/>
      <c r="R836" s="405"/>
      <c r="S836" s="405"/>
      <c r="T836" s="405"/>
      <c r="U836" s="405"/>
      <c r="V836" s="405"/>
      <c r="W836" s="405"/>
      <c r="X836" s="405"/>
      <c r="Y836" s="405"/>
      <c r="Z836" s="405"/>
    </row>
    <row r="837" spans="1:26" ht="16.5" customHeight="1">
      <c r="A837" s="405"/>
      <c r="B837" s="405"/>
      <c r="C837" s="405"/>
      <c r="D837" s="413"/>
      <c r="E837" s="405"/>
      <c r="F837" s="412"/>
      <c r="G837" s="405"/>
      <c r="H837" s="405"/>
      <c r="I837" s="405"/>
      <c r="J837" s="412"/>
      <c r="K837" s="412"/>
      <c r="L837" s="405"/>
      <c r="M837" s="405"/>
      <c r="N837" s="405"/>
      <c r="O837" s="405"/>
      <c r="P837" s="405"/>
      <c r="Q837" s="405"/>
      <c r="R837" s="405"/>
      <c r="S837" s="405"/>
      <c r="T837" s="405"/>
      <c r="U837" s="405"/>
      <c r="V837" s="405"/>
      <c r="W837" s="405"/>
      <c r="X837" s="405"/>
      <c r="Y837" s="405"/>
      <c r="Z837" s="405"/>
    </row>
    <row r="838" spans="1:26" ht="16.5" customHeight="1">
      <c r="A838" s="405"/>
      <c r="B838" s="405"/>
      <c r="C838" s="405"/>
      <c r="D838" s="413"/>
      <c r="E838" s="405"/>
      <c r="F838" s="412"/>
      <c r="G838" s="405"/>
      <c r="H838" s="405"/>
      <c r="I838" s="405"/>
      <c r="J838" s="412"/>
      <c r="K838" s="412"/>
      <c r="L838" s="405"/>
      <c r="M838" s="405"/>
      <c r="N838" s="405"/>
      <c r="O838" s="405"/>
      <c r="P838" s="405"/>
      <c r="Q838" s="405"/>
      <c r="R838" s="405"/>
      <c r="S838" s="405"/>
      <c r="T838" s="405"/>
      <c r="U838" s="405"/>
      <c r="V838" s="405"/>
      <c r="W838" s="405"/>
      <c r="X838" s="405"/>
      <c r="Y838" s="405"/>
      <c r="Z838" s="405"/>
    </row>
    <row r="839" spans="1:26" ht="16.5" customHeight="1">
      <c r="A839" s="405"/>
      <c r="B839" s="405"/>
      <c r="C839" s="405"/>
      <c r="D839" s="413"/>
      <c r="E839" s="405"/>
      <c r="F839" s="412"/>
      <c r="G839" s="405"/>
      <c r="H839" s="405"/>
      <c r="I839" s="405"/>
      <c r="J839" s="412"/>
      <c r="K839" s="412"/>
      <c r="L839" s="405"/>
      <c r="M839" s="405"/>
      <c r="N839" s="405"/>
      <c r="O839" s="405"/>
      <c r="P839" s="405"/>
      <c r="Q839" s="405"/>
      <c r="R839" s="405"/>
      <c r="S839" s="405"/>
      <c r="T839" s="405"/>
      <c r="U839" s="405"/>
      <c r="V839" s="405"/>
      <c r="W839" s="405"/>
      <c r="X839" s="405"/>
      <c r="Y839" s="405"/>
      <c r="Z839" s="405"/>
    </row>
    <row r="840" spans="1:26" ht="16.5" customHeight="1">
      <c r="A840" s="405"/>
      <c r="B840" s="405"/>
      <c r="C840" s="405"/>
      <c r="D840" s="413"/>
      <c r="E840" s="405"/>
      <c r="F840" s="412"/>
      <c r="G840" s="405"/>
      <c r="H840" s="405"/>
      <c r="I840" s="405"/>
      <c r="J840" s="412"/>
      <c r="K840" s="412"/>
      <c r="L840" s="405"/>
      <c r="M840" s="405"/>
      <c r="N840" s="405"/>
      <c r="O840" s="405"/>
      <c r="P840" s="405"/>
      <c r="Q840" s="405"/>
      <c r="R840" s="405"/>
      <c r="S840" s="405"/>
      <c r="T840" s="405"/>
      <c r="U840" s="405"/>
      <c r="V840" s="405"/>
      <c r="W840" s="405"/>
      <c r="X840" s="405"/>
      <c r="Y840" s="405"/>
      <c r="Z840" s="405"/>
    </row>
    <row r="841" spans="1:26" ht="16.5" customHeight="1">
      <c r="A841" s="405"/>
      <c r="B841" s="405"/>
      <c r="C841" s="405"/>
      <c r="D841" s="413"/>
      <c r="E841" s="405"/>
      <c r="F841" s="412"/>
      <c r="G841" s="405"/>
      <c r="H841" s="405"/>
      <c r="I841" s="405"/>
      <c r="J841" s="412"/>
      <c r="K841" s="412"/>
      <c r="L841" s="405"/>
      <c r="M841" s="405"/>
      <c r="N841" s="405"/>
      <c r="O841" s="405"/>
      <c r="P841" s="405"/>
      <c r="Q841" s="405"/>
      <c r="R841" s="405"/>
      <c r="S841" s="405"/>
      <c r="T841" s="405"/>
      <c r="U841" s="405"/>
      <c r="V841" s="405"/>
      <c r="W841" s="405"/>
      <c r="X841" s="405"/>
      <c r="Y841" s="405"/>
      <c r="Z841" s="405"/>
    </row>
    <row r="842" spans="1:26" ht="16.5" customHeight="1">
      <c r="A842" s="405"/>
      <c r="B842" s="405"/>
      <c r="C842" s="405"/>
      <c r="D842" s="413"/>
      <c r="E842" s="405"/>
      <c r="F842" s="412"/>
      <c r="G842" s="405"/>
      <c r="H842" s="405"/>
      <c r="I842" s="405"/>
      <c r="J842" s="412"/>
      <c r="K842" s="412"/>
      <c r="L842" s="405"/>
      <c r="M842" s="405"/>
      <c r="N842" s="405"/>
      <c r="O842" s="405"/>
      <c r="P842" s="405"/>
      <c r="Q842" s="405"/>
      <c r="R842" s="405"/>
      <c r="S842" s="405"/>
      <c r="T842" s="405"/>
      <c r="U842" s="405"/>
      <c r="V842" s="405"/>
      <c r="W842" s="405"/>
      <c r="X842" s="405"/>
      <c r="Y842" s="405"/>
      <c r="Z842" s="405"/>
    </row>
    <row r="843" spans="1:26" ht="16.5" customHeight="1">
      <c r="A843" s="405"/>
      <c r="B843" s="405"/>
      <c r="C843" s="405"/>
      <c r="D843" s="413"/>
      <c r="E843" s="405"/>
      <c r="F843" s="412"/>
      <c r="G843" s="405"/>
      <c r="H843" s="405"/>
      <c r="I843" s="405"/>
      <c r="J843" s="412"/>
      <c r="K843" s="412"/>
      <c r="L843" s="405"/>
      <c r="M843" s="405"/>
      <c r="N843" s="405"/>
      <c r="O843" s="405"/>
      <c r="P843" s="405"/>
      <c r="Q843" s="405"/>
      <c r="R843" s="405"/>
      <c r="S843" s="405"/>
      <c r="T843" s="405"/>
      <c r="U843" s="405"/>
      <c r="V843" s="405"/>
      <c r="W843" s="405"/>
      <c r="X843" s="405"/>
      <c r="Y843" s="405"/>
      <c r="Z843" s="405"/>
    </row>
    <row r="844" spans="1:26" ht="16.5" customHeight="1">
      <c r="A844" s="405"/>
      <c r="B844" s="405"/>
      <c r="C844" s="405"/>
      <c r="D844" s="413"/>
      <c r="E844" s="405"/>
      <c r="F844" s="412"/>
      <c r="G844" s="405"/>
      <c r="H844" s="405"/>
      <c r="I844" s="405"/>
      <c r="J844" s="412"/>
      <c r="K844" s="412"/>
      <c r="L844" s="405"/>
      <c r="M844" s="405"/>
      <c r="N844" s="405"/>
      <c r="O844" s="405"/>
      <c r="P844" s="405"/>
      <c r="Q844" s="405"/>
      <c r="R844" s="405"/>
      <c r="S844" s="405"/>
      <c r="T844" s="405"/>
      <c r="U844" s="405"/>
      <c r="V844" s="405"/>
      <c r="W844" s="405"/>
      <c r="X844" s="405"/>
      <c r="Y844" s="405"/>
      <c r="Z844" s="405"/>
    </row>
    <row r="845" spans="1:26" ht="16.5" customHeight="1">
      <c r="A845" s="405"/>
      <c r="B845" s="405"/>
      <c r="C845" s="405"/>
      <c r="D845" s="413"/>
      <c r="E845" s="405"/>
      <c r="F845" s="412"/>
      <c r="G845" s="405"/>
      <c r="H845" s="405"/>
      <c r="I845" s="405"/>
      <c r="J845" s="412"/>
      <c r="K845" s="412"/>
      <c r="L845" s="405"/>
      <c r="M845" s="405"/>
      <c r="N845" s="405"/>
      <c r="O845" s="405"/>
      <c r="P845" s="405"/>
      <c r="Q845" s="405"/>
      <c r="R845" s="405"/>
      <c r="S845" s="405"/>
      <c r="T845" s="405"/>
      <c r="U845" s="405"/>
      <c r="V845" s="405"/>
      <c r="W845" s="405"/>
      <c r="X845" s="405"/>
      <c r="Y845" s="405"/>
      <c r="Z845" s="405"/>
    </row>
    <row r="846" spans="1:26" ht="16.5" customHeight="1">
      <c r="A846" s="405"/>
      <c r="B846" s="405"/>
      <c r="C846" s="405"/>
      <c r="D846" s="413"/>
      <c r="E846" s="405"/>
      <c r="F846" s="412"/>
      <c r="G846" s="405"/>
      <c r="H846" s="405"/>
      <c r="I846" s="405"/>
      <c r="J846" s="412"/>
      <c r="K846" s="412"/>
      <c r="L846" s="405"/>
      <c r="M846" s="405"/>
      <c r="N846" s="405"/>
      <c r="O846" s="405"/>
      <c r="P846" s="405"/>
      <c r="Q846" s="405"/>
      <c r="R846" s="405"/>
      <c r="S846" s="405"/>
      <c r="T846" s="405"/>
      <c r="U846" s="405"/>
      <c r="V846" s="405"/>
      <c r="W846" s="405"/>
      <c r="X846" s="405"/>
      <c r="Y846" s="405"/>
      <c r="Z846" s="405"/>
    </row>
    <row r="847" spans="1:26" ht="16.5" customHeight="1">
      <c r="A847" s="405"/>
      <c r="B847" s="405"/>
      <c r="C847" s="405"/>
      <c r="D847" s="413"/>
      <c r="E847" s="405"/>
      <c r="F847" s="412"/>
      <c r="G847" s="405"/>
      <c r="H847" s="405"/>
      <c r="I847" s="405"/>
      <c r="J847" s="412"/>
      <c r="K847" s="412"/>
      <c r="L847" s="405"/>
      <c r="M847" s="405"/>
      <c r="N847" s="405"/>
      <c r="O847" s="405"/>
      <c r="P847" s="405"/>
      <c r="Q847" s="405"/>
      <c r="R847" s="405"/>
      <c r="S847" s="405"/>
      <c r="T847" s="405"/>
      <c r="U847" s="405"/>
      <c r="V847" s="405"/>
      <c r="W847" s="405"/>
      <c r="X847" s="405"/>
      <c r="Y847" s="405"/>
      <c r="Z847" s="405"/>
    </row>
    <row r="848" spans="1:26" ht="16.5" customHeight="1">
      <c r="A848" s="405"/>
      <c r="B848" s="405"/>
      <c r="C848" s="405"/>
      <c r="D848" s="413"/>
      <c r="E848" s="405"/>
      <c r="F848" s="412"/>
      <c r="G848" s="405"/>
      <c r="H848" s="405"/>
      <c r="I848" s="405"/>
      <c r="J848" s="412"/>
      <c r="K848" s="412"/>
      <c r="L848" s="405"/>
      <c r="M848" s="405"/>
      <c r="N848" s="405"/>
      <c r="O848" s="405"/>
      <c r="P848" s="405"/>
      <c r="Q848" s="405"/>
      <c r="R848" s="405"/>
      <c r="S848" s="405"/>
      <c r="T848" s="405"/>
      <c r="U848" s="405"/>
      <c r="V848" s="405"/>
      <c r="W848" s="405"/>
      <c r="X848" s="405"/>
      <c r="Y848" s="405"/>
      <c r="Z848" s="405"/>
    </row>
    <row r="849" spans="1:26" ht="16.5" customHeight="1">
      <c r="A849" s="405"/>
      <c r="B849" s="405"/>
      <c r="C849" s="405"/>
      <c r="D849" s="413"/>
      <c r="E849" s="405"/>
      <c r="F849" s="412"/>
      <c r="G849" s="405"/>
      <c r="H849" s="405"/>
      <c r="I849" s="405"/>
      <c r="J849" s="412"/>
      <c r="K849" s="412"/>
      <c r="L849" s="405"/>
      <c r="M849" s="405"/>
      <c r="N849" s="405"/>
      <c r="O849" s="405"/>
      <c r="P849" s="405"/>
      <c r="Q849" s="405"/>
      <c r="R849" s="405"/>
      <c r="S849" s="405"/>
      <c r="T849" s="405"/>
      <c r="U849" s="405"/>
      <c r="V849" s="405"/>
      <c r="W849" s="405"/>
      <c r="X849" s="405"/>
      <c r="Y849" s="405"/>
      <c r="Z849" s="405"/>
    </row>
    <row r="850" spans="1:26" ht="16.5" customHeight="1">
      <c r="A850" s="405"/>
      <c r="B850" s="405"/>
      <c r="C850" s="405"/>
      <c r="D850" s="413"/>
      <c r="E850" s="405"/>
      <c r="F850" s="412"/>
      <c r="G850" s="405"/>
      <c r="H850" s="405"/>
      <c r="I850" s="405"/>
      <c r="J850" s="412"/>
      <c r="K850" s="412"/>
      <c r="L850" s="405"/>
      <c r="M850" s="405"/>
      <c r="N850" s="405"/>
      <c r="O850" s="405"/>
      <c r="P850" s="405"/>
      <c r="Q850" s="405"/>
      <c r="R850" s="405"/>
      <c r="S850" s="405"/>
      <c r="T850" s="405"/>
      <c r="U850" s="405"/>
      <c r="V850" s="405"/>
      <c r="W850" s="405"/>
      <c r="X850" s="405"/>
      <c r="Y850" s="405"/>
      <c r="Z850" s="405"/>
    </row>
    <row r="851" spans="1:26" ht="16.5" customHeight="1">
      <c r="A851" s="405"/>
      <c r="B851" s="405"/>
      <c r="C851" s="405"/>
      <c r="D851" s="413"/>
      <c r="E851" s="405"/>
      <c r="F851" s="412"/>
      <c r="G851" s="405"/>
      <c r="H851" s="405"/>
      <c r="I851" s="405"/>
      <c r="J851" s="412"/>
      <c r="K851" s="412"/>
      <c r="L851" s="405"/>
      <c r="M851" s="405"/>
      <c r="N851" s="405"/>
      <c r="O851" s="405"/>
      <c r="P851" s="405"/>
      <c r="Q851" s="405"/>
      <c r="R851" s="405"/>
      <c r="S851" s="405"/>
      <c r="T851" s="405"/>
      <c r="U851" s="405"/>
      <c r="V851" s="405"/>
      <c r="W851" s="405"/>
      <c r="X851" s="405"/>
      <c r="Y851" s="405"/>
      <c r="Z851" s="405"/>
    </row>
    <row r="852" spans="1:26" ht="16.5" customHeight="1">
      <c r="A852" s="405"/>
      <c r="B852" s="405"/>
      <c r="C852" s="405"/>
      <c r="D852" s="413"/>
      <c r="E852" s="405"/>
      <c r="F852" s="412"/>
      <c r="G852" s="405"/>
      <c r="H852" s="405"/>
      <c r="I852" s="405"/>
      <c r="J852" s="412"/>
      <c r="K852" s="412"/>
      <c r="L852" s="405"/>
      <c r="M852" s="405"/>
      <c r="N852" s="405"/>
      <c r="O852" s="405"/>
      <c r="P852" s="405"/>
      <c r="Q852" s="405"/>
      <c r="R852" s="405"/>
      <c r="S852" s="405"/>
      <c r="T852" s="405"/>
      <c r="U852" s="405"/>
      <c r="V852" s="405"/>
      <c r="W852" s="405"/>
      <c r="X852" s="405"/>
      <c r="Y852" s="405"/>
      <c r="Z852" s="405"/>
    </row>
    <row r="853" spans="1:26" ht="16.5" customHeight="1">
      <c r="A853" s="405"/>
      <c r="B853" s="405"/>
      <c r="C853" s="405"/>
      <c r="D853" s="413"/>
      <c r="E853" s="405"/>
      <c r="F853" s="412"/>
      <c r="G853" s="405"/>
      <c r="H853" s="405"/>
      <c r="I853" s="405"/>
      <c r="J853" s="412"/>
      <c r="K853" s="412"/>
      <c r="L853" s="405"/>
      <c r="M853" s="405"/>
      <c r="N853" s="405"/>
      <c r="O853" s="405"/>
      <c r="P853" s="405"/>
      <c r="Q853" s="405"/>
      <c r="R853" s="405"/>
      <c r="S853" s="405"/>
      <c r="T853" s="405"/>
      <c r="U853" s="405"/>
      <c r="V853" s="405"/>
      <c r="W853" s="405"/>
      <c r="X853" s="405"/>
      <c r="Y853" s="405"/>
      <c r="Z853" s="405"/>
    </row>
    <row r="854" spans="1:26" ht="16.5" customHeight="1">
      <c r="A854" s="405"/>
      <c r="B854" s="405"/>
      <c r="C854" s="405"/>
      <c r="D854" s="413"/>
      <c r="E854" s="405"/>
      <c r="F854" s="412"/>
      <c r="G854" s="405"/>
      <c r="H854" s="405"/>
      <c r="I854" s="405"/>
      <c r="J854" s="412"/>
      <c r="K854" s="412"/>
      <c r="L854" s="405"/>
      <c r="M854" s="405"/>
      <c r="N854" s="405"/>
      <c r="O854" s="405"/>
      <c r="P854" s="405"/>
      <c r="Q854" s="405"/>
      <c r="R854" s="405"/>
      <c r="S854" s="405"/>
      <c r="T854" s="405"/>
      <c r="U854" s="405"/>
      <c r="V854" s="405"/>
      <c r="W854" s="405"/>
      <c r="X854" s="405"/>
      <c r="Y854" s="405"/>
      <c r="Z854" s="405"/>
    </row>
    <row r="855" spans="1:26" ht="16.5" customHeight="1">
      <c r="A855" s="405"/>
      <c r="B855" s="405"/>
      <c r="C855" s="405"/>
      <c r="D855" s="413"/>
      <c r="E855" s="405"/>
      <c r="F855" s="412"/>
      <c r="G855" s="405"/>
      <c r="H855" s="405"/>
      <c r="I855" s="405"/>
      <c r="J855" s="412"/>
      <c r="K855" s="412"/>
      <c r="L855" s="405"/>
      <c r="M855" s="405"/>
      <c r="N855" s="405"/>
      <c r="O855" s="405"/>
      <c r="P855" s="405"/>
      <c r="Q855" s="405"/>
      <c r="R855" s="405"/>
      <c r="S855" s="405"/>
      <c r="T855" s="405"/>
      <c r="U855" s="405"/>
      <c r="V855" s="405"/>
      <c r="W855" s="405"/>
      <c r="X855" s="405"/>
      <c r="Y855" s="405"/>
      <c r="Z855" s="405"/>
    </row>
    <row r="856" spans="1:26" ht="16.5" customHeight="1">
      <c r="A856" s="405"/>
      <c r="B856" s="405"/>
      <c r="C856" s="405"/>
      <c r="D856" s="413"/>
      <c r="E856" s="405"/>
      <c r="F856" s="412"/>
      <c r="G856" s="405"/>
      <c r="H856" s="405"/>
      <c r="I856" s="405"/>
      <c r="J856" s="412"/>
      <c r="K856" s="412"/>
      <c r="L856" s="405"/>
      <c r="M856" s="405"/>
      <c r="N856" s="405"/>
      <c r="O856" s="405"/>
      <c r="P856" s="405"/>
      <c r="Q856" s="405"/>
      <c r="R856" s="405"/>
      <c r="S856" s="405"/>
      <c r="T856" s="405"/>
      <c r="U856" s="405"/>
      <c r="V856" s="405"/>
      <c r="W856" s="405"/>
      <c r="X856" s="405"/>
      <c r="Y856" s="405"/>
      <c r="Z856" s="405"/>
    </row>
    <row r="857" spans="1:26" ht="16.5" customHeight="1">
      <c r="A857" s="405"/>
      <c r="B857" s="405"/>
      <c r="C857" s="405"/>
      <c r="D857" s="413"/>
      <c r="E857" s="405"/>
      <c r="F857" s="412"/>
      <c r="G857" s="405"/>
      <c r="H857" s="405"/>
      <c r="I857" s="405"/>
      <c r="J857" s="412"/>
      <c r="K857" s="412"/>
      <c r="L857" s="405"/>
      <c r="M857" s="405"/>
      <c r="N857" s="405"/>
      <c r="O857" s="405"/>
      <c r="P857" s="405"/>
      <c r="Q857" s="405"/>
      <c r="R857" s="405"/>
      <c r="S857" s="405"/>
      <c r="T857" s="405"/>
      <c r="U857" s="405"/>
      <c r="V857" s="405"/>
      <c r="W857" s="405"/>
      <c r="X857" s="405"/>
      <c r="Y857" s="405"/>
      <c r="Z857" s="405"/>
    </row>
    <row r="858" spans="1:26" ht="16.5" customHeight="1">
      <c r="A858" s="405"/>
      <c r="B858" s="405"/>
      <c r="C858" s="405"/>
      <c r="D858" s="413"/>
      <c r="E858" s="405"/>
      <c r="F858" s="412"/>
      <c r="G858" s="405"/>
      <c r="H858" s="405"/>
      <c r="I858" s="405"/>
      <c r="J858" s="412"/>
      <c r="K858" s="412"/>
      <c r="L858" s="405"/>
      <c r="M858" s="405"/>
      <c r="N858" s="405"/>
      <c r="O858" s="405"/>
      <c r="P858" s="405"/>
      <c r="Q858" s="405"/>
      <c r="R858" s="405"/>
      <c r="S858" s="405"/>
      <c r="T858" s="405"/>
      <c r="U858" s="405"/>
      <c r="V858" s="405"/>
      <c r="W858" s="405"/>
      <c r="X858" s="405"/>
      <c r="Y858" s="405"/>
      <c r="Z858" s="405"/>
    </row>
    <row r="859" spans="1:26" ht="16.5" customHeight="1">
      <c r="A859" s="405"/>
      <c r="B859" s="405"/>
      <c r="C859" s="405"/>
      <c r="D859" s="413"/>
      <c r="E859" s="405"/>
      <c r="F859" s="412"/>
      <c r="G859" s="405"/>
      <c r="H859" s="405"/>
      <c r="I859" s="405"/>
      <c r="J859" s="412"/>
      <c r="K859" s="412"/>
      <c r="L859" s="405"/>
      <c r="M859" s="405"/>
      <c r="N859" s="405"/>
      <c r="O859" s="405"/>
      <c r="P859" s="405"/>
      <c r="Q859" s="405"/>
      <c r="R859" s="405"/>
      <c r="S859" s="405"/>
      <c r="T859" s="405"/>
      <c r="U859" s="405"/>
      <c r="V859" s="405"/>
      <c r="W859" s="405"/>
      <c r="X859" s="405"/>
      <c r="Y859" s="405"/>
      <c r="Z859" s="405"/>
    </row>
    <row r="860" spans="1:26" ht="16.5" customHeight="1">
      <c r="A860" s="405"/>
      <c r="B860" s="405"/>
      <c r="C860" s="405"/>
      <c r="D860" s="413"/>
      <c r="E860" s="405"/>
      <c r="F860" s="412"/>
      <c r="G860" s="405"/>
      <c r="H860" s="405"/>
      <c r="I860" s="405"/>
      <c r="J860" s="412"/>
      <c r="K860" s="412"/>
      <c r="L860" s="405"/>
      <c r="M860" s="405"/>
      <c r="N860" s="405"/>
      <c r="O860" s="405"/>
      <c r="P860" s="405"/>
      <c r="Q860" s="405"/>
      <c r="R860" s="405"/>
      <c r="S860" s="405"/>
      <c r="T860" s="405"/>
      <c r="U860" s="405"/>
      <c r="V860" s="405"/>
      <c r="W860" s="405"/>
      <c r="X860" s="405"/>
      <c r="Y860" s="405"/>
      <c r="Z860" s="405"/>
    </row>
    <row r="861" spans="1:26" ht="16.5" customHeight="1">
      <c r="A861" s="405"/>
      <c r="B861" s="405"/>
      <c r="C861" s="405"/>
      <c r="D861" s="413"/>
      <c r="E861" s="405"/>
      <c r="F861" s="412"/>
      <c r="G861" s="405"/>
      <c r="H861" s="405"/>
      <c r="I861" s="405"/>
      <c r="J861" s="412"/>
      <c r="K861" s="412"/>
      <c r="L861" s="405"/>
      <c r="M861" s="405"/>
      <c r="N861" s="405"/>
      <c r="O861" s="405"/>
      <c r="P861" s="405"/>
      <c r="Q861" s="405"/>
      <c r="R861" s="405"/>
      <c r="S861" s="405"/>
      <c r="T861" s="405"/>
      <c r="U861" s="405"/>
      <c r="V861" s="405"/>
      <c r="W861" s="405"/>
      <c r="X861" s="405"/>
      <c r="Y861" s="405"/>
      <c r="Z861" s="405"/>
    </row>
    <row r="862" spans="1:26" ht="16.5" customHeight="1">
      <c r="A862" s="405"/>
      <c r="B862" s="405"/>
      <c r="C862" s="405"/>
      <c r="D862" s="413"/>
      <c r="E862" s="405"/>
      <c r="F862" s="412"/>
      <c r="G862" s="405"/>
      <c r="H862" s="405"/>
      <c r="I862" s="405"/>
      <c r="J862" s="412"/>
      <c r="K862" s="412"/>
      <c r="L862" s="405"/>
      <c r="M862" s="405"/>
      <c r="N862" s="405"/>
      <c r="O862" s="405"/>
      <c r="P862" s="405"/>
      <c r="Q862" s="405"/>
      <c r="R862" s="405"/>
      <c r="S862" s="405"/>
      <c r="T862" s="405"/>
      <c r="U862" s="405"/>
      <c r="V862" s="405"/>
      <c r="W862" s="405"/>
      <c r="X862" s="405"/>
      <c r="Y862" s="405"/>
      <c r="Z862" s="405"/>
    </row>
    <row r="863" spans="1:26" ht="16.5" customHeight="1">
      <c r="A863" s="405"/>
      <c r="B863" s="405"/>
      <c r="C863" s="405"/>
      <c r="D863" s="413"/>
      <c r="E863" s="405"/>
      <c r="F863" s="412"/>
      <c r="G863" s="405"/>
      <c r="H863" s="405"/>
      <c r="I863" s="405"/>
      <c r="J863" s="412"/>
      <c r="K863" s="412"/>
      <c r="L863" s="405"/>
      <c r="M863" s="405"/>
      <c r="N863" s="405"/>
      <c r="O863" s="405"/>
      <c r="P863" s="405"/>
      <c r="Q863" s="405"/>
      <c r="R863" s="405"/>
      <c r="S863" s="405"/>
      <c r="T863" s="405"/>
      <c r="U863" s="405"/>
      <c r="V863" s="405"/>
      <c r="W863" s="405"/>
      <c r="X863" s="405"/>
      <c r="Y863" s="405"/>
      <c r="Z863" s="405"/>
    </row>
    <row r="864" spans="1:26" ht="16.5" customHeight="1">
      <c r="A864" s="405"/>
      <c r="B864" s="405"/>
      <c r="C864" s="405"/>
      <c r="D864" s="413"/>
      <c r="E864" s="405"/>
      <c r="F864" s="412"/>
      <c r="G864" s="405"/>
      <c r="H864" s="405"/>
      <c r="I864" s="405"/>
      <c r="J864" s="412"/>
      <c r="K864" s="412"/>
      <c r="L864" s="405"/>
      <c r="M864" s="405"/>
      <c r="N864" s="405"/>
      <c r="O864" s="405"/>
      <c r="P864" s="405"/>
      <c r="Q864" s="405"/>
      <c r="R864" s="405"/>
      <c r="S864" s="405"/>
      <c r="T864" s="405"/>
      <c r="U864" s="405"/>
      <c r="V864" s="405"/>
      <c r="W864" s="405"/>
      <c r="X864" s="405"/>
      <c r="Y864" s="405"/>
      <c r="Z864" s="405"/>
    </row>
    <row r="865" spans="1:26" ht="16.5" customHeight="1">
      <c r="A865" s="405"/>
      <c r="B865" s="405"/>
      <c r="C865" s="405"/>
      <c r="D865" s="413"/>
      <c r="E865" s="405"/>
      <c r="F865" s="412"/>
      <c r="G865" s="405"/>
      <c r="H865" s="405"/>
      <c r="I865" s="405"/>
      <c r="J865" s="412"/>
      <c r="K865" s="412"/>
      <c r="L865" s="405"/>
      <c r="M865" s="405"/>
      <c r="N865" s="405"/>
      <c r="O865" s="405"/>
      <c r="P865" s="405"/>
      <c r="Q865" s="405"/>
      <c r="R865" s="405"/>
      <c r="S865" s="405"/>
      <c r="T865" s="405"/>
      <c r="U865" s="405"/>
      <c r="V865" s="405"/>
      <c r="W865" s="405"/>
      <c r="X865" s="405"/>
      <c r="Y865" s="405"/>
      <c r="Z865" s="405"/>
    </row>
    <row r="866" spans="1:26" ht="16.5" customHeight="1">
      <c r="A866" s="405"/>
      <c r="B866" s="405"/>
      <c r="C866" s="405"/>
      <c r="D866" s="413"/>
      <c r="E866" s="405"/>
      <c r="F866" s="412"/>
      <c r="G866" s="405"/>
      <c r="H866" s="405"/>
      <c r="I866" s="405"/>
      <c r="J866" s="412"/>
      <c r="K866" s="412"/>
      <c r="L866" s="405"/>
      <c r="M866" s="405"/>
      <c r="N866" s="405"/>
      <c r="O866" s="405"/>
      <c r="P866" s="405"/>
      <c r="Q866" s="405"/>
      <c r="R866" s="405"/>
      <c r="S866" s="405"/>
      <c r="T866" s="405"/>
      <c r="U866" s="405"/>
      <c r="V866" s="405"/>
      <c r="W866" s="405"/>
      <c r="X866" s="405"/>
      <c r="Y866" s="405"/>
      <c r="Z866" s="405"/>
    </row>
    <row r="867" spans="1:26" ht="16.5" customHeight="1">
      <c r="A867" s="405"/>
      <c r="B867" s="405"/>
      <c r="C867" s="405"/>
      <c r="D867" s="413"/>
      <c r="E867" s="405"/>
      <c r="F867" s="412"/>
      <c r="G867" s="405"/>
      <c r="H867" s="405"/>
      <c r="I867" s="405"/>
      <c r="J867" s="412"/>
      <c r="K867" s="412"/>
      <c r="L867" s="405"/>
      <c r="M867" s="405"/>
      <c r="N867" s="405"/>
      <c r="O867" s="405"/>
      <c r="P867" s="405"/>
      <c r="Q867" s="405"/>
      <c r="R867" s="405"/>
      <c r="S867" s="405"/>
      <c r="T867" s="405"/>
      <c r="U867" s="405"/>
      <c r="V867" s="405"/>
      <c r="W867" s="405"/>
      <c r="X867" s="405"/>
      <c r="Y867" s="405"/>
      <c r="Z867" s="405"/>
    </row>
    <row r="868" spans="1:26" ht="16.5" customHeight="1">
      <c r="A868" s="405"/>
      <c r="B868" s="405"/>
      <c r="C868" s="405"/>
      <c r="D868" s="413"/>
      <c r="E868" s="405"/>
      <c r="F868" s="412"/>
      <c r="G868" s="405"/>
      <c r="H868" s="405"/>
      <c r="I868" s="405"/>
      <c r="J868" s="412"/>
      <c r="K868" s="412"/>
      <c r="L868" s="405"/>
      <c r="M868" s="405"/>
      <c r="N868" s="405"/>
      <c r="O868" s="405"/>
      <c r="P868" s="405"/>
      <c r="Q868" s="405"/>
      <c r="R868" s="405"/>
      <c r="S868" s="405"/>
      <c r="T868" s="405"/>
      <c r="U868" s="405"/>
      <c r="V868" s="405"/>
      <c r="W868" s="405"/>
      <c r="X868" s="405"/>
      <c r="Y868" s="405"/>
      <c r="Z868" s="405"/>
    </row>
    <row r="869" spans="1:26" ht="16.5" customHeight="1">
      <c r="A869" s="405"/>
      <c r="B869" s="405"/>
      <c r="C869" s="405"/>
      <c r="D869" s="413"/>
      <c r="E869" s="405"/>
      <c r="F869" s="412"/>
      <c r="G869" s="405"/>
      <c r="H869" s="405"/>
      <c r="I869" s="405"/>
      <c r="J869" s="412"/>
      <c r="K869" s="412"/>
      <c r="L869" s="405"/>
      <c r="M869" s="405"/>
      <c r="N869" s="405"/>
      <c r="O869" s="405"/>
      <c r="P869" s="405"/>
      <c r="Q869" s="405"/>
      <c r="R869" s="405"/>
      <c r="S869" s="405"/>
      <c r="T869" s="405"/>
      <c r="U869" s="405"/>
      <c r="V869" s="405"/>
      <c r="W869" s="405"/>
      <c r="X869" s="405"/>
      <c r="Y869" s="405"/>
      <c r="Z869" s="405"/>
    </row>
    <row r="870" spans="1:26" ht="16.5" customHeight="1">
      <c r="A870" s="405"/>
      <c r="B870" s="405"/>
      <c r="C870" s="405"/>
      <c r="D870" s="413"/>
      <c r="E870" s="405"/>
      <c r="F870" s="412"/>
      <c r="G870" s="405"/>
      <c r="H870" s="405"/>
      <c r="I870" s="405"/>
      <c r="J870" s="412"/>
      <c r="K870" s="412"/>
      <c r="L870" s="405"/>
      <c r="M870" s="405"/>
      <c r="N870" s="405"/>
      <c r="O870" s="405"/>
      <c r="P870" s="405"/>
      <c r="Q870" s="405"/>
      <c r="R870" s="405"/>
      <c r="S870" s="405"/>
      <c r="T870" s="405"/>
      <c r="U870" s="405"/>
      <c r="V870" s="405"/>
      <c r="W870" s="405"/>
      <c r="X870" s="405"/>
      <c r="Y870" s="405"/>
      <c r="Z870" s="405"/>
    </row>
    <row r="871" spans="1:26" ht="16.5" customHeight="1">
      <c r="A871" s="405"/>
      <c r="B871" s="405"/>
      <c r="C871" s="405"/>
      <c r="D871" s="413"/>
      <c r="E871" s="405"/>
      <c r="F871" s="412"/>
      <c r="G871" s="405"/>
      <c r="H871" s="405"/>
      <c r="I871" s="405"/>
      <c r="J871" s="412"/>
      <c r="K871" s="412"/>
      <c r="L871" s="405"/>
      <c r="M871" s="405"/>
      <c r="N871" s="405"/>
      <c r="O871" s="405"/>
      <c r="P871" s="405"/>
      <c r="Q871" s="405"/>
      <c r="R871" s="405"/>
      <c r="S871" s="405"/>
      <c r="T871" s="405"/>
      <c r="U871" s="405"/>
      <c r="V871" s="405"/>
      <c r="W871" s="405"/>
      <c r="X871" s="405"/>
      <c r="Y871" s="405"/>
      <c r="Z871" s="405"/>
    </row>
    <row r="872" spans="1:26" ht="16.5" customHeight="1">
      <c r="A872" s="405"/>
      <c r="B872" s="405"/>
      <c r="C872" s="405"/>
      <c r="D872" s="413"/>
      <c r="E872" s="405"/>
      <c r="F872" s="412"/>
      <c r="G872" s="405"/>
      <c r="H872" s="405"/>
      <c r="I872" s="405"/>
      <c r="J872" s="412"/>
      <c r="K872" s="412"/>
      <c r="L872" s="405"/>
      <c r="M872" s="405"/>
      <c r="N872" s="405"/>
      <c r="O872" s="405"/>
      <c r="P872" s="405"/>
      <c r="Q872" s="405"/>
      <c r="R872" s="405"/>
      <c r="S872" s="405"/>
      <c r="T872" s="405"/>
      <c r="U872" s="405"/>
      <c r="V872" s="405"/>
      <c r="W872" s="405"/>
      <c r="X872" s="405"/>
      <c r="Y872" s="405"/>
      <c r="Z872" s="405"/>
    </row>
    <row r="873" spans="1:26" ht="16.5" customHeight="1">
      <c r="A873" s="405"/>
      <c r="B873" s="405"/>
      <c r="C873" s="405"/>
      <c r="D873" s="413"/>
      <c r="E873" s="405"/>
      <c r="F873" s="412"/>
      <c r="G873" s="405"/>
      <c r="H873" s="405"/>
      <c r="I873" s="405"/>
      <c r="J873" s="412"/>
      <c r="K873" s="412"/>
      <c r="L873" s="405"/>
      <c r="M873" s="405"/>
      <c r="N873" s="405"/>
      <c r="O873" s="405"/>
      <c r="P873" s="405"/>
      <c r="Q873" s="405"/>
      <c r="R873" s="405"/>
      <c r="S873" s="405"/>
      <c r="T873" s="405"/>
      <c r="U873" s="405"/>
      <c r="V873" s="405"/>
      <c r="W873" s="405"/>
      <c r="X873" s="405"/>
      <c r="Y873" s="405"/>
      <c r="Z873" s="405"/>
    </row>
    <row r="874" spans="1:26" ht="16.5" customHeight="1">
      <c r="A874" s="405"/>
      <c r="B874" s="405"/>
      <c r="C874" s="405"/>
      <c r="D874" s="413"/>
      <c r="E874" s="405"/>
      <c r="F874" s="412"/>
      <c r="G874" s="405"/>
      <c r="H874" s="405"/>
      <c r="I874" s="405"/>
      <c r="J874" s="412"/>
      <c r="K874" s="412"/>
      <c r="L874" s="405"/>
      <c r="M874" s="405"/>
      <c r="N874" s="405"/>
      <c r="O874" s="405"/>
      <c r="P874" s="405"/>
      <c r="Q874" s="405"/>
      <c r="R874" s="405"/>
      <c r="S874" s="405"/>
      <c r="T874" s="405"/>
      <c r="U874" s="405"/>
      <c r="V874" s="405"/>
      <c r="W874" s="405"/>
      <c r="X874" s="405"/>
      <c r="Y874" s="405"/>
      <c r="Z874" s="405"/>
    </row>
    <row r="875" spans="1:26" ht="16.5" customHeight="1">
      <c r="A875" s="405"/>
      <c r="B875" s="405"/>
      <c r="C875" s="405"/>
      <c r="D875" s="413"/>
      <c r="E875" s="405"/>
      <c r="F875" s="412"/>
      <c r="G875" s="405"/>
      <c r="H875" s="405"/>
      <c r="I875" s="405"/>
      <c r="J875" s="412"/>
      <c r="K875" s="412"/>
      <c r="L875" s="405"/>
      <c r="M875" s="405"/>
      <c r="N875" s="405"/>
      <c r="O875" s="405"/>
      <c r="P875" s="405"/>
      <c r="Q875" s="405"/>
      <c r="R875" s="405"/>
      <c r="S875" s="405"/>
      <c r="T875" s="405"/>
      <c r="U875" s="405"/>
      <c r="V875" s="405"/>
      <c r="W875" s="405"/>
      <c r="X875" s="405"/>
      <c r="Y875" s="405"/>
      <c r="Z875" s="405"/>
    </row>
    <row r="876" spans="1:26" ht="16.5" customHeight="1">
      <c r="A876" s="405"/>
      <c r="B876" s="405"/>
      <c r="C876" s="405"/>
      <c r="D876" s="413"/>
      <c r="E876" s="405"/>
      <c r="F876" s="412"/>
      <c r="G876" s="405"/>
      <c r="H876" s="405"/>
      <c r="I876" s="405"/>
      <c r="J876" s="412"/>
      <c r="K876" s="412"/>
      <c r="L876" s="405"/>
      <c r="M876" s="405"/>
      <c r="N876" s="405"/>
      <c r="O876" s="405"/>
      <c r="P876" s="405"/>
      <c r="Q876" s="405"/>
      <c r="R876" s="405"/>
      <c r="S876" s="405"/>
      <c r="T876" s="405"/>
      <c r="U876" s="405"/>
      <c r="V876" s="405"/>
      <c r="W876" s="405"/>
      <c r="X876" s="405"/>
      <c r="Y876" s="405"/>
      <c r="Z876" s="405"/>
    </row>
    <row r="877" spans="1:26" ht="16.5" customHeight="1">
      <c r="A877" s="405"/>
      <c r="B877" s="405"/>
      <c r="C877" s="405"/>
      <c r="D877" s="413"/>
      <c r="E877" s="405"/>
      <c r="F877" s="412"/>
      <c r="G877" s="405"/>
      <c r="H877" s="405"/>
      <c r="I877" s="405"/>
      <c r="J877" s="412"/>
      <c r="K877" s="412"/>
      <c r="L877" s="405"/>
      <c r="M877" s="405"/>
      <c r="N877" s="405"/>
      <c r="O877" s="405"/>
      <c r="P877" s="405"/>
      <c r="Q877" s="405"/>
      <c r="R877" s="405"/>
      <c r="S877" s="405"/>
      <c r="T877" s="405"/>
      <c r="U877" s="405"/>
      <c r="V877" s="405"/>
      <c r="W877" s="405"/>
      <c r="X877" s="405"/>
      <c r="Y877" s="405"/>
      <c r="Z877" s="405"/>
    </row>
    <row r="878" spans="1:26" ht="16.5" customHeight="1">
      <c r="A878" s="405"/>
      <c r="B878" s="405"/>
      <c r="C878" s="405"/>
      <c r="D878" s="413"/>
      <c r="E878" s="405"/>
      <c r="F878" s="412"/>
      <c r="G878" s="405"/>
      <c r="H878" s="405"/>
      <c r="I878" s="405"/>
      <c r="J878" s="412"/>
      <c r="K878" s="412"/>
      <c r="L878" s="405"/>
      <c r="M878" s="405"/>
      <c r="N878" s="405"/>
      <c r="O878" s="405"/>
      <c r="P878" s="405"/>
      <c r="Q878" s="405"/>
      <c r="R878" s="405"/>
      <c r="S878" s="405"/>
      <c r="T878" s="405"/>
      <c r="U878" s="405"/>
      <c r="V878" s="405"/>
      <c r="W878" s="405"/>
      <c r="X878" s="405"/>
      <c r="Y878" s="405"/>
      <c r="Z878" s="405"/>
    </row>
    <row r="879" spans="1:26" ht="16.5" customHeight="1">
      <c r="A879" s="405"/>
      <c r="B879" s="405"/>
      <c r="C879" s="405"/>
      <c r="D879" s="413"/>
      <c r="E879" s="405"/>
      <c r="F879" s="412"/>
      <c r="G879" s="405"/>
      <c r="H879" s="405"/>
      <c r="I879" s="405"/>
      <c r="J879" s="412"/>
      <c r="K879" s="412"/>
      <c r="L879" s="405"/>
      <c r="M879" s="405"/>
      <c r="N879" s="405"/>
      <c r="O879" s="405"/>
      <c r="P879" s="405"/>
      <c r="Q879" s="405"/>
      <c r="R879" s="405"/>
      <c r="S879" s="405"/>
      <c r="T879" s="405"/>
      <c r="U879" s="405"/>
      <c r="V879" s="405"/>
      <c r="W879" s="405"/>
      <c r="X879" s="405"/>
      <c r="Y879" s="405"/>
      <c r="Z879" s="405"/>
    </row>
    <row r="880" spans="1:26" ht="16.5" customHeight="1">
      <c r="A880" s="405"/>
      <c r="B880" s="405"/>
      <c r="C880" s="405"/>
      <c r="D880" s="413"/>
      <c r="E880" s="405"/>
      <c r="F880" s="412"/>
      <c r="G880" s="405"/>
      <c r="H880" s="405"/>
      <c r="I880" s="405"/>
      <c r="J880" s="412"/>
      <c r="K880" s="412"/>
      <c r="L880" s="405"/>
      <c r="M880" s="405"/>
      <c r="N880" s="405"/>
      <c r="O880" s="405"/>
      <c r="P880" s="405"/>
      <c r="Q880" s="405"/>
      <c r="R880" s="405"/>
      <c r="S880" s="405"/>
      <c r="T880" s="405"/>
      <c r="U880" s="405"/>
      <c r="V880" s="405"/>
      <c r="W880" s="405"/>
      <c r="X880" s="405"/>
      <c r="Y880" s="405"/>
      <c r="Z880" s="405"/>
    </row>
    <row r="881" spans="1:26" ht="16.5" customHeight="1">
      <c r="A881" s="405"/>
      <c r="B881" s="405"/>
      <c r="C881" s="405"/>
      <c r="D881" s="413"/>
      <c r="E881" s="405"/>
      <c r="F881" s="412"/>
      <c r="G881" s="405"/>
      <c r="H881" s="405"/>
      <c r="I881" s="405"/>
      <c r="J881" s="412"/>
      <c r="K881" s="412"/>
      <c r="L881" s="405"/>
      <c r="M881" s="405"/>
      <c r="N881" s="405"/>
      <c r="O881" s="405"/>
      <c r="P881" s="405"/>
      <c r="Q881" s="405"/>
      <c r="R881" s="405"/>
      <c r="S881" s="405"/>
      <c r="T881" s="405"/>
      <c r="U881" s="405"/>
      <c r="V881" s="405"/>
      <c r="W881" s="405"/>
      <c r="X881" s="405"/>
      <c r="Y881" s="405"/>
      <c r="Z881" s="405"/>
    </row>
    <row r="882" spans="1:26" ht="16.5" customHeight="1">
      <c r="A882" s="405"/>
      <c r="B882" s="405"/>
      <c r="C882" s="405"/>
      <c r="D882" s="413"/>
      <c r="E882" s="405"/>
      <c r="F882" s="412"/>
      <c r="G882" s="405"/>
      <c r="H882" s="405"/>
      <c r="I882" s="405"/>
      <c r="J882" s="412"/>
      <c r="K882" s="412"/>
      <c r="L882" s="405"/>
      <c r="M882" s="405"/>
      <c r="N882" s="405"/>
      <c r="O882" s="405"/>
      <c r="P882" s="405"/>
      <c r="Q882" s="405"/>
      <c r="R882" s="405"/>
      <c r="S882" s="405"/>
      <c r="T882" s="405"/>
      <c r="U882" s="405"/>
      <c r="V882" s="405"/>
      <c r="W882" s="405"/>
      <c r="X882" s="405"/>
      <c r="Y882" s="405"/>
      <c r="Z882" s="405"/>
    </row>
    <row r="883" spans="1:26" ht="16.5" customHeight="1">
      <c r="A883" s="405"/>
      <c r="B883" s="405"/>
      <c r="C883" s="405"/>
      <c r="D883" s="413"/>
      <c r="E883" s="405"/>
      <c r="F883" s="412"/>
      <c r="G883" s="405"/>
      <c r="H883" s="405"/>
      <c r="I883" s="405"/>
      <c r="J883" s="412"/>
      <c r="K883" s="412"/>
      <c r="L883" s="405"/>
      <c r="M883" s="405"/>
      <c r="N883" s="405"/>
      <c r="O883" s="405"/>
      <c r="P883" s="405"/>
      <c r="Q883" s="405"/>
      <c r="R883" s="405"/>
      <c r="S883" s="405"/>
      <c r="T883" s="405"/>
      <c r="U883" s="405"/>
      <c r="V883" s="405"/>
      <c r="W883" s="405"/>
      <c r="X883" s="405"/>
      <c r="Y883" s="405"/>
      <c r="Z883" s="405"/>
    </row>
    <row r="884" spans="1:26" ht="16.5" customHeight="1">
      <c r="A884" s="405"/>
      <c r="B884" s="405"/>
      <c r="C884" s="405"/>
      <c r="D884" s="413"/>
      <c r="E884" s="405"/>
      <c r="F884" s="412"/>
      <c r="G884" s="405"/>
      <c r="H884" s="405"/>
      <c r="I884" s="405"/>
      <c r="J884" s="412"/>
      <c r="K884" s="412"/>
      <c r="L884" s="405"/>
      <c r="M884" s="405"/>
      <c r="N884" s="405"/>
      <c r="O884" s="405"/>
      <c r="P884" s="405"/>
      <c r="Q884" s="405"/>
      <c r="R884" s="405"/>
      <c r="S884" s="405"/>
      <c r="T884" s="405"/>
      <c r="U884" s="405"/>
      <c r="V884" s="405"/>
      <c r="W884" s="405"/>
      <c r="X884" s="405"/>
      <c r="Y884" s="405"/>
      <c r="Z884" s="405"/>
    </row>
    <row r="885" spans="1:26" ht="16.5" customHeight="1">
      <c r="A885" s="405"/>
      <c r="B885" s="405"/>
      <c r="C885" s="405"/>
      <c r="D885" s="413"/>
      <c r="E885" s="405"/>
      <c r="F885" s="412"/>
      <c r="G885" s="405"/>
      <c r="H885" s="405"/>
      <c r="I885" s="405"/>
      <c r="J885" s="412"/>
      <c r="K885" s="412"/>
      <c r="L885" s="405"/>
      <c r="M885" s="405"/>
      <c r="N885" s="405"/>
      <c r="O885" s="405"/>
      <c r="P885" s="405"/>
      <c r="Q885" s="405"/>
      <c r="R885" s="405"/>
      <c r="S885" s="405"/>
      <c r="T885" s="405"/>
      <c r="U885" s="405"/>
      <c r="V885" s="405"/>
      <c r="W885" s="405"/>
      <c r="X885" s="405"/>
      <c r="Y885" s="405"/>
      <c r="Z885" s="405"/>
    </row>
    <row r="886" spans="1:26" ht="16.5" customHeight="1">
      <c r="A886" s="405"/>
      <c r="B886" s="405"/>
      <c r="C886" s="405"/>
      <c r="D886" s="413"/>
      <c r="E886" s="405"/>
      <c r="F886" s="412"/>
      <c r="G886" s="405"/>
      <c r="H886" s="405"/>
      <c r="I886" s="405"/>
      <c r="J886" s="412"/>
      <c r="K886" s="412"/>
      <c r="L886" s="405"/>
      <c r="M886" s="405"/>
      <c r="N886" s="405"/>
      <c r="O886" s="405"/>
      <c r="P886" s="405"/>
      <c r="Q886" s="405"/>
      <c r="R886" s="405"/>
      <c r="S886" s="405"/>
      <c r="T886" s="405"/>
      <c r="U886" s="405"/>
      <c r="V886" s="405"/>
      <c r="W886" s="405"/>
      <c r="X886" s="405"/>
      <c r="Y886" s="405"/>
      <c r="Z886" s="405"/>
    </row>
    <row r="887" spans="1:26" ht="16.5" customHeight="1">
      <c r="A887" s="405"/>
      <c r="B887" s="405"/>
      <c r="C887" s="405"/>
      <c r="D887" s="413"/>
      <c r="E887" s="405"/>
      <c r="F887" s="412"/>
      <c r="G887" s="405"/>
      <c r="H887" s="405"/>
      <c r="I887" s="405"/>
      <c r="J887" s="412"/>
      <c r="K887" s="412"/>
      <c r="L887" s="405"/>
      <c r="M887" s="405"/>
      <c r="N887" s="405"/>
      <c r="O887" s="405"/>
      <c r="P887" s="405"/>
      <c r="Q887" s="405"/>
      <c r="R887" s="405"/>
      <c r="S887" s="405"/>
      <c r="T887" s="405"/>
      <c r="U887" s="405"/>
      <c r="V887" s="405"/>
      <c r="W887" s="405"/>
      <c r="X887" s="405"/>
      <c r="Y887" s="405"/>
      <c r="Z887" s="405"/>
    </row>
    <row r="888" spans="1:26" ht="16.5" customHeight="1">
      <c r="A888" s="405"/>
      <c r="B888" s="405"/>
      <c r="C888" s="405"/>
      <c r="D888" s="413"/>
      <c r="E888" s="405"/>
      <c r="F888" s="412"/>
      <c r="G888" s="405"/>
      <c r="H888" s="405"/>
      <c r="I888" s="405"/>
      <c r="J888" s="412"/>
      <c r="K888" s="412"/>
      <c r="L888" s="405"/>
      <c r="M888" s="405"/>
      <c r="N888" s="405"/>
      <c r="O888" s="405"/>
      <c r="P888" s="405"/>
      <c r="Q888" s="405"/>
      <c r="R888" s="405"/>
      <c r="S888" s="405"/>
      <c r="T888" s="405"/>
      <c r="U888" s="405"/>
      <c r="V888" s="405"/>
      <c r="W888" s="405"/>
      <c r="X888" s="405"/>
      <c r="Y888" s="405"/>
      <c r="Z888" s="405"/>
    </row>
    <row r="889" spans="1:26" ht="16.5" customHeight="1">
      <c r="A889" s="405"/>
      <c r="B889" s="405"/>
      <c r="C889" s="405"/>
      <c r="D889" s="413"/>
      <c r="E889" s="405"/>
      <c r="F889" s="412"/>
      <c r="G889" s="405"/>
      <c r="H889" s="405"/>
      <c r="I889" s="405"/>
      <c r="J889" s="412"/>
      <c r="K889" s="412"/>
      <c r="L889" s="405"/>
      <c r="M889" s="405"/>
      <c r="N889" s="405"/>
      <c r="O889" s="405"/>
      <c r="P889" s="405"/>
      <c r="Q889" s="405"/>
      <c r="R889" s="405"/>
      <c r="S889" s="405"/>
      <c r="T889" s="405"/>
      <c r="U889" s="405"/>
      <c r="V889" s="405"/>
      <c r="W889" s="405"/>
      <c r="X889" s="405"/>
      <c r="Y889" s="405"/>
      <c r="Z889" s="405"/>
    </row>
    <row r="890" spans="1:26" ht="16.5" customHeight="1">
      <c r="A890" s="405"/>
      <c r="B890" s="405"/>
      <c r="C890" s="405"/>
      <c r="D890" s="413"/>
      <c r="E890" s="405"/>
      <c r="F890" s="412"/>
      <c r="G890" s="405"/>
      <c r="H890" s="405"/>
      <c r="I890" s="405"/>
      <c r="J890" s="412"/>
      <c r="K890" s="412"/>
      <c r="L890" s="405"/>
      <c r="M890" s="405"/>
      <c r="N890" s="405"/>
      <c r="O890" s="405"/>
      <c r="P890" s="405"/>
      <c r="Q890" s="405"/>
      <c r="R890" s="405"/>
      <c r="S890" s="405"/>
      <c r="T890" s="405"/>
      <c r="U890" s="405"/>
      <c r="V890" s="405"/>
      <c r="W890" s="405"/>
      <c r="X890" s="405"/>
      <c r="Y890" s="405"/>
      <c r="Z890" s="405"/>
    </row>
    <row r="891" spans="1:26" ht="16.5" customHeight="1">
      <c r="A891" s="405"/>
      <c r="B891" s="405"/>
      <c r="C891" s="405"/>
      <c r="D891" s="413"/>
      <c r="E891" s="405"/>
      <c r="F891" s="412"/>
      <c r="G891" s="405"/>
      <c r="H891" s="405"/>
      <c r="I891" s="405"/>
      <c r="J891" s="412"/>
      <c r="K891" s="412"/>
      <c r="L891" s="405"/>
      <c r="M891" s="405"/>
      <c r="N891" s="405"/>
      <c r="O891" s="405"/>
      <c r="P891" s="405"/>
      <c r="Q891" s="405"/>
      <c r="R891" s="405"/>
      <c r="S891" s="405"/>
      <c r="T891" s="405"/>
      <c r="U891" s="405"/>
      <c r="V891" s="405"/>
      <c r="W891" s="405"/>
      <c r="X891" s="405"/>
      <c r="Y891" s="405"/>
      <c r="Z891" s="405"/>
    </row>
    <row r="892" spans="1:26" ht="16.5" customHeight="1">
      <c r="A892" s="405"/>
      <c r="B892" s="405"/>
      <c r="C892" s="405"/>
      <c r="D892" s="413"/>
      <c r="E892" s="405"/>
      <c r="F892" s="412"/>
      <c r="G892" s="405"/>
      <c r="H892" s="405"/>
      <c r="I892" s="405"/>
      <c r="J892" s="412"/>
      <c r="K892" s="412"/>
      <c r="L892" s="405"/>
      <c r="M892" s="405"/>
      <c r="N892" s="405"/>
      <c r="O892" s="405"/>
      <c r="P892" s="405"/>
      <c r="Q892" s="405"/>
      <c r="R892" s="405"/>
      <c r="S892" s="405"/>
      <c r="T892" s="405"/>
      <c r="U892" s="405"/>
      <c r="V892" s="405"/>
      <c r="W892" s="405"/>
      <c r="X892" s="405"/>
      <c r="Y892" s="405"/>
      <c r="Z892" s="405"/>
    </row>
    <row r="893" spans="1:26" ht="16.5" customHeight="1">
      <c r="A893" s="405"/>
      <c r="B893" s="405"/>
      <c r="C893" s="405"/>
      <c r="D893" s="413"/>
      <c r="E893" s="405"/>
      <c r="F893" s="412"/>
      <c r="G893" s="405"/>
      <c r="H893" s="405"/>
      <c r="I893" s="405"/>
      <c r="J893" s="412"/>
      <c r="K893" s="412"/>
      <c r="L893" s="405"/>
      <c r="M893" s="405"/>
      <c r="N893" s="405"/>
      <c r="O893" s="405"/>
      <c r="P893" s="405"/>
      <c r="Q893" s="405"/>
      <c r="R893" s="405"/>
      <c r="S893" s="405"/>
      <c r="T893" s="405"/>
      <c r="U893" s="405"/>
      <c r="V893" s="405"/>
      <c r="W893" s="405"/>
      <c r="X893" s="405"/>
      <c r="Y893" s="405"/>
      <c r="Z893" s="405"/>
    </row>
    <row r="894" spans="1:26" ht="16.5" customHeight="1">
      <c r="A894" s="405"/>
      <c r="B894" s="405"/>
      <c r="C894" s="405"/>
      <c r="D894" s="413"/>
      <c r="E894" s="405"/>
      <c r="F894" s="412"/>
      <c r="G894" s="405"/>
      <c r="H894" s="405"/>
      <c r="I894" s="405"/>
      <c r="J894" s="412"/>
      <c r="K894" s="412"/>
      <c r="L894" s="405"/>
      <c r="M894" s="405"/>
      <c r="N894" s="405"/>
      <c r="O894" s="405"/>
      <c r="P894" s="405"/>
      <c r="Q894" s="405"/>
      <c r="R894" s="405"/>
      <c r="S894" s="405"/>
      <c r="T894" s="405"/>
      <c r="U894" s="405"/>
      <c r="V894" s="405"/>
      <c r="W894" s="405"/>
      <c r="X894" s="405"/>
      <c r="Y894" s="405"/>
      <c r="Z894" s="405"/>
    </row>
    <row r="895" spans="1:26" ht="16.5" customHeight="1">
      <c r="A895" s="405"/>
      <c r="B895" s="405"/>
      <c r="C895" s="405"/>
      <c r="D895" s="413"/>
      <c r="E895" s="405"/>
      <c r="F895" s="412"/>
      <c r="G895" s="405"/>
      <c r="H895" s="405"/>
      <c r="I895" s="405"/>
      <c r="J895" s="412"/>
      <c r="K895" s="412"/>
      <c r="L895" s="405"/>
      <c r="M895" s="405"/>
      <c r="N895" s="405"/>
      <c r="O895" s="405"/>
      <c r="P895" s="405"/>
      <c r="Q895" s="405"/>
      <c r="R895" s="405"/>
      <c r="S895" s="405"/>
      <c r="T895" s="405"/>
      <c r="U895" s="405"/>
      <c r="V895" s="405"/>
      <c r="W895" s="405"/>
      <c r="X895" s="405"/>
      <c r="Y895" s="405"/>
      <c r="Z895" s="405"/>
    </row>
    <row r="896" spans="1:26" ht="16.5" customHeight="1">
      <c r="A896" s="405"/>
      <c r="B896" s="405"/>
      <c r="C896" s="405"/>
      <c r="D896" s="413"/>
      <c r="E896" s="405"/>
      <c r="F896" s="412"/>
      <c r="G896" s="405"/>
      <c r="H896" s="405"/>
      <c r="I896" s="405"/>
      <c r="J896" s="412"/>
      <c r="K896" s="412"/>
      <c r="L896" s="405"/>
      <c r="M896" s="405"/>
      <c r="N896" s="405"/>
      <c r="O896" s="405"/>
      <c r="P896" s="405"/>
      <c r="Q896" s="405"/>
      <c r="R896" s="405"/>
      <c r="S896" s="405"/>
      <c r="T896" s="405"/>
      <c r="U896" s="405"/>
      <c r="V896" s="405"/>
      <c r="W896" s="405"/>
      <c r="X896" s="405"/>
      <c r="Y896" s="405"/>
      <c r="Z896" s="405"/>
    </row>
    <row r="897" spans="1:26" ht="16.5" customHeight="1">
      <c r="A897" s="405"/>
      <c r="B897" s="405"/>
      <c r="C897" s="405"/>
      <c r="D897" s="413"/>
      <c r="E897" s="405"/>
      <c r="F897" s="412"/>
      <c r="G897" s="405"/>
      <c r="H897" s="405"/>
      <c r="I897" s="405"/>
      <c r="J897" s="412"/>
      <c r="K897" s="412"/>
      <c r="L897" s="405"/>
      <c r="M897" s="405"/>
      <c r="N897" s="405"/>
      <c r="O897" s="405"/>
      <c r="P897" s="405"/>
      <c r="Q897" s="405"/>
      <c r="R897" s="405"/>
      <c r="S897" s="405"/>
      <c r="T897" s="405"/>
      <c r="U897" s="405"/>
      <c r="V897" s="405"/>
      <c r="W897" s="405"/>
      <c r="X897" s="405"/>
      <c r="Y897" s="405"/>
      <c r="Z897" s="405"/>
    </row>
    <row r="898" spans="1:26" ht="16.5" customHeight="1">
      <c r="A898" s="405"/>
      <c r="B898" s="405"/>
      <c r="C898" s="405"/>
      <c r="D898" s="413"/>
      <c r="E898" s="405"/>
      <c r="F898" s="412"/>
      <c r="G898" s="405"/>
      <c r="H898" s="405"/>
      <c r="I898" s="405"/>
      <c r="J898" s="412"/>
      <c r="K898" s="412"/>
      <c r="L898" s="405"/>
      <c r="M898" s="405"/>
      <c r="N898" s="405"/>
      <c r="O898" s="405"/>
      <c r="P898" s="405"/>
      <c r="Q898" s="405"/>
      <c r="R898" s="405"/>
      <c r="S898" s="405"/>
      <c r="T898" s="405"/>
      <c r="U898" s="405"/>
      <c r="V898" s="405"/>
      <c r="W898" s="405"/>
      <c r="X898" s="405"/>
      <c r="Y898" s="405"/>
      <c r="Z898" s="405"/>
    </row>
    <row r="899" spans="1:26" ht="16.5" customHeight="1">
      <c r="A899" s="405"/>
      <c r="B899" s="405"/>
      <c r="C899" s="405"/>
      <c r="D899" s="413"/>
      <c r="E899" s="405"/>
      <c r="F899" s="412"/>
      <c r="G899" s="405"/>
      <c r="H899" s="405"/>
      <c r="I899" s="405"/>
      <c r="J899" s="412"/>
      <c r="K899" s="412"/>
      <c r="L899" s="405"/>
      <c r="M899" s="405"/>
      <c r="N899" s="405"/>
      <c r="O899" s="405"/>
      <c r="P899" s="405"/>
      <c r="Q899" s="405"/>
      <c r="R899" s="405"/>
      <c r="S899" s="405"/>
      <c r="T899" s="405"/>
      <c r="U899" s="405"/>
      <c r="V899" s="405"/>
      <c r="W899" s="405"/>
      <c r="X899" s="405"/>
      <c r="Y899" s="405"/>
      <c r="Z899" s="405"/>
    </row>
    <row r="900" spans="1:26" ht="16.5" customHeight="1">
      <c r="A900" s="405"/>
      <c r="B900" s="405"/>
      <c r="C900" s="405"/>
      <c r="D900" s="413"/>
      <c r="E900" s="405"/>
      <c r="F900" s="412"/>
      <c r="G900" s="405"/>
      <c r="H900" s="405"/>
      <c r="I900" s="405"/>
      <c r="J900" s="412"/>
      <c r="K900" s="412"/>
      <c r="L900" s="405"/>
      <c r="M900" s="405"/>
      <c r="N900" s="405"/>
      <c r="O900" s="405"/>
      <c r="P900" s="405"/>
      <c r="Q900" s="405"/>
      <c r="R900" s="405"/>
      <c r="S900" s="405"/>
      <c r="T900" s="405"/>
      <c r="U900" s="405"/>
      <c r="V900" s="405"/>
      <c r="W900" s="405"/>
      <c r="X900" s="405"/>
      <c r="Y900" s="405"/>
      <c r="Z900" s="405"/>
    </row>
    <row r="901" spans="1:26" ht="16.5" customHeight="1">
      <c r="A901" s="405"/>
      <c r="B901" s="405"/>
      <c r="C901" s="405"/>
      <c r="D901" s="413"/>
      <c r="E901" s="405"/>
      <c r="F901" s="412"/>
      <c r="G901" s="405"/>
      <c r="H901" s="405"/>
      <c r="I901" s="405"/>
      <c r="J901" s="412"/>
      <c r="K901" s="412"/>
      <c r="L901" s="405"/>
      <c r="M901" s="405"/>
      <c r="N901" s="405"/>
      <c r="O901" s="405"/>
      <c r="P901" s="405"/>
      <c r="Q901" s="405"/>
      <c r="R901" s="405"/>
      <c r="S901" s="405"/>
      <c r="T901" s="405"/>
      <c r="U901" s="405"/>
      <c r="V901" s="405"/>
      <c r="W901" s="405"/>
      <c r="X901" s="405"/>
      <c r="Y901" s="405"/>
      <c r="Z901" s="405"/>
    </row>
    <row r="902" spans="1:26" ht="16.5" customHeight="1">
      <c r="A902" s="405"/>
      <c r="B902" s="405"/>
      <c r="C902" s="405"/>
      <c r="D902" s="413"/>
      <c r="E902" s="405"/>
      <c r="F902" s="412"/>
      <c r="G902" s="405"/>
      <c r="H902" s="405"/>
      <c r="I902" s="405"/>
      <c r="J902" s="412"/>
      <c r="K902" s="412"/>
      <c r="L902" s="405"/>
      <c r="M902" s="405"/>
      <c r="N902" s="405"/>
      <c r="O902" s="405"/>
      <c r="P902" s="405"/>
      <c r="Q902" s="405"/>
      <c r="R902" s="405"/>
      <c r="S902" s="405"/>
      <c r="T902" s="405"/>
      <c r="U902" s="405"/>
      <c r="V902" s="405"/>
      <c r="W902" s="405"/>
      <c r="X902" s="405"/>
      <c r="Y902" s="405"/>
      <c r="Z902" s="405"/>
    </row>
    <row r="903" spans="1:26" ht="16.5" customHeight="1">
      <c r="A903" s="405"/>
      <c r="B903" s="405"/>
      <c r="C903" s="405"/>
      <c r="D903" s="413"/>
      <c r="E903" s="405"/>
      <c r="F903" s="412"/>
      <c r="G903" s="405"/>
      <c r="H903" s="405"/>
      <c r="I903" s="405"/>
      <c r="J903" s="412"/>
      <c r="K903" s="412"/>
      <c r="L903" s="405"/>
      <c r="M903" s="405"/>
      <c r="N903" s="405"/>
      <c r="O903" s="405"/>
      <c r="P903" s="405"/>
      <c r="Q903" s="405"/>
      <c r="R903" s="405"/>
      <c r="S903" s="405"/>
      <c r="T903" s="405"/>
      <c r="U903" s="405"/>
      <c r="V903" s="405"/>
      <c r="W903" s="405"/>
      <c r="X903" s="405"/>
      <c r="Y903" s="405"/>
      <c r="Z903" s="405"/>
    </row>
    <row r="904" spans="1:26" ht="16.5" customHeight="1">
      <c r="A904" s="405"/>
      <c r="B904" s="405"/>
      <c r="C904" s="405"/>
      <c r="D904" s="413"/>
      <c r="E904" s="405"/>
      <c r="F904" s="412"/>
      <c r="G904" s="405"/>
      <c r="H904" s="405"/>
      <c r="I904" s="405"/>
      <c r="J904" s="412"/>
      <c r="K904" s="412"/>
      <c r="L904" s="405"/>
      <c r="M904" s="405"/>
      <c r="N904" s="405"/>
      <c r="O904" s="405"/>
      <c r="P904" s="405"/>
      <c r="Q904" s="405"/>
      <c r="R904" s="405"/>
      <c r="S904" s="405"/>
      <c r="T904" s="405"/>
      <c r="U904" s="405"/>
      <c r="V904" s="405"/>
      <c r="W904" s="405"/>
      <c r="X904" s="405"/>
      <c r="Y904" s="405"/>
      <c r="Z904" s="405"/>
    </row>
    <row r="905" spans="1:26" ht="16.5" customHeight="1">
      <c r="A905" s="405"/>
      <c r="B905" s="405"/>
      <c r="C905" s="405"/>
      <c r="D905" s="413"/>
      <c r="E905" s="405"/>
      <c r="F905" s="412"/>
      <c r="G905" s="405"/>
      <c r="H905" s="405"/>
      <c r="I905" s="405"/>
      <c r="J905" s="412"/>
      <c r="K905" s="412"/>
      <c r="L905" s="405"/>
      <c r="M905" s="405"/>
      <c r="N905" s="405"/>
      <c r="O905" s="405"/>
      <c r="P905" s="405"/>
      <c r="Q905" s="405"/>
      <c r="R905" s="405"/>
      <c r="S905" s="405"/>
      <c r="T905" s="405"/>
      <c r="U905" s="405"/>
      <c r="V905" s="405"/>
      <c r="W905" s="405"/>
      <c r="X905" s="405"/>
      <c r="Y905" s="405"/>
      <c r="Z905" s="405"/>
    </row>
    <row r="906" spans="1:26" ht="16.5" customHeight="1">
      <c r="A906" s="405"/>
      <c r="B906" s="405"/>
      <c r="C906" s="405"/>
      <c r="D906" s="413"/>
      <c r="E906" s="405"/>
      <c r="F906" s="412"/>
      <c r="G906" s="405"/>
      <c r="H906" s="405"/>
      <c r="I906" s="405"/>
      <c r="J906" s="412"/>
      <c r="K906" s="412"/>
      <c r="L906" s="405"/>
      <c r="M906" s="405"/>
      <c r="N906" s="405"/>
      <c r="O906" s="405"/>
      <c r="P906" s="405"/>
      <c r="Q906" s="405"/>
      <c r="R906" s="405"/>
      <c r="S906" s="405"/>
      <c r="T906" s="405"/>
      <c r="U906" s="405"/>
      <c r="V906" s="405"/>
      <c r="W906" s="405"/>
      <c r="X906" s="405"/>
      <c r="Y906" s="405"/>
      <c r="Z906" s="405"/>
    </row>
    <row r="907" spans="1:26" ht="16.5" customHeight="1">
      <c r="A907" s="405"/>
      <c r="B907" s="405"/>
      <c r="C907" s="405"/>
      <c r="D907" s="413"/>
      <c r="E907" s="405"/>
      <c r="F907" s="412"/>
      <c r="G907" s="405"/>
      <c r="H907" s="405"/>
      <c r="I907" s="405"/>
      <c r="J907" s="412"/>
      <c r="K907" s="412"/>
      <c r="L907" s="405"/>
      <c r="M907" s="405"/>
      <c r="N907" s="405"/>
      <c r="O907" s="405"/>
      <c r="P907" s="405"/>
      <c r="Q907" s="405"/>
      <c r="R907" s="405"/>
      <c r="S907" s="405"/>
      <c r="T907" s="405"/>
      <c r="U907" s="405"/>
      <c r="V907" s="405"/>
      <c r="W907" s="405"/>
      <c r="X907" s="405"/>
      <c r="Y907" s="405"/>
      <c r="Z907" s="405"/>
    </row>
    <row r="908" spans="1:26" ht="16.5" customHeight="1">
      <c r="A908" s="405"/>
      <c r="B908" s="405"/>
      <c r="C908" s="405"/>
      <c r="D908" s="413"/>
      <c r="E908" s="405"/>
      <c r="F908" s="412"/>
      <c r="G908" s="405"/>
      <c r="H908" s="405"/>
      <c r="I908" s="405"/>
      <c r="J908" s="412"/>
      <c r="K908" s="412"/>
      <c r="L908" s="405"/>
      <c r="M908" s="405"/>
      <c r="N908" s="405"/>
      <c r="O908" s="405"/>
      <c r="P908" s="405"/>
      <c r="Q908" s="405"/>
      <c r="R908" s="405"/>
      <c r="S908" s="405"/>
      <c r="T908" s="405"/>
      <c r="U908" s="405"/>
      <c r="V908" s="405"/>
      <c r="W908" s="405"/>
      <c r="X908" s="405"/>
      <c r="Y908" s="405"/>
      <c r="Z908" s="405"/>
    </row>
    <row r="909" spans="1:26" ht="16.5" customHeight="1">
      <c r="A909" s="405"/>
      <c r="B909" s="405"/>
      <c r="C909" s="405"/>
      <c r="D909" s="413"/>
      <c r="E909" s="405"/>
      <c r="F909" s="412"/>
      <c r="G909" s="405"/>
      <c r="H909" s="405"/>
      <c r="I909" s="405"/>
      <c r="J909" s="412"/>
      <c r="K909" s="412"/>
      <c r="L909" s="405"/>
      <c r="M909" s="405"/>
      <c r="N909" s="405"/>
      <c r="O909" s="405"/>
      <c r="P909" s="405"/>
      <c r="Q909" s="405"/>
      <c r="R909" s="405"/>
      <c r="S909" s="405"/>
      <c r="T909" s="405"/>
      <c r="U909" s="405"/>
      <c r="V909" s="405"/>
      <c r="W909" s="405"/>
      <c r="X909" s="405"/>
      <c r="Y909" s="405"/>
      <c r="Z909" s="405"/>
    </row>
    <row r="910" spans="1:26" ht="16.5" customHeight="1">
      <c r="A910" s="405"/>
      <c r="B910" s="405"/>
      <c r="C910" s="405"/>
      <c r="D910" s="413"/>
      <c r="E910" s="405"/>
      <c r="F910" s="412"/>
      <c r="G910" s="405"/>
      <c r="H910" s="405"/>
      <c r="I910" s="405"/>
      <c r="J910" s="412"/>
      <c r="K910" s="412"/>
      <c r="L910" s="405"/>
      <c r="M910" s="405"/>
      <c r="N910" s="405"/>
      <c r="O910" s="405"/>
      <c r="P910" s="405"/>
      <c r="Q910" s="405"/>
      <c r="R910" s="405"/>
      <c r="S910" s="405"/>
      <c r="T910" s="405"/>
      <c r="U910" s="405"/>
      <c r="V910" s="405"/>
      <c r="W910" s="405"/>
      <c r="X910" s="405"/>
      <c r="Y910" s="405"/>
      <c r="Z910" s="405"/>
    </row>
    <row r="911" spans="1:26" ht="16.5" customHeight="1">
      <c r="A911" s="405"/>
      <c r="B911" s="405"/>
      <c r="C911" s="405"/>
      <c r="D911" s="413"/>
      <c r="E911" s="405"/>
      <c r="F911" s="412"/>
      <c r="G911" s="405"/>
      <c r="H911" s="405"/>
      <c r="I911" s="405"/>
      <c r="J911" s="412"/>
      <c r="K911" s="412"/>
      <c r="L911" s="405"/>
      <c r="M911" s="405"/>
      <c r="N911" s="405"/>
      <c r="O911" s="405"/>
      <c r="P911" s="405"/>
      <c r="Q911" s="405"/>
      <c r="R911" s="405"/>
      <c r="S911" s="405"/>
      <c r="T911" s="405"/>
      <c r="U911" s="405"/>
      <c r="V911" s="405"/>
      <c r="W911" s="405"/>
      <c r="X911" s="405"/>
      <c r="Y911" s="405"/>
      <c r="Z911" s="405"/>
    </row>
  </sheetData>
  <mergeCells count="7">
    <mergeCell ref="D6:L6"/>
    <mergeCell ref="H15:I15"/>
    <mergeCell ref="D46:L46"/>
    <mergeCell ref="D47:L47"/>
    <mergeCell ref="D1:L1"/>
    <mergeCell ref="D2:H4"/>
    <mergeCell ref="J4:L4"/>
  </mergeCells>
  <printOptions horizontalCentered="1"/>
  <pageMargins left="0.70866141732283472" right="0.70866141732283472" top="0.74803149606299213" bottom="0.74803149606299213" header="0" footer="0"/>
  <pageSetup scale="6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33F79-72B4-4787-BBDD-B8BB87824E05}">
  <sheetPr>
    <pageSetUpPr fitToPage="1"/>
  </sheetPr>
  <dimension ref="A1:AF948"/>
  <sheetViews>
    <sheetView showGridLines="0" view="pageBreakPreview" zoomScaleNormal="80" zoomScaleSheetLayoutView="100" workbookViewId="0">
      <selection activeCell="B1" sqref="B1:B1048576"/>
    </sheetView>
  </sheetViews>
  <sheetFormatPr baseColWidth="10" defaultColWidth="14" defaultRowHeight="15" customHeight="1"/>
  <cols>
    <col min="1" max="2" width="5.7109375" style="698" customWidth="1"/>
    <col min="3" max="3" width="11.85546875" style="698" customWidth="1"/>
    <col min="4" max="4" width="17.28515625" style="698" customWidth="1"/>
    <col min="5" max="5" width="20.5703125" style="698" customWidth="1"/>
    <col min="6" max="6" width="22.42578125" style="698" customWidth="1"/>
    <col min="7" max="7" width="45.7109375" style="698" customWidth="1"/>
    <col min="8" max="9" width="17.28515625" style="698" customWidth="1"/>
    <col min="10" max="10" width="24.28515625" style="735" customWidth="1"/>
    <col min="11" max="11" width="24.7109375" style="735" customWidth="1"/>
    <col min="12" max="12" width="19.85546875" style="698" customWidth="1"/>
    <col min="13" max="32" width="17.28515625" style="698" customWidth="1"/>
    <col min="33" max="16384" width="14" style="698"/>
  </cols>
  <sheetData>
    <row r="1" spans="1:32" ht="31.5" customHeight="1">
      <c r="A1" s="689"/>
      <c r="B1" s="689"/>
      <c r="C1" s="690"/>
      <c r="D1" s="691"/>
      <c r="E1" s="692"/>
      <c r="F1" s="689"/>
      <c r="G1" s="689"/>
      <c r="H1" s="693"/>
      <c r="I1" s="694"/>
      <c r="J1" s="695"/>
      <c r="K1" s="696"/>
      <c r="L1" s="697"/>
      <c r="M1" s="689"/>
      <c r="N1" s="689"/>
      <c r="O1" s="689"/>
      <c r="P1" s="689"/>
      <c r="Q1" s="689"/>
      <c r="R1" s="689"/>
      <c r="S1" s="689"/>
      <c r="T1" s="689"/>
      <c r="U1" s="689"/>
      <c r="V1" s="689"/>
      <c r="W1" s="689"/>
      <c r="X1" s="689"/>
      <c r="Y1" s="689"/>
      <c r="Z1" s="689"/>
      <c r="AA1" s="689"/>
      <c r="AB1" s="689"/>
      <c r="AC1" s="689"/>
      <c r="AD1" s="689"/>
      <c r="AE1" s="689"/>
      <c r="AF1" s="689"/>
    </row>
    <row r="2" spans="1:32" ht="14.25" customHeight="1" thickBot="1">
      <c r="A2" s="700"/>
      <c r="B2" s="700"/>
      <c r="C2" s="700"/>
      <c r="D2" s="1141"/>
      <c r="E2" s="1142"/>
      <c r="F2" s="1142"/>
      <c r="G2" s="1142"/>
      <c r="H2" s="1142"/>
      <c r="I2" s="1142"/>
      <c r="J2" s="1142"/>
      <c r="K2" s="1142"/>
      <c r="L2" s="699"/>
      <c r="M2" s="699"/>
      <c r="N2" s="699"/>
      <c r="O2" s="701"/>
      <c r="P2" s="702"/>
      <c r="Q2" s="702"/>
      <c r="R2" s="702"/>
      <c r="S2" s="702"/>
      <c r="T2" s="702"/>
      <c r="U2" s="702"/>
      <c r="V2" s="702"/>
      <c r="W2" s="702"/>
      <c r="X2" s="702"/>
      <c r="Y2" s="702"/>
      <c r="Z2" s="702"/>
      <c r="AA2" s="702"/>
      <c r="AB2" s="702"/>
      <c r="AC2" s="702"/>
      <c r="AD2" s="702"/>
      <c r="AE2" s="702"/>
      <c r="AF2" s="702"/>
    </row>
    <row r="3" spans="1:32" ht="10.5" customHeight="1" thickTop="1">
      <c r="A3" s="691"/>
      <c r="B3" s="691"/>
      <c r="C3" s="691"/>
      <c r="D3" s="1143" t="s">
        <v>521</v>
      </c>
      <c r="E3" s="1144"/>
      <c r="F3" s="1144"/>
      <c r="G3" s="1144"/>
      <c r="H3" s="1144"/>
      <c r="I3" s="1144"/>
      <c r="J3" s="1144"/>
      <c r="K3" s="1145"/>
      <c r="L3" s="691"/>
      <c r="M3" s="691"/>
      <c r="N3" s="691"/>
      <c r="O3" s="691"/>
      <c r="P3" s="691"/>
      <c r="Q3" s="691"/>
      <c r="R3" s="691"/>
      <c r="S3" s="691"/>
      <c r="T3" s="691"/>
      <c r="U3" s="691"/>
      <c r="V3" s="691"/>
      <c r="W3" s="691"/>
      <c r="X3" s="691"/>
      <c r="Y3" s="691"/>
      <c r="Z3" s="691"/>
      <c r="AA3" s="691"/>
      <c r="AB3" s="691"/>
      <c r="AC3" s="691"/>
      <c r="AD3" s="691"/>
      <c r="AE3" s="691"/>
      <c r="AF3" s="691"/>
    </row>
    <row r="4" spans="1:32" ht="10.5" customHeight="1">
      <c r="A4" s="691"/>
      <c r="B4" s="691"/>
      <c r="C4" s="691"/>
      <c r="D4" s="1146"/>
      <c r="E4" s="1147"/>
      <c r="F4" s="1147"/>
      <c r="G4" s="1147"/>
      <c r="H4" s="1147"/>
      <c r="I4" s="1147"/>
      <c r="J4" s="1147"/>
      <c r="K4" s="1148"/>
      <c r="L4" s="691"/>
      <c r="M4" s="691"/>
      <c r="N4" s="691"/>
      <c r="O4" s="691"/>
      <c r="P4" s="691"/>
      <c r="Q4" s="691"/>
      <c r="R4" s="691"/>
      <c r="S4" s="691"/>
      <c r="T4" s="691"/>
      <c r="U4" s="691"/>
      <c r="V4" s="691"/>
      <c r="W4" s="691"/>
      <c r="X4" s="691"/>
      <c r="Y4" s="691"/>
      <c r="Z4" s="691"/>
      <c r="AA4" s="691"/>
      <c r="AB4" s="691"/>
      <c r="AC4" s="691"/>
      <c r="AD4" s="691"/>
      <c r="AE4" s="691"/>
      <c r="AF4" s="691"/>
    </row>
    <row r="5" spans="1:32" ht="10.5" customHeight="1" thickBot="1">
      <c r="A5" s="691"/>
      <c r="B5" s="691"/>
      <c r="C5" s="691"/>
      <c r="D5" s="1149"/>
      <c r="E5" s="1150"/>
      <c r="F5" s="1150"/>
      <c r="G5" s="1150"/>
      <c r="H5" s="1150"/>
      <c r="I5" s="1150"/>
      <c r="J5" s="1150"/>
      <c r="K5" s="1151"/>
      <c r="L5" s="691"/>
      <c r="M5" s="691"/>
      <c r="N5" s="691"/>
      <c r="O5" s="691"/>
      <c r="P5" s="691"/>
      <c r="Q5" s="691"/>
      <c r="R5" s="691"/>
      <c r="S5" s="691"/>
      <c r="T5" s="691"/>
      <c r="U5" s="691"/>
      <c r="V5" s="691"/>
      <c r="W5" s="691"/>
      <c r="X5" s="691"/>
      <c r="Y5" s="691"/>
      <c r="Z5" s="691"/>
      <c r="AA5" s="691"/>
      <c r="AB5" s="691"/>
      <c r="AC5" s="691"/>
      <c r="AD5" s="691"/>
      <c r="AE5" s="691"/>
      <c r="AF5" s="691"/>
    </row>
    <row r="6" spans="1:32" ht="42.75" customHeight="1" thickTop="1">
      <c r="A6" s="691"/>
      <c r="B6" s="691"/>
      <c r="C6" s="691"/>
      <c r="D6" s="1152" t="str">
        <f>+'CAP. 2'!D377</f>
        <v>CONSTRUCCIÓN DE CANCHA DE MICROFUTBOL EN GRAMA SINTETICA EN EL CORREGIMIENTO DE LA FUENTE MUNICIPIO DE ZAPATOCA, DEPARTAMENTO DE SANTANDER</v>
      </c>
      <c r="E6" s="1153"/>
      <c r="F6" s="1153"/>
      <c r="G6" s="1153"/>
      <c r="H6" s="1153"/>
      <c r="I6" s="1153"/>
      <c r="J6" s="1153"/>
      <c r="K6" s="1154"/>
      <c r="L6" s="691"/>
      <c r="M6" s="691"/>
      <c r="N6" s="691"/>
      <c r="O6" s="691"/>
      <c r="P6" s="691"/>
      <c r="Q6" s="691"/>
      <c r="R6" s="691"/>
      <c r="S6" s="691"/>
      <c r="T6" s="691"/>
      <c r="U6" s="691"/>
      <c r="V6" s="691"/>
      <c r="W6" s="691"/>
      <c r="X6" s="691"/>
      <c r="Y6" s="691"/>
      <c r="Z6" s="691"/>
      <c r="AA6" s="691"/>
      <c r="AB6" s="691"/>
      <c r="AC6" s="691"/>
      <c r="AD6" s="691"/>
      <c r="AE6" s="691"/>
      <c r="AF6" s="691"/>
    </row>
    <row r="7" spans="1:32" ht="42.75" customHeight="1" thickBot="1">
      <c r="A7" s="691"/>
      <c r="B7" s="691"/>
      <c r="C7" s="691"/>
      <c r="D7" s="1155"/>
      <c r="E7" s="1156"/>
      <c r="F7" s="1156"/>
      <c r="G7" s="1156"/>
      <c r="H7" s="1156"/>
      <c r="I7" s="1156"/>
      <c r="J7" s="1156"/>
      <c r="K7" s="1157"/>
      <c r="L7" s="691"/>
      <c r="M7" s="691"/>
      <c r="N7" s="691"/>
      <c r="O7" s="691"/>
      <c r="P7" s="691"/>
      <c r="Q7" s="691"/>
      <c r="R7" s="691"/>
      <c r="S7" s="691"/>
      <c r="T7" s="691"/>
      <c r="U7" s="691"/>
      <c r="V7" s="691"/>
      <c r="W7" s="691"/>
      <c r="X7" s="691"/>
      <c r="Y7" s="691"/>
      <c r="Z7" s="691"/>
      <c r="AA7" s="691"/>
      <c r="AB7" s="691"/>
      <c r="AC7" s="691"/>
      <c r="AD7" s="691"/>
      <c r="AE7" s="691"/>
      <c r="AF7" s="691"/>
    </row>
    <row r="8" spans="1:32" ht="16.5" customHeight="1" thickTop="1" thickBot="1">
      <c r="A8" s="691"/>
      <c r="B8" s="691"/>
      <c r="C8" s="691"/>
      <c r="D8" s="691"/>
      <c r="E8" s="691"/>
      <c r="F8" s="691"/>
      <c r="G8" s="691"/>
      <c r="H8" s="691"/>
      <c r="I8" s="691"/>
      <c r="J8" s="703"/>
      <c r="K8" s="703"/>
      <c r="L8" s="691"/>
      <c r="M8" s="691"/>
      <c r="N8" s="691"/>
      <c r="O8" s="691"/>
      <c r="P8" s="691"/>
      <c r="Q8" s="691"/>
      <c r="R8" s="691"/>
      <c r="S8" s="691"/>
      <c r="T8" s="691"/>
      <c r="U8" s="691"/>
      <c r="V8" s="691"/>
      <c r="W8" s="691"/>
      <c r="X8" s="691"/>
      <c r="Y8" s="691"/>
      <c r="Z8" s="691"/>
      <c r="AA8" s="691"/>
      <c r="AB8" s="691"/>
      <c r="AC8" s="691"/>
      <c r="AD8" s="691"/>
      <c r="AE8" s="691"/>
      <c r="AF8" s="691"/>
    </row>
    <row r="9" spans="1:32" ht="14.25" customHeight="1" thickBot="1">
      <c r="A9" s="691"/>
      <c r="B9" s="691"/>
      <c r="C9" s="691"/>
      <c r="D9" s="1158" t="s">
        <v>521</v>
      </c>
      <c r="E9" s="1126"/>
      <c r="F9" s="1126"/>
      <c r="G9" s="1126"/>
      <c r="H9" s="1126"/>
      <c r="I9" s="1126"/>
      <c r="J9" s="1126"/>
      <c r="K9" s="1127"/>
      <c r="L9" s="691"/>
      <c r="M9" s="691"/>
      <c r="N9" s="691"/>
      <c r="O9" s="691"/>
      <c r="P9" s="691"/>
      <c r="Q9" s="691"/>
      <c r="R9" s="691"/>
      <c r="S9" s="691"/>
      <c r="T9" s="691"/>
      <c r="U9" s="691"/>
      <c r="V9" s="691"/>
      <c r="W9" s="691"/>
      <c r="X9" s="691"/>
      <c r="Y9" s="691"/>
      <c r="Z9" s="691"/>
      <c r="AA9" s="691"/>
      <c r="AB9" s="691"/>
      <c r="AC9" s="691"/>
      <c r="AD9" s="691"/>
      <c r="AE9" s="691"/>
      <c r="AF9" s="691"/>
    </row>
    <row r="10" spans="1:32" ht="33" customHeight="1">
      <c r="A10" s="691"/>
      <c r="B10" s="691"/>
      <c r="C10" s="691"/>
      <c r="D10" s="691"/>
      <c r="E10" s="691"/>
      <c r="F10" s="691"/>
      <c r="G10" s="691"/>
      <c r="H10" s="691"/>
      <c r="I10" s="691"/>
      <c r="J10" s="703"/>
      <c r="K10" s="703"/>
      <c r="L10" s="691"/>
      <c r="M10" s="691"/>
      <c r="N10" s="691"/>
      <c r="O10" s="691"/>
      <c r="P10" s="691"/>
      <c r="Q10" s="691"/>
      <c r="R10" s="691"/>
      <c r="S10" s="691"/>
      <c r="T10" s="691"/>
      <c r="U10" s="691"/>
      <c r="V10" s="691"/>
      <c r="W10" s="691"/>
      <c r="X10" s="691"/>
      <c r="Y10" s="691"/>
      <c r="Z10" s="691"/>
      <c r="AA10" s="691"/>
      <c r="AB10" s="691"/>
      <c r="AC10" s="691"/>
      <c r="AD10" s="691"/>
      <c r="AE10" s="691"/>
      <c r="AF10" s="691"/>
    </row>
    <row r="11" spans="1:32" ht="21" customHeight="1">
      <c r="A11" s="691"/>
      <c r="B11" s="691"/>
      <c r="C11" s="691"/>
      <c r="D11" s="736" t="s">
        <v>477</v>
      </c>
      <c r="E11" s="737" t="s">
        <v>478</v>
      </c>
      <c r="F11" s="737" t="s">
        <v>479</v>
      </c>
      <c r="G11" s="737" t="s">
        <v>480</v>
      </c>
      <c r="H11" s="737" t="s">
        <v>53</v>
      </c>
      <c r="I11" s="737" t="s">
        <v>8</v>
      </c>
      <c r="J11" s="738" t="s">
        <v>9</v>
      </c>
      <c r="K11" s="739" t="s">
        <v>16</v>
      </c>
      <c r="L11" s="691"/>
      <c r="M11" s="691"/>
      <c r="N11" s="691"/>
      <c r="O11" s="691"/>
      <c r="P11" s="691"/>
      <c r="Q11" s="691"/>
      <c r="R11" s="691"/>
      <c r="S11" s="691"/>
      <c r="T11" s="691"/>
      <c r="U11" s="691"/>
      <c r="V11" s="691"/>
      <c r="W11" s="691"/>
      <c r="X11" s="691"/>
      <c r="Y11" s="691"/>
      <c r="Z11" s="691"/>
      <c r="AA11" s="691"/>
      <c r="AB11" s="691"/>
      <c r="AC11" s="691"/>
      <c r="AD11" s="691"/>
      <c r="AE11" s="691"/>
      <c r="AF11" s="691"/>
    </row>
    <row r="12" spans="1:32" ht="48.75" customHeight="1">
      <c r="A12" s="691"/>
      <c r="B12" s="691"/>
      <c r="C12" s="691"/>
      <c r="D12" s="704">
        <v>1</v>
      </c>
      <c r="E12" s="705" t="s">
        <v>481</v>
      </c>
      <c r="F12" s="706" t="s">
        <v>482</v>
      </c>
      <c r="G12" s="707" t="s">
        <v>528</v>
      </c>
      <c r="H12" s="708" t="s">
        <v>53</v>
      </c>
      <c r="I12" s="708">
        <f>+I36*2</f>
        <v>4</v>
      </c>
      <c r="J12" s="709">
        <v>180000</v>
      </c>
      <c r="K12" s="710">
        <f t="shared" ref="K12:K24" si="0">I12*J12</f>
        <v>720000</v>
      </c>
      <c r="L12" s="691"/>
      <c r="M12" s="691"/>
      <c r="N12" s="691"/>
      <c r="O12" s="691"/>
      <c r="P12" s="691"/>
      <c r="Q12" s="691"/>
      <c r="R12" s="691"/>
      <c r="S12" s="691"/>
      <c r="T12" s="691"/>
      <c r="U12" s="691"/>
      <c r="V12" s="691"/>
      <c r="W12" s="691"/>
      <c r="X12" s="691"/>
      <c r="Y12" s="691"/>
      <c r="Z12" s="691"/>
      <c r="AA12" s="691"/>
      <c r="AB12" s="691"/>
      <c r="AC12" s="691"/>
      <c r="AD12" s="691"/>
      <c r="AE12" s="691"/>
      <c r="AF12" s="691"/>
    </row>
    <row r="13" spans="1:32" ht="14.25" customHeight="1">
      <c r="A13" s="691"/>
      <c r="B13" s="691"/>
      <c r="C13" s="691"/>
      <c r="D13" s="1159">
        <v>2</v>
      </c>
      <c r="E13" s="1165" t="s">
        <v>483</v>
      </c>
      <c r="F13" s="1162" t="s">
        <v>484</v>
      </c>
      <c r="G13" s="707" t="s">
        <v>485</v>
      </c>
      <c r="H13" s="708" t="s">
        <v>53</v>
      </c>
      <c r="I13" s="708">
        <v>1</v>
      </c>
      <c r="J13" s="709">
        <v>35000</v>
      </c>
      <c r="K13" s="710">
        <f t="shared" si="0"/>
        <v>35000</v>
      </c>
      <c r="L13" s="691"/>
      <c r="M13" s="691"/>
      <c r="N13" s="691"/>
      <c r="O13" s="691"/>
      <c r="P13" s="691"/>
      <c r="Q13" s="691"/>
      <c r="R13" s="691"/>
      <c r="S13" s="691"/>
      <c r="T13" s="691"/>
      <c r="U13" s="691"/>
      <c r="V13" s="691"/>
      <c r="W13" s="691"/>
      <c r="X13" s="691"/>
      <c r="Y13" s="691"/>
      <c r="Z13" s="691"/>
      <c r="AA13" s="691"/>
      <c r="AB13" s="691"/>
      <c r="AC13" s="691"/>
      <c r="AD13" s="691"/>
      <c r="AE13" s="691"/>
      <c r="AF13" s="691"/>
    </row>
    <row r="14" spans="1:32" ht="14.25" customHeight="1">
      <c r="A14" s="691"/>
      <c r="B14" s="691"/>
      <c r="C14" s="691"/>
      <c r="D14" s="1160"/>
      <c r="E14" s="1165"/>
      <c r="F14" s="1163"/>
      <c r="G14" s="707" t="s">
        <v>486</v>
      </c>
      <c r="H14" s="708" t="s">
        <v>53</v>
      </c>
      <c r="I14" s="708">
        <v>1</v>
      </c>
      <c r="J14" s="709">
        <f>+J13</f>
        <v>35000</v>
      </c>
      <c r="K14" s="710">
        <f t="shared" si="0"/>
        <v>35000</v>
      </c>
      <c r="L14" s="691"/>
      <c r="M14" s="691"/>
      <c r="N14" s="691"/>
      <c r="O14" s="691"/>
      <c r="P14" s="691"/>
      <c r="Q14" s="691"/>
      <c r="R14" s="691"/>
      <c r="S14" s="691"/>
      <c r="T14" s="691"/>
      <c r="U14" s="691"/>
      <c r="V14" s="691"/>
      <c r="W14" s="691"/>
      <c r="X14" s="691"/>
      <c r="Y14" s="691"/>
      <c r="Z14" s="691"/>
      <c r="AA14" s="691"/>
      <c r="AB14" s="691"/>
      <c r="AC14" s="691"/>
      <c r="AD14" s="691"/>
      <c r="AE14" s="691"/>
      <c r="AF14" s="691"/>
    </row>
    <row r="15" spans="1:32" ht="14.25" customHeight="1">
      <c r="A15" s="691"/>
      <c r="B15" s="691"/>
      <c r="C15" s="691"/>
      <c r="D15" s="1160"/>
      <c r="E15" s="1165"/>
      <c r="F15" s="1163"/>
      <c r="G15" s="707" t="s">
        <v>487</v>
      </c>
      <c r="H15" s="708" t="s">
        <v>53</v>
      </c>
      <c r="I15" s="708">
        <v>1</v>
      </c>
      <c r="J15" s="709">
        <f>+J13</f>
        <v>35000</v>
      </c>
      <c r="K15" s="710">
        <f t="shared" si="0"/>
        <v>35000</v>
      </c>
      <c r="L15" s="691"/>
      <c r="M15" s="691"/>
      <c r="N15" s="691"/>
      <c r="O15" s="691"/>
      <c r="P15" s="691"/>
      <c r="Q15" s="691"/>
      <c r="R15" s="691"/>
      <c r="S15" s="691"/>
      <c r="T15" s="691"/>
      <c r="U15" s="691"/>
      <c r="V15" s="691"/>
      <c r="W15" s="691"/>
      <c r="X15" s="691"/>
      <c r="Y15" s="691"/>
      <c r="Z15" s="691"/>
      <c r="AA15" s="691"/>
      <c r="AB15" s="691"/>
      <c r="AC15" s="691"/>
      <c r="AD15" s="691"/>
      <c r="AE15" s="691"/>
      <c r="AF15" s="691"/>
    </row>
    <row r="16" spans="1:32" ht="14.25" customHeight="1">
      <c r="A16" s="691"/>
      <c r="B16" s="691"/>
      <c r="C16" s="691"/>
      <c r="D16" s="1160"/>
      <c r="E16" s="1165"/>
      <c r="F16" s="1163"/>
      <c r="G16" s="707" t="s">
        <v>488</v>
      </c>
      <c r="H16" s="708" t="s">
        <v>53</v>
      </c>
      <c r="I16" s="708">
        <v>1</v>
      </c>
      <c r="J16" s="709">
        <f>+J13</f>
        <v>35000</v>
      </c>
      <c r="K16" s="710">
        <f t="shared" si="0"/>
        <v>35000</v>
      </c>
      <c r="L16" s="691"/>
      <c r="M16" s="691"/>
      <c r="N16" s="691"/>
      <c r="O16" s="691"/>
      <c r="P16" s="691"/>
      <c r="Q16" s="691"/>
      <c r="R16" s="691"/>
      <c r="S16" s="691"/>
      <c r="T16" s="691"/>
      <c r="U16" s="691"/>
      <c r="V16" s="691"/>
      <c r="W16" s="691"/>
      <c r="X16" s="691"/>
      <c r="Y16" s="691"/>
      <c r="Z16" s="691"/>
      <c r="AA16" s="691"/>
      <c r="AB16" s="691"/>
      <c r="AC16" s="691"/>
      <c r="AD16" s="691"/>
      <c r="AE16" s="691"/>
      <c r="AF16" s="691"/>
    </row>
    <row r="17" spans="1:32" ht="14.25" customHeight="1">
      <c r="A17" s="691"/>
      <c r="B17" s="691"/>
      <c r="C17" s="691"/>
      <c r="D17" s="1160"/>
      <c r="E17" s="1165"/>
      <c r="F17" s="1163"/>
      <c r="G17" s="707" t="s">
        <v>489</v>
      </c>
      <c r="H17" s="708" t="s">
        <v>53</v>
      </c>
      <c r="I17" s="708">
        <v>1</v>
      </c>
      <c r="J17" s="709">
        <f>+J13</f>
        <v>35000</v>
      </c>
      <c r="K17" s="710">
        <f t="shared" si="0"/>
        <v>35000</v>
      </c>
      <c r="L17" s="691"/>
      <c r="M17" s="691"/>
      <c r="N17" s="691"/>
      <c r="O17" s="691"/>
      <c r="P17" s="691"/>
      <c r="Q17" s="691"/>
      <c r="R17" s="691"/>
      <c r="S17" s="691"/>
      <c r="T17" s="691"/>
      <c r="U17" s="691"/>
      <c r="V17" s="691"/>
      <c r="W17" s="691"/>
      <c r="X17" s="691"/>
      <c r="Y17" s="691"/>
      <c r="Z17" s="691"/>
      <c r="AA17" s="691"/>
      <c r="AB17" s="691"/>
      <c r="AC17" s="691"/>
      <c r="AD17" s="691"/>
      <c r="AE17" s="691"/>
      <c r="AF17" s="691"/>
    </row>
    <row r="18" spans="1:32" ht="45" customHeight="1">
      <c r="A18" s="691"/>
      <c r="B18" s="691"/>
      <c r="C18" s="691"/>
      <c r="D18" s="1160"/>
      <c r="E18" s="1165"/>
      <c r="F18" s="744" t="s">
        <v>490</v>
      </c>
      <c r="G18" s="1113" t="s">
        <v>501</v>
      </c>
      <c r="H18" s="1114"/>
      <c r="I18" s="1114"/>
      <c r="J18" s="1115"/>
      <c r="K18" s="710">
        <f t="shared" si="0"/>
        <v>0</v>
      </c>
      <c r="L18" s="691"/>
      <c r="M18" s="691"/>
      <c r="N18" s="691"/>
      <c r="O18" s="691"/>
      <c r="P18" s="691"/>
      <c r="Q18" s="691"/>
      <c r="R18" s="691"/>
      <c r="S18" s="691"/>
      <c r="T18" s="691"/>
      <c r="U18" s="691"/>
      <c r="V18" s="691"/>
      <c r="W18" s="691"/>
      <c r="X18" s="691"/>
      <c r="Y18" s="691"/>
      <c r="Z18" s="691"/>
      <c r="AA18" s="691"/>
      <c r="AB18" s="691"/>
      <c r="AC18" s="691"/>
      <c r="AD18" s="691"/>
      <c r="AE18" s="691"/>
      <c r="AF18" s="691"/>
    </row>
    <row r="19" spans="1:32" ht="14.25" customHeight="1">
      <c r="A19" s="691"/>
      <c r="B19" s="691"/>
      <c r="C19" s="691"/>
      <c r="D19" s="1160"/>
      <c r="E19" s="1165"/>
      <c r="F19" s="1162" t="s">
        <v>491</v>
      </c>
      <c r="G19" s="706" t="s">
        <v>492</v>
      </c>
      <c r="H19" s="708" t="s">
        <v>53</v>
      </c>
      <c r="I19" s="708">
        <v>1</v>
      </c>
      <c r="J19" s="709">
        <v>140000</v>
      </c>
      <c r="K19" s="710">
        <f t="shared" si="0"/>
        <v>140000</v>
      </c>
      <c r="L19" s="691"/>
      <c r="M19" s="691"/>
      <c r="N19" s="691"/>
      <c r="O19" s="691"/>
      <c r="P19" s="691"/>
      <c r="Q19" s="691"/>
      <c r="R19" s="691"/>
      <c r="S19" s="691"/>
      <c r="T19" s="691"/>
      <c r="U19" s="691"/>
      <c r="V19" s="691"/>
      <c r="W19" s="691"/>
      <c r="X19" s="691"/>
      <c r="Y19" s="691"/>
      <c r="Z19" s="691"/>
      <c r="AA19" s="691"/>
      <c r="AB19" s="691"/>
      <c r="AC19" s="691"/>
      <c r="AD19" s="691"/>
      <c r="AE19" s="691"/>
      <c r="AF19" s="691"/>
    </row>
    <row r="20" spans="1:32" ht="22.15" customHeight="1">
      <c r="A20" s="691"/>
      <c r="B20" s="691"/>
      <c r="C20" s="691"/>
      <c r="D20" s="1160"/>
      <c r="E20" s="1165"/>
      <c r="F20" s="1163"/>
      <c r="G20" s="706" t="s">
        <v>493</v>
      </c>
      <c r="H20" s="708" t="s">
        <v>53</v>
      </c>
      <c r="I20" s="708">
        <v>1</v>
      </c>
      <c r="J20" s="709">
        <v>180000</v>
      </c>
      <c r="K20" s="710">
        <f t="shared" si="0"/>
        <v>180000</v>
      </c>
      <c r="L20" s="691"/>
      <c r="M20" s="691"/>
      <c r="N20" s="691"/>
      <c r="O20" s="691"/>
      <c r="P20" s="691"/>
      <c r="Q20" s="691"/>
      <c r="R20" s="691"/>
      <c r="S20" s="691"/>
      <c r="T20" s="691"/>
      <c r="U20" s="691"/>
      <c r="V20" s="691"/>
      <c r="W20" s="691"/>
      <c r="X20" s="691"/>
      <c r="Y20" s="691"/>
      <c r="Z20" s="691"/>
      <c r="AA20" s="691"/>
      <c r="AB20" s="691"/>
      <c r="AC20" s="691"/>
      <c r="AD20" s="691"/>
      <c r="AE20" s="691"/>
      <c r="AF20" s="691"/>
    </row>
    <row r="21" spans="1:32" ht="14.25" customHeight="1">
      <c r="A21" s="691"/>
      <c r="B21" s="691"/>
      <c r="C21" s="691"/>
      <c r="D21" s="1160"/>
      <c r="E21" s="1165"/>
      <c r="F21" s="1163"/>
      <c r="G21" s="706" t="s">
        <v>494</v>
      </c>
      <c r="H21" s="708" t="s">
        <v>53</v>
      </c>
      <c r="I21" s="708">
        <f>I36*3*4*3</f>
        <v>72</v>
      </c>
      <c r="J21" s="709">
        <v>900</v>
      </c>
      <c r="K21" s="710">
        <f t="shared" si="0"/>
        <v>64800</v>
      </c>
      <c r="L21" s="691"/>
      <c r="M21" s="691"/>
      <c r="N21" s="691"/>
      <c r="O21" s="691"/>
      <c r="P21" s="691"/>
      <c r="Q21" s="691"/>
      <c r="R21" s="691"/>
      <c r="S21" s="691"/>
      <c r="T21" s="691"/>
      <c r="U21" s="691"/>
      <c r="V21" s="691"/>
      <c r="W21" s="691"/>
      <c r="X21" s="691"/>
      <c r="Y21" s="691"/>
      <c r="Z21" s="691"/>
      <c r="AA21" s="691"/>
      <c r="AB21" s="691"/>
      <c r="AC21" s="691"/>
      <c r="AD21" s="691"/>
      <c r="AE21" s="691"/>
      <c r="AF21" s="691"/>
    </row>
    <row r="22" spans="1:32" ht="14.25" customHeight="1">
      <c r="A22" s="691"/>
      <c r="B22" s="691"/>
      <c r="C22" s="691"/>
      <c r="D22" s="1160"/>
      <c r="E22" s="1165"/>
      <c r="F22" s="1163"/>
      <c r="G22" s="706" t="s">
        <v>495</v>
      </c>
      <c r="H22" s="708" t="s">
        <v>53</v>
      </c>
      <c r="I22" s="708">
        <f t="shared" ref="I22:I23" si="1">+I21</f>
        <v>72</v>
      </c>
      <c r="J22" s="709">
        <v>900</v>
      </c>
      <c r="K22" s="710">
        <f t="shared" si="0"/>
        <v>64800</v>
      </c>
      <c r="L22" s="691"/>
      <c r="M22" s="691"/>
      <c r="N22" s="691"/>
      <c r="O22" s="691"/>
      <c r="P22" s="691"/>
      <c r="Q22" s="691"/>
      <c r="R22" s="691"/>
      <c r="S22" s="691"/>
      <c r="T22" s="691"/>
      <c r="U22" s="691"/>
      <c r="V22" s="691"/>
      <c r="W22" s="691"/>
      <c r="X22" s="691"/>
      <c r="Y22" s="691"/>
      <c r="Z22" s="691"/>
      <c r="AA22" s="691"/>
      <c r="AB22" s="691"/>
      <c r="AC22" s="691"/>
      <c r="AD22" s="691"/>
      <c r="AE22" s="691"/>
      <c r="AF22" s="691"/>
    </row>
    <row r="23" spans="1:32" ht="14.25" customHeight="1">
      <c r="A23" s="691"/>
      <c r="B23" s="691"/>
      <c r="C23" s="691"/>
      <c r="D23" s="1161"/>
      <c r="E23" s="1165"/>
      <c r="F23" s="1164"/>
      <c r="G23" s="706" t="s">
        <v>496</v>
      </c>
      <c r="H23" s="708" t="s">
        <v>53</v>
      </c>
      <c r="I23" s="708">
        <f t="shared" si="1"/>
        <v>72</v>
      </c>
      <c r="J23" s="709">
        <v>900</v>
      </c>
      <c r="K23" s="710">
        <f t="shared" si="0"/>
        <v>64800</v>
      </c>
      <c r="L23" s="691"/>
      <c r="M23" s="691"/>
      <c r="N23" s="691"/>
      <c r="O23" s="691"/>
      <c r="P23" s="691"/>
      <c r="Q23" s="691"/>
      <c r="R23" s="691"/>
      <c r="S23" s="691"/>
      <c r="T23" s="691"/>
      <c r="U23" s="691"/>
      <c r="V23" s="691"/>
      <c r="W23" s="691"/>
      <c r="X23" s="691"/>
      <c r="Y23" s="691"/>
      <c r="Z23" s="691"/>
      <c r="AA23" s="691"/>
      <c r="AB23" s="691"/>
      <c r="AC23" s="691"/>
      <c r="AD23" s="691"/>
      <c r="AE23" s="691"/>
      <c r="AF23" s="691"/>
    </row>
    <row r="24" spans="1:32" ht="42" customHeight="1">
      <c r="A24" s="691"/>
      <c r="B24" s="691"/>
      <c r="C24" s="691"/>
      <c r="D24" s="711">
        <v>3</v>
      </c>
      <c r="E24" s="745" t="s">
        <v>497</v>
      </c>
      <c r="F24" s="706" t="s">
        <v>498</v>
      </c>
      <c r="G24" s="706" t="s">
        <v>523</v>
      </c>
      <c r="H24" s="712" t="s">
        <v>53</v>
      </c>
      <c r="I24" s="713">
        <v>1</v>
      </c>
      <c r="J24" s="709">
        <v>150000</v>
      </c>
      <c r="K24" s="710">
        <f t="shared" si="0"/>
        <v>150000</v>
      </c>
      <c r="L24" s="691"/>
      <c r="M24" s="691"/>
      <c r="N24" s="691"/>
      <c r="O24" s="691"/>
      <c r="P24" s="691"/>
      <c r="Q24" s="691"/>
      <c r="R24" s="691"/>
      <c r="S24" s="691"/>
      <c r="T24" s="691"/>
      <c r="U24" s="691"/>
      <c r="V24" s="691"/>
      <c r="W24" s="691"/>
      <c r="X24" s="691"/>
      <c r="Y24" s="691"/>
      <c r="Z24" s="691"/>
      <c r="AA24" s="691"/>
      <c r="AB24" s="691"/>
      <c r="AC24" s="691"/>
      <c r="AD24" s="691"/>
      <c r="AE24" s="691"/>
      <c r="AF24" s="691"/>
    </row>
    <row r="25" spans="1:32" ht="46.5" customHeight="1">
      <c r="A25" s="691"/>
      <c r="B25" s="691"/>
      <c r="C25" s="691"/>
      <c r="D25" s="704">
        <v>4</v>
      </c>
      <c r="E25" s="705" t="s">
        <v>499</v>
      </c>
      <c r="F25" s="714" t="s">
        <v>500</v>
      </c>
      <c r="G25" s="1113" t="s">
        <v>501</v>
      </c>
      <c r="H25" s="1114"/>
      <c r="I25" s="1114"/>
      <c r="J25" s="1115"/>
      <c r="K25" s="710">
        <f t="shared" ref="K25:K31" si="2">+I25*J25</f>
        <v>0</v>
      </c>
      <c r="L25" s="691"/>
      <c r="M25" s="691"/>
      <c r="N25" s="691"/>
      <c r="O25" s="691"/>
      <c r="P25" s="691"/>
      <c r="Q25" s="691"/>
      <c r="R25" s="691"/>
      <c r="S25" s="691"/>
      <c r="T25" s="691"/>
      <c r="U25" s="691"/>
      <c r="V25" s="691"/>
      <c r="W25" s="691"/>
      <c r="X25" s="691"/>
      <c r="Y25" s="691"/>
      <c r="Z25" s="691"/>
      <c r="AA25" s="691"/>
      <c r="AB25" s="691"/>
      <c r="AC25" s="691"/>
      <c r="AD25" s="691"/>
      <c r="AE25" s="691"/>
      <c r="AF25" s="691"/>
    </row>
    <row r="26" spans="1:32" ht="40.15" customHeight="1">
      <c r="A26" s="691"/>
      <c r="B26" s="691"/>
      <c r="C26" s="691"/>
      <c r="D26" s="711">
        <v>5</v>
      </c>
      <c r="E26" s="705" t="s">
        <v>502</v>
      </c>
      <c r="F26" s="706" t="s">
        <v>503</v>
      </c>
      <c r="G26" s="707" t="s">
        <v>504</v>
      </c>
      <c r="H26" s="708" t="s">
        <v>508</v>
      </c>
      <c r="I26" s="708">
        <v>2</v>
      </c>
      <c r="J26" s="709">
        <v>261000</v>
      </c>
      <c r="K26" s="710">
        <f t="shared" si="2"/>
        <v>522000</v>
      </c>
      <c r="L26" s="691"/>
      <c r="M26" s="691"/>
      <c r="N26" s="691"/>
      <c r="O26" s="691"/>
      <c r="P26" s="691"/>
      <c r="Q26" s="691"/>
      <c r="R26" s="691"/>
      <c r="S26" s="691"/>
      <c r="T26" s="691"/>
      <c r="U26" s="691"/>
      <c r="V26" s="691"/>
      <c r="W26" s="691"/>
      <c r="X26" s="691"/>
      <c r="Y26" s="691"/>
      <c r="Z26" s="691"/>
      <c r="AA26" s="691"/>
      <c r="AB26" s="691"/>
      <c r="AC26" s="691"/>
      <c r="AD26" s="691"/>
      <c r="AE26" s="691"/>
      <c r="AF26" s="691"/>
    </row>
    <row r="27" spans="1:32" ht="28.9" customHeight="1">
      <c r="A27" s="691"/>
      <c r="B27" s="691"/>
      <c r="C27" s="691"/>
      <c r="D27" s="711">
        <v>6</v>
      </c>
      <c r="E27" s="705" t="s">
        <v>505</v>
      </c>
      <c r="F27" s="706" t="s">
        <v>506</v>
      </c>
      <c r="G27" s="706" t="s">
        <v>507</v>
      </c>
      <c r="H27" s="708" t="s">
        <v>508</v>
      </c>
      <c r="I27" s="708">
        <v>2</v>
      </c>
      <c r="J27" s="709">
        <v>485500</v>
      </c>
      <c r="K27" s="710">
        <f t="shared" si="2"/>
        <v>971000</v>
      </c>
      <c r="L27" s="691"/>
      <c r="M27" s="691"/>
      <c r="N27" s="691"/>
      <c r="O27" s="691"/>
      <c r="P27" s="691"/>
      <c r="Q27" s="691"/>
      <c r="R27" s="691"/>
      <c r="S27" s="691"/>
      <c r="T27" s="691"/>
      <c r="U27" s="691"/>
      <c r="V27" s="691"/>
      <c r="W27" s="691"/>
      <c r="X27" s="691"/>
      <c r="Y27" s="691"/>
      <c r="Z27" s="691"/>
      <c r="AA27" s="691"/>
      <c r="AB27" s="691"/>
      <c r="AC27" s="691"/>
      <c r="AD27" s="691"/>
      <c r="AE27" s="691"/>
      <c r="AF27" s="691"/>
    </row>
    <row r="28" spans="1:32" ht="14.25" customHeight="1">
      <c r="A28" s="691"/>
      <c r="B28" s="691"/>
      <c r="C28" s="691"/>
      <c r="D28" s="1118">
        <v>7</v>
      </c>
      <c r="E28" s="1121" t="s">
        <v>509</v>
      </c>
      <c r="F28" s="1123" t="s">
        <v>510</v>
      </c>
      <c r="G28" s="716" t="s">
        <v>511</v>
      </c>
      <c r="H28" s="717" t="s">
        <v>53</v>
      </c>
      <c r="I28" s="718">
        <v>1</v>
      </c>
      <c r="J28" s="719">
        <v>60000</v>
      </c>
      <c r="K28" s="720">
        <f t="shared" si="2"/>
        <v>60000</v>
      </c>
      <c r="L28" s="691"/>
      <c r="M28" s="691"/>
      <c r="N28" s="691"/>
      <c r="O28" s="691"/>
      <c r="P28" s="691"/>
      <c r="Q28" s="691"/>
      <c r="R28" s="691"/>
      <c r="S28" s="691"/>
      <c r="T28" s="691"/>
      <c r="U28" s="691"/>
      <c r="V28" s="691"/>
      <c r="W28" s="691"/>
      <c r="X28" s="691"/>
      <c r="Y28" s="691"/>
      <c r="Z28" s="691"/>
      <c r="AA28" s="691"/>
      <c r="AB28" s="691"/>
      <c r="AC28" s="691"/>
      <c r="AD28" s="691"/>
      <c r="AE28" s="691"/>
      <c r="AF28" s="691"/>
    </row>
    <row r="29" spans="1:32" ht="14.25" customHeight="1">
      <c r="A29" s="691"/>
      <c r="B29" s="691"/>
      <c r="C29" s="691"/>
      <c r="D29" s="1119"/>
      <c r="E29" s="1122"/>
      <c r="F29" s="1122"/>
      <c r="G29" s="714" t="s">
        <v>512</v>
      </c>
      <c r="H29" s="712" t="s">
        <v>53</v>
      </c>
      <c r="I29" s="713">
        <v>1</v>
      </c>
      <c r="J29" s="709">
        <v>195000</v>
      </c>
      <c r="K29" s="710">
        <f t="shared" si="2"/>
        <v>195000</v>
      </c>
      <c r="L29" s="691"/>
      <c r="M29" s="691"/>
      <c r="N29" s="691"/>
      <c r="O29" s="691"/>
      <c r="P29" s="691"/>
      <c r="Q29" s="691"/>
      <c r="R29" s="691"/>
      <c r="S29" s="691"/>
      <c r="T29" s="691"/>
      <c r="U29" s="691"/>
      <c r="V29" s="691"/>
      <c r="W29" s="691"/>
      <c r="X29" s="691"/>
      <c r="Y29" s="691"/>
      <c r="Z29" s="691"/>
      <c r="AA29" s="691"/>
      <c r="AB29" s="691"/>
      <c r="AC29" s="691"/>
      <c r="AD29" s="691"/>
      <c r="AE29" s="691"/>
      <c r="AF29" s="691"/>
    </row>
    <row r="30" spans="1:32" ht="14.25" customHeight="1">
      <c r="A30" s="691"/>
      <c r="B30" s="691"/>
      <c r="C30" s="691"/>
      <c r="D30" s="1119"/>
      <c r="E30" s="1122"/>
      <c r="F30" s="1122"/>
      <c r="G30" s="714" t="s">
        <v>513</v>
      </c>
      <c r="H30" s="712" t="s">
        <v>53</v>
      </c>
      <c r="I30" s="713">
        <v>1</v>
      </c>
      <c r="J30" s="709">
        <v>60000</v>
      </c>
      <c r="K30" s="710">
        <f t="shared" si="2"/>
        <v>60000</v>
      </c>
      <c r="L30" s="691"/>
      <c r="M30" s="691"/>
      <c r="N30" s="691"/>
      <c r="O30" s="691"/>
      <c r="P30" s="691"/>
      <c r="Q30" s="691"/>
      <c r="R30" s="691"/>
      <c r="S30" s="691"/>
      <c r="T30" s="691"/>
      <c r="U30" s="691"/>
      <c r="V30" s="691"/>
      <c r="W30" s="691"/>
      <c r="X30" s="691"/>
      <c r="Y30" s="691"/>
      <c r="Z30" s="691"/>
      <c r="AA30" s="691"/>
      <c r="AB30" s="691"/>
      <c r="AC30" s="691"/>
      <c r="AD30" s="691"/>
      <c r="AE30" s="691"/>
      <c r="AF30" s="691"/>
    </row>
    <row r="31" spans="1:32" ht="14.25" customHeight="1">
      <c r="A31" s="691"/>
      <c r="B31" s="691"/>
      <c r="C31" s="691"/>
      <c r="D31" s="1119"/>
      <c r="E31" s="1122"/>
      <c r="F31" s="1122"/>
      <c r="G31" s="714" t="s">
        <v>514</v>
      </c>
      <c r="H31" s="712" t="s">
        <v>53</v>
      </c>
      <c r="I31" s="713">
        <v>1</v>
      </c>
      <c r="J31" s="709">
        <v>150000</v>
      </c>
      <c r="K31" s="710">
        <f t="shared" si="2"/>
        <v>150000</v>
      </c>
      <c r="L31" s="691"/>
      <c r="M31" s="691"/>
      <c r="N31" s="691"/>
      <c r="O31" s="691"/>
      <c r="P31" s="691"/>
      <c r="Q31" s="691"/>
      <c r="R31" s="691"/>
      <c r="S31" s="691"/>
      <c r="T31" s="691"/>
      <c r="U31" s="691"/>
      <c r="V31" s="691"/>
      <c r="W31" s="691"/>
      <c r="X31" s="691"/>
      <c r="Y31" s="691"/>
      <c r="Z31" s="691"/>
      <c r="AA31" s="691"/>
      <c r="AB31" s="691"/>
      <c r="AC31" s="691"/>
      <c r="AD31" s="691"/>
      <c r="AE31" s="691"/>
      <c r="AF31" s="691"/>
    </row>
    <row r="32" spans="1:32" ht="36" customHeight="1" thickBot="1">
      <c r="A32" s="691"/>
      <c r="B32" s="691"/>
      <c r="C32" s="691"/>
      <c r="D32" s="1120"/>
      <c r="E32" s="1122"/>
      <c r="F32" s="1124"/>
      <c r="G32" s="714" t="s">
        <v>525</v>
      </c>
      <c r="H32" s="712" t="s">
        <v>524</v>
      </c>
      <c r="I32" s="713">
        <v>1</v>
      </c>
      <c r="J32" s="709">
        <v>340000</v>
      </c>
      <c r="K32" s="710">
        <f>+I32*J32*I36</f>
        <v>680000</v>
      </c>
      <c r="L32" s="691"/>
      <c r="M32" s="691"/>
      <c r="N32" s="691"/>
      <c r="O32" s="691"/>
      <c r="P32" s="691"/>
      <c r="Q32" s="691"/>
      <c r="R32" s="691"/>
      <c r="S32" s="691"/>
      <c r="T32" s="691"/>
      <c r="U32" s="691"/>
      <c r="V32" s="691"/>
      <c r="W32" s="691"/>
      <c r="X32" s="691"/>
      <c r="Y32" s="691"/>
      <c r="Z32" s="691"/>
      <c r="AA32" s="691"/>
      <c r="AB32" s="691"/>
      <c r="AC32" s="691"/>
      <c r="AD32" s="691"/>
      <c r="AE32" s="691"/>
      <c r="AF32" s="691"/>
    </row>
    <row r="33" spans="1:32" ht="33" customHeight="1" thickBot="1">
      <c r="A33" s="691"/>
      <c r="B33" s="691"/>
      <c r="C33" s="691"/>
      <c r="D33" s="1125" t="s">
        <v>515</v>
      </c>
      <c r="E33" s="1126"/>
      <c r="F33" s="1126"/>
      <c r="G33" s="1126"/>
      <c r="H33" s="1126"/>
      <c r="I33" s="1126"/>
      <c r="J33" s="1127"/>
      <c r="K33" s="740">
        <f>SUM(K12:K32)</f>
        <v>4197400</v>
      </c>
      <c r="L33" s="691"/>
      <c r="M33" s="691"/>
      <c r="N33" s="691"/>
      <c r="O33" s="691"/>
      <c r="P33" s="691"/>
      <c r="Q33" s="691"/>
      <c r="R33" s="691"/>
      <c r="S33" s="691"/>
      <c r="T33" s="691"/>
      <c r="U33" s="691"/>
      <c r="V33" s="691"/>
      <c r="W33" s="691"/>
      <c r="X33" s="691"/>
      <c r="Y33" s="691"/>
      <c r="Z33" s="691"/>
      <c r="AA33" s="691"/>
      <c r="AB33" s="691"/>
      <c r="AC33" s="691"/>
      <c r="AD33" s="691"/>
      <c r="AE33" s="691"/>
      <c r="AF33" s="691"/>
    </row>
    <row r="34" spans="1:32" ht="33" customHeight="1">
      <c r="A34" s="691"/>
      <c r="B34" s="703"/>
      <c r="C34" s="691"/>
      <c r="D34" s="1130" t="s">
        <v>526</v>
      </c>
      <c r="E34" s="1131"/>
      <c r="F34" s="1131"/>
      <c r="G34" s="1131"/>
      <c r="H34" s="1131"/>
      <c r="I34" s="1131"/>
      <c r="J34" s="1131"/>
      <c r="K34" s="1131"/>
      <c r="L34" s="691"/>
      <c r="M34" s="691"/>
      <c r="N34" s="691"/>
      <c r="O34" s="691"/>
      <c r="P34" s="691"/>
      <c r="Q34" s="691"/>
      <c r="R34" s="691"/>
      <c r="S34" s="691"/>
      <c r="T34" s="691"/>
      <c r="U34" s="691"/>
      <c r="V34" s="691"/>
      <c r="W34" s="691"/>
      <c r="X34" s="691"/>
      <c r="Y34" s="691"/>
      <c r="Z34" s="691"/>
      <c r="AA34" s="691"/>
      <c r="AB34" s="691"/>
      <c r="AC34" s="691"/>
      <c r="AD34" s="691"/>
      <c r="AE34" s="691"/>
      <c r="AF34" s="691"/>
    </row>
    <row r="35" spans="1:32" ht="33" customHeight="1">
      <c r="A35" s="691"/>
      <c r="B35" s="691"/>
      <c r="C35" s="691"/>
      <c r="D35" s="721"/>
      <c r="E35" s="1128" t="s">
        <v>516</v>
      </c>
      <c r="F35" s="1115"/>
      <c r="G35" s="722" t="s">
        <v>53</v>
      </c>
      <c r="H35" s="722" t="s">
        <v>517</v>
      </c>
      <c r="I35" s="722" t="s">
        <v>518</v>
      </c>
      <c r="J35" s="723" t="s">
        <v>334</v>
      </c>
      <c r="K35" s="723" t="s">
        <v>16</v>
      </c>
      <c r="L35" s="691"/>
      <c r="M35" s="691"/>
      <c r="N35" s="691"/>
      <c r="O35" s="691"/>
      <c r="P35" s="691"/>
      <c r="Q35" s="691"/>
      <c r="R35" s="691"/>
      <c r="S35" s="691"/>
      <c r="T35" s="691"/>
      <c r="U35" s="691"/>
      <c r="V35" s="691"/>
      <c r="W35" s="691"/>
      <c r="X35" s="691"/>
      <c r="Y35" s="691"/>
      <c r="Z35" s="691"/>
      <c r="AA35" s="691"/>
      <c r="AB35" s="691"/>
      <c r="AC35" s="691"/>
      <c r="AD35" s="691"/>
      <c r="AE35" s="691"/>
      <c r="AF35" s="691"/>
    </row>
    <row r="36" spans="1:32" ht="42.75" customHeight="1">
      <c r="A36" s="691"/>
      <c r="B36" s="691"/>
      <c r="C36" s="691"/>
      <c r="D36" s="724">
        <v>1</v>
      </c>
      <c r="E36" s="1129" t="s">
        <v>522</v>
      </c>
      <c r="F36" s="1115"/>
      <c r="G36" s="725" t="s">
        <v>508</v>
      </c>
      <c r="H36" s="725">
        <v>0.7</v>
      </c>
      <c r="I36" s="724">
        <v>2</v>
      </c>
      <c r="J36" s="726">
        <v>2600000</v>
      </c>
      <c r="K36" s="727">
        <f>+H36*I36*J36</f>
        <v>3640000</v>
      </c>
      <c r="L36" s="691"/>
      <c r="M36" s="691"/>
      <c r="N36" s="691"/>
      <c r="O36" s="691"/>
      <c r="P36" s="691"/>
      <c r="Q36" s="691"/>
      <c r="R36" s="691"/>
      <c r="S36" s="691"/>
      <c r="T36" s="691"/>
      <c r="U36" s="691"/>
      <c r="V36" s="691"/>
      <c r="W36" s="691"/>
      <c r="X36" s="691"/>
      <c r="Y36" s="691"/>
      <c r="Z36" s="691"/>
      <c r="AA36" s="691"/>
      <c r="AB36" s="691"/>
      <c r="AC36" s="691"/>
      <c r="AD36" s="691"/>
      <c r="AE36" s="691"/>
      <c r="AF36" s="691"/>
    </row>
    <row r="37" spans="1:32" ht="19.5" customHeight="1">
      <c r="A37" s="691"/>
      <c r="B37" s="691"/>
      <c r="C37" s="691"/>
      <c r="D37" s="1132" t="s">
        <v>519</v>
      </c>
      <c r="E37" s="1133"/>
      <c r="F37" s="1133"/>
      <c r="G37" s="1133"/>
      <c r="H37" s="1133"/>
      <c r="I37" s="1133"/>
      <c r="J37" s="1134"/>
      <c r="K37" s="728">
        <f>ROUND(SUM(K36),0)</f>
        <v>3640000</v>
      </c>
      <c r="L37" s="691"/>
      <c r="M37" s="691"/>
      <c r="N37" s="691"/>
      <c r="O37" s="691"/>
      <c r="P37" s="691"/>
      <c r="Q37" s="691"/>
      <c r="R37" s="691"/>
      <c r="S37" s="691"/>
      <c r="T37" s="691"/>
      <c r="U37" s="691"/>
      <c r="V37" s="691"/>
      <c r="W37" s="691"/>
      <c r="X37" s="691"/>
      <c r="Y37" s="691"/>
      <c r="Z37" s="691"/>
      <c r="AA37" s="691"/>
      <c r="AB37" s="691"/>
      <c r="AC37" s="691"/>
      <c r="AD37" s="691"/>
      <c r="AE37" s="691"/>
      <c r="AF37" s="691"/>
    </row>
    <row r="38" spans="1:32" ht="19.5" customHeight="1">
      <c r="A38" s="691"/>
      <c r="B38" s="691"/>
      <c r="C38" s="691"/>
      <c r="D38" s="1132" t="s">
        <v>388</v>
      </c>
      <c r="E38" s="1133"/>
      <c r="F38" s="1133"/>
      <c r="G38" s="1133"/>
      <c r="H38" s="1133"/>
      <c r="I38" s="1133"/>
      <c r="J38" s="1134"/>
      <c r="K38" s="728">
        <v>1.4</v>
      </c>
      <c r="L38" s="691"/>
      <c r="M38" s="691"/>
      <c r="N38" s="691"/>
      <c r="O38" s="691"/>
      <c r="P38" s="691"/>
      <c r="Q38" s="691"/>
      <c r="R38" s="691"/>
      <c r="S38" s="691"/>
      <c r="T38" s="691"/>
      <c r="U38" s="691"/>
      <c r="V38" s="691"/>
      <c r="W38" s="691"/>
      <c r="X38" s="691"/>
      <c r="Y38" s="691"/>
      <c r="Z38" s="691"/>
      <c r="AA38" s="691"/>
      <c r="AB38" s="691"/>
      <c r="AC38" s="691"/>
      <c r="AD38" s="691"/>
      <c r="AE38" s="691"/>
      <c r="AF38" s="691"/>
    </row>
    <row r="39" spans="1:32" ht="19.5" customHeight="1" thickBot="1">
      <c r="A39" s="691"/>
      <c r="B39" s="691"/>
      <c r="C39" s="691"/>
      <c r="D39" s="1135" t="s">
        <v>520</v>
      </c>
      <c r="E39" s="1136"/>
      <c r="F39" s="1136"/>
      <c r="G39" s="1136"/>
      <c r="H39" s="1136"/>
      <c r="I39" s="1136"/>
      <c r="J39" s="1137"/>
      <c r="K39" s="741">
        <f>ROUND(K37*K38,0)</f>
        <v>5096000</v>
      </c>
      <c r="L39" s="691"/>
      <c r="M39" s="691"/>
      <c r="N39" s="691"/>
      <c r="O39" s="691"/>
      <c r="P39" s="691"/>
      <c r="Q39" s="691"/>
      <c r="R39" s="691"/>
      <c r="S39" s="691"/>
      <c r="T39" s="691"/>
      <c r="U39" s="691"/>
      <c r="V39" s="691"/>
      <c r="W39" s="691"/>
      <c r="X39" s="691"/>
      <c r="Y39" s="691"/>
      <c r="Z39" s="691"/>
      <c r="AA39" s="691"/>
      <c r="AB39" s="691"/>
      <c r="AC39" s="691"/>
      <c r="AD39" s="691"/>
      <c r="AE39" s="691"/>
      <c r="AF39" s="691"/>
    </row>
    <row r="40" spans="1:32" ht="19.5" customHeight="1" thickBot="1">
      <c r="A40" s="691"/>
      <c r="B40" s="691"/>
      <c r="C40" s="691"/>
      <c r="D40" s="1138" t="s">
        <v>527</v>
      </c>
      <c r="E40" s="1126"/>
      <c r="F40" s="1126"/>
      <c r="G40" s="1126"/>
      <c r="H40" s="1126"/>
      <c r="I40" s="1126"/>
      <c r="J40" s="1139"/>
      <c r="K40" s="742">
        <f>ROUND((K33+K39),0)</f>
        <v>9293400</v>
      </c>
      <c r="L40" s="703"/>
      <c r="M40" s="691"/>
      <c r="N40" s="691"/>
      <c r="O40" s="691"/>
      <c r="P40" s="691"/>
      <c r="Q40" s="691"/>
      <c r="R40" s="691"/>
      <c r="S40" s="691"/>
      <c r="T40" s="691"/>
      <c r="U40" s="691"/>
      <c r="V40" s="691"/>
      <c r="W40" s="691"/>
      <c r="X40" s="691"/>
      <c r="Y40" s="691"/>
      <c r="Z40" s="691"/>
      <c r="AA40" s="691"/>
      <c r="AB40" s="691"/>
      <c r="AC40" s="691"/>
      <c r="AD40" s="691"/>
      <c r="AE40" s="691"/>
      <c r="AF40" s="691"/>
    </row>
    <row r="41" spans="1:32" ht="14.25" customHeight="1">
      <c r="A41" s="691"/>
      <c r="B41" s="691"/>
      <c r="C41" s="691"/>
      <c r="D41" s="729"/>
      <c r="E41" s="729"/>
      <c r="F41" s="729"/>
      <c r="G41" s="729"/>
      <c r="H41" s="729"/>
      <c r="I41" s="729"/>
      <c r="J41" s="730"/>
      <c r="K41" s="731"/>
      <c r="L41" s="691"/>
      <c r="M41" s="691"/>
      <c r="N41" s="691"/>
      <c r="O41" s="691"/>
      <c r="P41" s="691"/>
      <c r="Q41" s="691"/>
      <c r="R41" s="691"/>
      <c r="S41" s="691"/>
      <c r="T41" s="691"/>
      <c r="U41" s="691"/>
      <c r="V41" s="691"/>
      <c r="W41" s="691"/>
      <c r="X41" s="691"/>
      <c r="Y41" s="691"/>
      <c r="Z41" s="691"/>
      <c r="AA41" s="691"/>
      <c r="AB41" s="691"/>
      <c r="AC41" s="691"/>
      <c r="AD41" s="691"/>
      <c r="AE41" s="691"/>
      <c r="AF41" s="691"/>
    </row>
    <row r="42" spans="1:32" ht="14.25" customHeight="1">
      <c r="A42" s="691"/>
      <c r="B42" s="691"/>
      <c r="C42" s="691"/>
      <c r="D42" s="715"/>
      <c r="E42" s="715"/>
      <c r="F42" s="715"/>
      <c r="G42" s="715"/>
      <c r="H42" s="715"/>
      <c r="I42" s="715"/>
      <c r="J42" s="732"/>
      <c r="K42" s="733"/>
      <c r="L42" s="734"/>
      <c r="M42" s="691"/>
      <c r="N42" s="691"/>
      <c r="O42" s="691"/>
      <c r="P42" s="691"/>
      <c r="Q42" s="691"/>
      <c r="R42" s="691"/>
      <c r="S42" s="691"/>
      <c r="T42" s="691"/>
      <c r="U42" s="691"/>
      <c r="V42" s="691"/>
      <c r="W42" s="691"/>
      <c r="X42" s="691"/>
      <c r="Y42" s="691"/>
      <c r="Z42" s="691"/>
      <c r="AA42" s="691"/>
      <c r="AB42" s="691"/>
      <c r="AC42" s="691"/>
      <c r="AD42" s="691"/>
      <c r="AE42" s="691"/>
      <c r="AF42" s="691"/>
    </row>
    <row r="43" spans="1:32" ht="14.25" customHeight="1">
      <c r="A43" s="691"/>
      <c r="B43" s="691"/>
      <c r="C43" s="691"/>
      <c r="D43" s="715"/>
      <c r="E43" s="715"/>
      <c r="F43" s="715"/>
      <c r="G43" s="715"/>
      <c r="H43" s="715"/>
      <c r="I43" s="715"/>
      <c r="J43" s="732"/>
      <c r="K43" s="732"/>
      <c r="L43" s="691"/>
      <c r="M43" s="691"/>
      <c r="N43" s="691"/>
      <c r="O43" s="691"/>
      <c r="P43" s="691"/>
      <c r="Q43" s="691"/>
      <c r="R43" s="691"/>
      <c r="S43" s="691"/>
      <c r="T43" s="691"/>
      <c r="U43" s="691"/>
      <c r="V43" s="691"/>
      <c r="W43" s="691"/>
      <c r="X43" s="691"/>
      <c r="Y43" s="691"/>
      <c r="Z43" s="691"/>
      <c r="AA43" s="691"/>
      <c r="AB43" s="691"/>
      <c r="AC43" s="691"/>
      <c r="AD43" s="691"/>
      <c r="AE43" s="691"/>
      <c r="AF43" s="691"/>
    </row>
    <row r="44" spans="1:32" ht="15" customHeight="1">
      <c r="A44" s="691"/>
      <c r="B44" s="691"/>
      <c r="C44" s="691"/>
      <c r="D44" s="1140"/>
      <c r="E44" s="1117"/>
      <c r="F44" s="1117"/>
      <c r="G44" s="1117"/>
      <c r="H44" s="1117"/>
      <c r="I44" s="1117"/>
      <c r="J44" s="1117"/>
      <c r="K44" s="1117"/>
      <c r="L44" s="691"/>
      <c r="M44" s="691"/>
      <c r="N44" s="691"/>
      <c r="O44" s="691"/>
      <c r="P44" s="691"/>
      <c r="Q44" s="691"/>
      <c r="R44" s="691"/>
      <c r="S44" s="691"/>
      <c r="T44" s="691"/>
      <c r="U44" s="691"/>
      <c r="V44" s="691"/>
      <c r="W44" s="691"/>
      <c r="X44" s="691"/>
      <c r="Y44" s="691"/>
      <c r="Z44" s="691"/>
      <c r="AA44" s="691"/>
      <c r="AB44" s="691"/>
      <c r="AC44" s="691"/>
      <c r="AD44" s="691"/>
      <c r="AE44" s="691"/>
      <c r="AF44" s="691"/>
    </row>
    <row r="45" spans="1:32" ht="15" customHeight="1">
      <c r="A45" s="691"/>
      <c r="B45" s="691"/>
      <c r="C45" s="691"/>
      <c r="D45" s="1116"/>
      <c r="E45" s="1117"/>
      <c r="F45" s="1117"/>
      <c r="G45" s="1117"/>
      <c r="H45" s="1117"/>
      <c r="I45" s="1117"/>
      <c r="J45" s="1117"/>
      <c r="K45" s="1117"/>
      <c r="L45" s="691"/>
      <c r="M45" s="691"/>
      <c r="N45" s="691"/>
      <c r="O45" s="691"/>
      <c r="P45" s="691"/>
      <c r="Q45" s="691"/>
      <c r="R45" s="691"/>
      <c r="S45" s="691"/>
      <c r="T45" s="691"/>
      <c r="U45" s="691"/>
      <c r="V45" s="691"/>
      <c r="W45" s="691"/>
      <c r="X45" s="691"/>
      <c r="Y45" s="691"/>
      <c r="Z45" s="691"/>
      <c r="AA45" s="691"/>
      <c r="AB45" s="691"/>
      <c r="AC45" s="691"/>
      <c r="AD45" s="691"/>
      <c r="AE45" s="691"/>
      <c r="AF45" s="691"/>
    </row>
    <row r="46" spans="1:32" ht="14.25" customHeight="1">
      <c r="A46" s="691"/>
      <c r="B46" s="691"/>
      <c r="C46" s="691"/>
      <c r="D46" s="691"/>
      <c r="E46" s="691"/>
      <c r="F46" s="691"/>
      <c r="G46" s="691"/>
      <c r="H46" s="691"/>
      <c r="I46" s="691"/>
      <c r="J46" s="703"/>
      <c r="K46" s="703"/>
      <c r="L46" s="691"/>
      <c r="M46" s="691"/>
      <c r="N46" s="691"/>
      <c r="O46" s="691"/>
      <c r="P46" s="691"/>
      <c r="Q46" s="691"/>
      <c r="R46" s="691"/>
      <c r="S46" s="691"/>
      <c r="T46" s="691"/>
      <c r="U46" s="691"/>
      <c r="V46" s="691"/>
      <c r="W46" s="691"/>
      <c r="X46" s="691"/>
      <c r="Y46" s="691"/>
      <c r="Z46" s="691"/>
      <c r="AA46" s="691"/>
      <c r="AB46" s="691"/>
      <c r="AC46" s="691"/>
      <c r="AD46" s="691"/>
      <c r="AE46" s="691"/>
      <c r="AF46" s="691"/>
    </row>
    <row r="47" spans="1:32" ht="14.25" customHeight="1">
      <c r="A47" s="691"/>
      <c r="B47" s="691"/>
      <c r="C47" s="691"/>
      <c r="D47" s="691"/>
      <c r="E47" s="691"/>
      <c r="F47" s="691"/>
      <c r="G47" s="691"/>
      <c r="H47" s="691"/>
      <c r="I47" s="691"/>
      <c r="J47" s="703"/>
      <c r="K47" s="703"/>
      <c r="L47" s="691"/>
      <c r="M47" s="691"/>
      <c r="N47" s="691"/>
      <c r="O47" s="691"/>
      <c r="P47" s="691"/>
      <c r="Q47" s="691"/>
      <c r="R47" s="691"/>
      <c r="S47" s="691"/>
      <c r="T47" s="691"/>
      <c r="U47" s="691"/>
      <c r="V47" s="691"/>
      <c r="W47" s="691"/>
      <c r="X47" s="691"/>
      <c r="Y47" s="691"/>
      <c r="Z47" s="691"/>
      <c r="AA47" s="691"/>
      <c r="AB47" s="691"/>
      <c r="AC47" s="691"/>
      <c r="AD47" s="691"/>
      <c r="AE47" s="691"/>
      <c r="AF47" s="691"/>
    </row>
    <row r="48" spans="1:32" ht="14.25" customHeight="1">
      <c r="A48" s="691"/>
      <c r="B48" s="691"/>
      <c r="C48" s="691"/>
      <c r="D48" s="691"/>
      <c r="E48" s="691"/>
      <c r="F48" s="691"/>
      <c r="G48" s="691"/>
      <c r="H48" s="691"/>
      <c r="I48" s="691"/>
      <c r="J48" s="703"/>
      <c r="K48" s="703"/>
      <c r="L48" s="691"/>
      <c r="M48" s="691"/>
      <c r="N48" s="691"/>
      <c r="O48" s="691"/>
      <c r="P48" s="691"/>
      <c r="Q48" s="691"/>
      <c r="R48" s="691"/>
      <c r="S48" s="691"/>
      <c r="T48" s="691"/>
      <c r="U48" s="691"/>
      <c r="V48" s="691"/>
      <c r="W48" s="691"/>
      <c r="X48" s="691"/>
      <c r="Y48" s="691"/>
      <c r="Z48" s="691"/>
      <c r="AA48" s="691"/>
      <c r="AB48" s="691"/>
      <c r="AC48" s="691"/>
      <c r="AD48" s="691"/>
      <c r="AE48" s="691"/>
      <c r="AF48" s="691"/>
    </row>
    <row r="49" spans="1:32" ht="14.25" customHeight="1">
      <c r="A49" s="691"/>
      <c r="B49" s="691"/>
      <c r="C49" s="691"/>
      <c r="D49" s="691"/>
      <c r="E49" s="691"/>
      <c r="F49" s="691"/>
      <c r="G49" s="691"/>
      <c r="H49" s="691"/>
      <c r="I49" s="691"/>
      <c r="J49" s="703"/>
      <c r="K49" s="703"/>
      <c r="L49" s="691"/>
      <c r="M49" s="691"/>
      <c r="N49" s="691"/>
      <c r="O49" s="691"/>
      <c r="P49" s="691"/>
      <c r="Q49" s="691"/>
      <c r="R49" s="691"/>
      <c r="S49" s="691"/>
      <c r="T49" s="691"/>
      <c r="U49" s="691"/>
      <c r="V49" s="691"/>
      <c r="W49" s="691"/>
      <c r="X49" s="691"/>
      <c r="Y49" s="691"/>
      <c r="Z49" s="691"/>
      <c r="AA49" s="691"/>
      <c r="AB49" s="691"/>
      <c r="AC49" s="691"/>
      <c r="AD49" s="691"/>
      <c r="AE49" s="691"/>
      <c r="AF49" s="691"/>
    </row>
    <row r="50" spans="1:32" ht="14.25" customHeight="1">
      <c r="A50" s="691"/>
      <c r="B50" s="691"/>
      <c r="C50" s="691"/>
      <c r="D50" s="691"/>
      <c r="E50" s="691"/>
      <c r="F50" s="691"/>
      <c r="G50" s="691"/>
      <c r="H50" s="691"/>
      <c r="I50" s="691"/>
      <c r="J50" s="703"/>
      <c r="K50" s="703"/>
      <c r="L50" s="691"/>
      <c r="M50" s="691"/>
      <c r="N50" s="691"/>
      <c r="O50" s="691"/>
      <c r="P50" s="691"/>
      <c r="Q50" s="691"/>
      <c r="R50" s="691"/>
      <c r="S50" s="691"/>
      <c r="T50" s="691"/>
      <c r="U50" s="691"/>
      <c r="V50" s="691"/>
      <c r="W50" s="691"/>
      <c r="X50" s="691"/>
      <c r="Y50" s="691"/>
      <c r="Z50" s="691"/>
      <c r="AA50" s="691"/>
      <c r="AB50" s="691"/>
      <c r="AC50" s="691"/>
      <c r="AD50" s="691"/>
      <c r="AE50" s="691"/>
      <c r="AF50" s="691"/>
    </row>
    <row r="51" spans="1:32" ht="14.25" customHeight="1">
      <c r="A51" s="691"/>
      <c r="B51" s="691"/>
      <c r="C51" s="691"/>
      <c r="D51" s="691"/>
      <c r="E51" s="691"/>
      <c r="F51" s="691"/>
      <c r="G51" s="691"/>
      <c r="H51" s="691"/>
      <c r="I51" s="691"/>
      <c r="J51" s="703"/>
      <c r="K51" s="703"/>
      <c r="L51" s="691"/>
      <c r="M51" s="691"/>
      <c r="N51" s="691"/>
      <c r="O51" s="691"/>
      <c r="P51" s="691"/>
      <c r="Q51" s="691"/>
      <c r="R51" s="691"/>
      <c r="S51" s="691"/>
      <c r="T51" s="691"/>
      <c r="U51" s="691"/>
      <c r="V51" s="691"/>
      <c r="W51" s="691"/>
      <c r="X51" s="691"/>
      <c r="Y51" s="691"/>
      <c r="Z51" s="691"/>
      <c r="AA51" s="691"/>
      <c r="AB51" s="691"/>
      <c r="AC51" s="691"/>
      <c r="AD51" s="691"/>
      <c r="AE51" s="691"/>
      <c r="AF51" s="691"/>
    </row>
    <row r="52" spans="1:32" ht="14.25" customHeight="1">
      <c r="A52" s="691"/>
      <c r="B52" s="691"/>
      <c r="C52" s="691"/>
      <c r="D52" s="691"/>
      <c r="E52" s="691"/>
      <c r="F52" s="691"/>
      <c r="G52" s="691"/>
      <c r="H52" s="691"/>
      <c r="I52" s="691"/>
      <c r="J52" s="703"/>
      <c r="K52" s="703"/>
      <c r="L52" s="691"/>
      <c r="M52" s="691"/>
      <c r="N52" s="691"/>
      <c r="O52" s="691"/>
      <c r="P52" s="691"/>
      <c r="Q52" s="691"/>
      <c r="R52" s="691"/>
      <c r="S52" s="691"/>
      <c r="T52" s="691"/>
      <c r="U52" s="691"/>
      <c r="V52" s="691"/>
      <c r="W52" s="691"/>
      <c r="X52" s="691"/>
      <c r="Y52" s="691"/>
      <c r="Z52" s="691"/>
      <c r="AA52" s="691"/>
      <c r="AB52" s="691"/>
      <c r="AC52" s="691"/>
      <c r="AD52" s="691"/>
      <c r="AE52" s="691"/>
      <c r="AF52" s="691"/>
    </row>
    <row r="53" spans="1:32" ht="14.25" customHeight="1">
      <c r="A53" s="691"/>
      <c r="B53" s="691"/>
      <c r="C53" s="691"/>
      <c r="D53" s="691"/>
      <c r="E53" s="691"/>
      <c r="F53" s="691"/>
      <c r="G53" s="691"/>
      <c r="H53" s="691"/>
      <c r="I53" s="691"/>
      <c r="J53" s="703"/>
      <c r="K53" s="703"/>
      <c r="L53" s="691"/>
      <c r="M53" s="691"/>
      <c r="N53" s="691"/>
      <c r="O53" s="691"/>
      <c r="P53" s="691"/>
      <c r="Q53" s="691"/>
      <c r="R53" s="691"/>
      <c r="S53" s="691"/>
      <c r="T53" s="691"/>
      <c r="U53" s="691"/>
      <c r="V53" s="691"/>
      <c r="W53" s="691"/>
      <c r="X53" s="691"/>
      <c r="Y53" s="691"/>
      <c r="Z53" s="691"/>
      <c r="AA53" s="691"/>
      <c r="AB53" s="691"/>
      <c r="AC53" s="691"/>
      <c r="AD53" s="691"/>
      <c r="AE53" s="691"/>
      <c r="AF53" s="691"/>
    </row>
    <row r="54" spans="1:32" ht="14.25" customHeight="1">
      <c r="A54" s="691"/>
      <c r="B54" s="691"/>
      <c r="C54" s="691"/>
      <c r="D54" s="691"/>
      <c r="E54" s="691"/>
      <c r="F54" s="691"/>
      <c r="G54" s="691"/>
      <c r="H54" s="691"/>
      <c r="I54" s="691"/>
      <c r="J54" s="703"/>
      <c r="K54" s="703"/>
      <c r="L54" s="691"/>
      <c r="M54" s="691"/>
      <c r="N54" s="691"/>
      <c r="O54" s="691"/>
      <c r="P54" s="691"/>
      <c r="Q54" s="691"/>
      <c r="R54" s="691"/>
      <c r="S54" s="691"/>
      <c r="T54" s="691"/>
      <c r="U54" s="691"/>
      <c r="V54" s="691"/>
      <c r="W54" s="691"/>
      <c r="X54" s="691"/>
      <c r="Y54" s="691"/>
      <c r="Z54" s="691"/>
      <c r="AA54" s="691"/>
      <c r="AB54" s="691"/>
      <c r="AC54" s="691"/>
      <c r="AD54" s="691"/>
      <c r="AE54" s="691"/>
      <c r="AF54" s="691"/>
    </row>
    <row r="55" spans="1:32" ht="14.25" customHeight="1">
      <c r="A55" s="691"/>
      <c r="B55" s="691"/>
      <c r="C55" s="691"/>
      <c r="D55" s="691"/>
      <c r="E55" s="691"/>
      <c r="F55" s="691"/>
      <c r="G55" s="691"/>
      <c r="H55" s="691"/>
      <c r="I55" s="691"/>
      <c r="J55" s="703"/>
      <c r="K55" s="703"/>
      <c r="L55" s="691"/>
      <c r="M55" s="691"/>
      <c r="N55" s="691"/>
      <c r="O55" s="691"/>
      <c r="P55" s="691"/>
      <c r="Q55" s="691"/>
      <c r="R55" s="691"/>
      <c r="S55" s="691"/>
      <c r="T55" s="691"/>
      <c r="U55" s="691"/>
      <c r="V55" s="691"/>
      <c r="W55" s="691"/>
      <c r="X55" s="691"/>
      <c r="Y55" s="691"/>
      <c r="Z55" s="691"/>
      <c r="AA55" s="691"/>
      <c r="AB55" s="691"/>
      <c r="AC55" s="691"/>
      <c r="AD55" s="691"/>
      <c r="AE55" s="691"/>
      <c r="AF55" s="691"/>
    </row>
    <row r="56" spans="1:32" ht="14.25" customHeight="1">
      <c r="A56" s="691"/>
      <c r="B56" s="691"/>
      <c r="C56" s="691"/>
      <c r="D56" s="691"/>
      <c r="E56" s="691"/>
      <c r="F56" s="691"/>
      <c r="G56" s="691"/>
      <c r="H56" s="691"/>
      <c r="I56" s="691"/>
      <c r="J56" s="703"/>
      <c r="K56" s="703"/>
      <c r="L56" s="691"/>
      <c r="M56" s="691"/>
      <c r="N56" s="691"/>
      <c r="O56" s="691"/>
      <c r="P56" s="691"/>
      <c r="Q56" s="691"/>
      <c r="R56" s="691"/>
      <c r="S56" s="691"/>
      <c r="T56" s="691"/>
      <c r="U56" s="691"/>
      <c r="V56" s="691"/>
      <c r="W56" s="691"/>
      <c r="X56" s="691"/>
      <c r="Y56" s="691"/>
      <c r="Z56" s="691"/>
      <c r="AA56" s="691"/>
      <c r="AB56" s="691"/>
      <c r="AC56" s="691"/>
      <c r="AD56" s="691"/>
      <c r="AE56" s="691"/>
      <c r="AF56" s="691"/>
    </row>
    <row r="57" spans="1:32" ht="14.25" customHeight="1">
      <c r="A57" s="691"/>
      <c r="B57" s="691"/>
      <c r="C57" s="691"/>
      <c r="D57" s="691"/>
      <c r="E57" s="691"/>
      <c r="F57" s="691"/>
      <c r="G57" s="691"/>
      <c r="H57" s="691"/>
      <c r="I57" s="691"/>
      <c r="J57" s="703"/>
      <c r="K57" s="703"/>
      <c r="L57" s="691"/>
      <c r="M57" s="691"/>
      <c r="N57" s="691"/>
      <c r="O57" s="691"/>
      <c r="P57" s="691"/>
      <c r="Q57" s="691"/>
      <c r="R57" s="691"/>
      <c r="S57" s="691"/>
      <c r="T57" s="691"/>
      <c r="U57" s="691"/>
      <c r="V57" s="691"/>
      <c r="W57" s="691"/>
      <c r="X57" s="691"/>
      <c r="Y57" s="691"/>
      <c r="Z57" s="691"/>
      <c r="AA57" s="691"/>
      <c r="AB57" s="691"/>
      <c r="AC57" s="691"/>
      <c r="AD57" s="691"/>
      <c r="AE57" s="691"/>
      <c r="AF57" s="691"/>
    </row>
    <row r="58" spans="1:32" ht="14.25" customHeight="1">
      <c r="A58" s="691"/>
      <c r="B58" s="691"/>
      <c r="C58" s="691"/>
      <c r="D58" s="691"/>
      <c r="E58" s="691"/>
      <c r="F58" s="691"/>
      <c r="G58" s="691"/>
      <c r="H58" s="691"/>
      <c r="I58" s="691"/>
      <c r="J58" s="703"/>
      <c r="K58" s="703"/>
      <c r="L58" s="691"/>
      <c r="M58" s="691"/>
      <c r="N58" s="691"/>
      <c r="O58" s="691"/>
      <c r="P58" s="691"/>
      <c r="Q58" s="691"/>
      <c r="R58" s="691"/>
      <c r="S58" s="691"/>
      <c r="T58" s="691"/>
      <c r="U58" s="691"/>
      <c r="V58" s="691"/>
      <c r="W58" s="691"/>
      <c r="X58" s="691"/>
      <c r="Y58" s="691"/>
      <c r="Z58" s="691"/>
      <c r="AA58" s="691"/>
      <c r="AB58" s="691"/>
      <c r="AC58" s="691"/>
      <c r="AD58" s="691"/>
      <c r="AE58" s="691"/>
      <c r="AF58" s="691"/>
    </row>
    <row r="59" spans="1:32" ht="14.25" customHeight="1">
      <c r="A59" s="691"/>
      <c r="B59" s="691"/>
      <c r="C59" s="691"/>
      <c r="D59" s="691"/>
      <c r="E59" s="691"/>
      <c r="F59" s="691"/>
      <c r="G59" s="691"/>
      <c r="H59" s="691"/>
      <c r="I59" s="691"/>
      <c r="J59" s="703"/>
      <c r="K59" s="703"/>
      <c r="L59" s="691"/>
      <c r="M59" s="691"/>
      <c r="N59" s="691"/>
      <c r="O59" s="691"/>
      <c r="P59" s="691"/>
      <c r="Q59" s="691"/>
      <c r="R59" s="691"/>
      <c r="S59" s="691"/>
      <c r="T59" s="691"/>
      <c r="U59" s="691"/>
      <c r="V59" s="691"/>
      <c r="W59" s="691"/>
      <c r="X59" s="691"/>
      <c r="Y59" s="691"/>
      <c r="Z59" s="691"/>
      <c r="AA59" s="691"/>
      <c r="AB59" s="691"/>
      <c r="AC59" s="691"/>
      <c r="AD59" s="691"/>
      <c r="AE59" s="691"/>
      <c r="AF59" s="691"/>
    </row>
    <row r="60" spans="1:32" ht="14.25" customHeight="1">
      <c r="A60" s="691"/>
      <c r="B60" s="691"/>
      <c r="C60" s="691"/>
      <c r="D60" s="691"/>
      <c r="E60" s="691"/>
      <c r="F60" s="691"/>
      <c r="G60" s="691"/>
      <c r="H60" s="691"/>
      <c r="I60" s="691"/>
      <c r="J60" s="703"/>
      <c r="K60" s="703"/>
      <c r="L60" s="691"/>
      <c r="M60" s="691"/>
      <c r="N60" s="691"/>
      <c r="O60" s="691"/>
      <c r="P60" s="691"/>
      <c r="Q60" s="691"/>
      <c r="R60" s="691"/>
      <c r="S60" s="691"/>
      <c r="T60" s="691"/>
      <c r="U60" s="691"/>
      <c r="V60" s="691"/>
      <c r="W60" s="691"/>
      <c r="X60" s="691"/>
      <c r="Y60" s="691"/>
      <c r="Z60" s="691"/>
      <c r="AA60" s="691"/>
      <c r="AB60" s="691"/>
      <c r="AC60" s="691"/>
      <c r="AD60" s="691"/>
      <c r="AE60" s="691"/>
      <c r="AF60" s="691"/>
    </row>
    <row r="61" spans="1:32" ht="14.25" customHeight="1">
      <c r="A61" s="691"/>
      <c r="B61" s="691"/>
      <c r="C61" s="691"/>
      <c r="D61" s="691"/>
      <c r="E61" s="691"/>
      <c r="F61" s="691"/>
      <c r="G61" s="691"/>
      <c r="H61" s="691"/>
      <c r="I61" s="691"/>
      <c r="J61" s="703"/>
      <c r="K61" s="703"/>
      <c r="L61" s="691"/>
      <c r="M61" s="691"/>
      <c r="N61" s="691"/>
      <c r="O61" s="691"/>
      <c r="P61" s="691"/>
      <c r="Q61" s="691"/>
      <c r="R61" s="691"/>
      <c r="S61" s="691"/>
      <c r="T61" s="691"/>
      <c r="U61" s="691"/>
      <c r="V61" s="691"/>
      <c r="W61" s="691"/>
      <c r="X61" s="691"/>
      <c r="Y61" s="691"/>
      <c r="Z61" s="691"/>
      <c r="AA61" s="691"/>
      <c r="AB61" s="691"/>
      <c r="AC61" s="691"/>
      <c r="AD61" s="691"/>
      <c r="AE61" s="691"/>
      <c r="AF61" s="691"/>
    </row>
    <row r="62" spans="1:32" ht="14.25" customHeight="1">
      <c r="A62" s="691"/>
      <c r="B62" s="691"/>
      <c r="C62" s="691"/>
      <c r="D62" s="691"/>
      <c r="E62" s="691"/>
      <c r="F62" s="691"/>
      <c r="G62" s="691"/>
      <c r="H62" s="691"/>
      <c r="I62" s="691"/>
      <c r="J62" s="703"/>
      <c r="K62" s="703"/>
      <c r="L62" s="691"/>
      <c r="M62" s="691"/>
      <c r="N62" s="691"/>
      <c r="O62" s="691"/>
      <c r="P62" s="691"/>
      <c r="Q62" s="691"/>
      <c r="R62" s="691"/>
      <c r="S62" s="691"/>
      <c r="T62" s="691"/>
      <c r="U62" s="691"/>
      <c r="V62" s="691"/>
      <c r="W62" s="691"/>
      <c r="X62" s="691"/>
      <c r="Y62" s="691"/>
      <c r="Z62" s="691"/>
      <c r="AA62" s="691"/>
      <c r="AB62" s="691"/>
      <c r="AC62" s="691"/>
      <c r="AD62" s="691"/>
      <c r="AE62" s="691"/>
      <c r="AF62" s="691"/>
    </row>
    <row r="63" spans="1:32" ht="14.25" customHeight="1">
      <c r="A63" s="691"/>
      <c r="B63" s="691"/>
      <c r="C63" s="691"/>
      <c r="D63" s="691"/>
      <c r="E63" s="691"/>
      <c r="F63" s="691"/>
      <c r="G63" s="691"/>
      <c r="H63" s="691"/>
      <c r="I63" s="691"/>
      <c r="J63" s="703"/>
      <c r="K63" s="703"/>
      <c r="L63" s="691"/>
      <c r="M63" s="691"/>
      <c r="N63" s="691"/>
      <c r="O63" s="691"/>
      <c r="P63" s="691"/>
      <c r="Q63" s="691"/>
      <c r="R63" s="691"/>
      <c r="S63" s="691"/>
      <c r="T63" s="691"/>
      <c r="U63" s="691"/>
      <c r="V63" s="691"/>
      <c r="W63" s="691"/>
      <c r="X63" s="691"/>
      <c r="Y63" s="691"/>
      <c r="Z63" s="691"/>
      <c r="AA63" s="691"/>
      <c r="AB63" s="691"/>
      <c r="AC63" s="691"/>
      <c r="AD63" s="691"/>
      <c r="AE63" s="691"/>
      <c r="AF63" s="691"/>
    </row>
    <row r="64" spans="1:32" ht="14.25" customHeight="1">
      <c r="A64" s="691"/>
      <c r="B64" s="691"/>
      <c r="C64" s="691"/>
      <c r="D64" s="691"/>
      <c r="E64" s="691"/>
      <c r="F64" s="691"/>
      <c r="G64" s="691"/>
      <c r="H64" s="691"/>
      <c r="I64" s="691"/>
      <c r="J64" s="703"/>
      <c r="K64" s="703"/>
      <c r="L64" s="691"/>
      <c r="M64" s="691"/>
      <c r="N64" s="691"/>
      <c r="O64" s="691"/>
      <c r="P64" s="691"/>
      <c r="Q64" s="691"/>
      <c r="R64" s="691"/>
      <c r="S64" s="691"/>
      <c r="T64" s="691"/>
      <c r="U64" s="691"/>
      <c r="V64" s="691"/>
      <c r="W64" s="691"/>
      <c r="X64" s="691"/>
      <c r="Y64" s="691"/>
      <c r="Z64" s="691"/>
      <c r="AA64" s="691"/>
      <c r="AB64" s="691"/>
      <c r="AC64" s="691"/>
      <c r="AD64" s="691"/>
      <c r="AE64" s="691"/>
      <c r="AF64" s="691"/>
    </row>
    <row r="65" spans="1:32" ht="14.25" customHeight="1">
      <c r="A65" s="691"/>
      <c r="B65" s="691"/>
      <c r="C65" s="691"/>
      <c r="D65" s="691"/>
      <c r="E65" s="691"/>
      <c r="F65" s="691"/>
      <c r="G65" s="691"/>
      <c r="H65" s="691"/>
      <c r="I65" s="691"/>
      <c r="J65" s="703"/>
      <c r="K65" s="703"/>
      <c r="L65" s="691"/>
      <c r="M65" s="691"/>
      <c r="N65" s="691"/>
      <c r="O65" s="691"/>
      <c r="P65" s="691"/>
      <c r="Q65" s="691"/>
      <c r="R65" s="691"/>
      <c r="S65" s="691"/>
      <c r="T65" s="691"/>
      <c r="U65" s="691"/>
      <c r="V65" s="691"/>
      <c r="W65" s="691"/>
      <c r="X65" s="691"/>
      <c r="Y65" s="691"/>
      <c r="Z65" s="691"/>
      <c r="AA65" s="691"/>
      <c r="AB65" s="691"/>
      <c r="AC65" s="691"/>
      <c r="AD65" s="691"/>
      <c r="AE65" s="691"/>
      <c r="AF65" s="691"/>
    </row>
    <row r="66" spans="1:32" ht="14.25" customHeight="1">
      <c r="A66" s="691"/>
      <c r="B66" s="691"/>
      <c r="C66" s="691"/>
      <c r="D66" s="691"/>
      <c r="E66" s="691"/>
      <c r="F66" s="691"/>
      <c r="G66" s="691"/>
      <c r="H66" s="691"/>
      <c r="I66" s="691"/>
      <c r="J66" s="703"/>
      <c r="K66" s="703"/>
      <c r="L66" s="691"/>
      <c r="M66" s="691"/>
      <c r="N66" s="691"/>
      <c r="O66" s="691"/>
      <c r="P66" s="691"/>
      <c r="Q66" s="691"/>
      <c r="R66" s="691"/>
      <c r="S66" s="691"/>
      <c r="T66" s="691"/>
      <c r="U66" s="691"/>
      <c r="V66" s="691"/>
      <c r="W66" s="691"/>
      <c r="X66" s="691"/>
      <c r="Y66" s="691"/>
      <c r="Z66" s="691"/>
      <c r="AA66" s="691"/>
      <c r="AB66" s="691"/>
      <c r="AC66" s="691"/>
      <c r="AD66" s="691"/>
      <c r="AE66" s="691"/>
      <c r="AF66" s="691"/>
    </row>
    <row r="67" spans="1:32" ht="14.25" customHeight="1">
      <c r="A67" s="691"/>
      <c r="B67" s="691"/>
      <c r="C67" s="691"/>
      <c r="D67" s="691"/>
      <c r="E67" s="691"/>
      <c r="F67" s="691"/>
      <c r="G67" s="691"/>
      <c r="H67" s="691"/>
      <c r="I67" s="691"/>
      <c r="J67" s="703"/>
      <c r="K67" s="703"/>
      <c r="L67" s="691"/>
      <c r="M67" s="691"/>
      <c r="N67" s="691"/>
      <c r="O67" s="691"/>
      <c r="P67" s="691"/>
      <c r="Q67" s="691"/>
      <c r="R67" s="691"/>
      <c r="S67" s="691"/>
      <c r="T67" s="691"/>
      <c r="U67" s="691"/>
      <c r="V67" s="691"/>
      <c r="W67" s="691"/>
      <c r="X67" s="691"/>
      <c r="Y67" s="691"/>
      <c r="Z67" s="691"/>
      <c r="AA67" s="691"/>
      <c r="AB67" s="691"/>
      <c r="AC67" s="691"/>
      <c r="AD67" s="691"/>
      <c r="AE67" s="691"/>
      <c r="AF67" s="691"/>
    </row>
    <row r="68" spans="1:32" ht="14.25" customHeight="1">
      <c r="A68" s="691"/>
      <c r="B68" s="691"/>
      <c r="C68" s="691"/>
      <c r="D68" s="691"/>
      <c r="E68" s="691"/>
      <c r="F68" s="691"/>
      <c r="G68" s="691"/>
      <c r="H68" s="691"/>
      <c r="I68" s="691"/>
      <c r="J68" s="703"/>
      <c r="K68" s="703"/>
      <c r="L68" s="691"/>
      <c r="M68" s="691"/>
      <c r="N68" s="691"/>
      <c r="O68" s="691"/>
      <c r="P68" s="691"/>
      <c r="Q68" s="691"/>
      <c r="R68" s="691"/>
      <c r="S68" s="691"/>
      <c r="T68" s="691"/>
      <c r="U68" s="691"/>
      <c r="V68" s="691"/>
      <c r="W68" s="691"/>
      <c r="X68" s="691"/>
      <c r="Y68" s="691"/>
      <c r="Z68" s="691"/>
      <c r="AA68" s="691"/>
      <c r="AB68" s="691"/>
      <c r="AC68" s="691"/>
      <c r="AD68" s="691"/>
      <c r="AE68" s="691"/>
      <c r="AF68" s="691"/>
    </row>
    <row r="69" spans="1:32" ht="14.25" customHeight="1">
      <c r="A69" s="691"/>
      <c r="B69" s="691"/>
      <c r="C69" s="691"/>
      <c r="D69" s="691"/>
      <c r="E69" s="691"/>
      <c r="F69" s="691"/>
      <c r="G69" s="691"/>
      <c r="H69" s="691"/>
      <c r="I69" s="691"/>
      <c r="J69" s="703"/>
      <c r="K69" s="703"/>
      <c r="L69" s="691"/>
      <c r="M69" s="691"/>
      <c r="N69" s="691"/>
      <c r="O69" s="691"/>
      <c r="P69" s="691"/>
      <c r="Q69" s="691"/>
      <c r="R69" s="691"/>
      <c r="S69" s="691"/>
      <c r="T69" s="691"/>
      <c r="U69" s="691"/>
      <c r="V69" s="691"/>
      <c r="W69" s="691"/>
      <c r="X69" s="691"/>
      <c r="Y69" s="691"/>
      <c r="Z69" s="691"/>
      <c r="AA69" s="691"/>
      <c r="AB69" s="691"/>
      <c r="AC69" s="691"/>
      <c r="AD69" s="691"/>
      <c r="AE69" s="691"/>
      <c r="AF69" s="691"/>
    </row>
    <row r="70" spans="1:32" ht="14.25" customHeight="1">
      <c r="A70" s="691"/>
      <c r="B70" s="691"/>
      <c r="C70" s="691"/>
      <c r="D70" s="691"/>
      <c r="E70" s="691"/>
      <c r="F70" s="691"/>
      <c r="G70" s="691"/>
      <c r="H70" s="691"/>
      <c r="I70" s="691"/>
      <c r="J70" s="703"/>
      <c r="K70" s="703"/>
      <c r="L70" s="691"/>
      <c r="M70" s="691"/>
      <c r="N70" s="691"/>
      <c r="O70" s="691"/>
      <c r="P70" s="691"/>
      <c r="Q70" s="691"/>
      <c r="R70" s="691"/>
      <c r="S70" s="691"/>
      <c r="T70" s="691"/>
      <c r="U70" s="691"/>
      <c r="V70" s="691"/>
      <c r="W70" s="691"/>
      <c r="X70" s="691"/>
      <c r="Y70" s="691"/>
      <c r="Z70" s="691"/>
      <c r="AA70" s="691"/>
      <c r="AB70" s="691"/>
      <c r="AC70" s="691"/>
      <c r="AD70" s="691"/>
      <c r="AE70" s="691"/>
      <c r="AF70" s="691"/>
    </row>
    <row r="71" spans="1:32" ht="14.25" customHeight="1">
      <c r="A71" s="691"/>
      <c r="B71" s="691"/>
      <c r="C71" s="691"/>
      <c r="D71" s="691"/>
      <c r="E71" s="691"/>
      <c r="F71" s="691"/>
      <c r="G71" s="691"/>
      <c r="H71" s="691"/>
      <c r="I71" s="691"/>
      <c r="J71" s="703"/>
      <c r="K71" s="703"/>
      <c r="L71" s="691"/>
      <c r="M71" s="691"/>
      <c r="N71" s="691"/>
      <c r="O71" s="691"/>
      <c r="P71" s="691"/>
      <c r="Q71" s="691"/>
      <c r="R71" s="691"/>
      <c r="S71" s="691"/>
      <c r="T71" s="691"/>
      <c r="U71" s="691"/>
      <c r="V71" s="691"/>
      <c r="W71" s="691"/>
      <c r="X71" s="691"/>
      <c r="Y71" s="691"/>
      <c r="Z71" s="691"/>
      <c r="AA71" s="691"/>
      <c r="AB71" s="691"/>
      <c r="AC71" s="691"/>
      <c r="AD71" s="691"/>
      <c r="AE71" s="691"/>
      <c r="AF71" s="691"/>
    </row>
    <row r="72" spans="1:32" ht="14.25" customHeight="1">
      <c r="A72" s="691"/>
      <c r="B72" s="691"/>
      <c r="C72" s="691"/>
      <c r="D72" s="691"/>
      <c r="E72" s="691"/>
      <c r="F72" s="691"/>
      <c r="G72" s="691"/>
      <c r="H72" s="691"/>
      <c r="I72" s="691"/>
      <c r="J72" s="703"/>
      <c r="K72" s="703"/>
      <c r="L72" s="691"/>
      <c r="M72" s="691"/>
      <c r="N72" s="691"/>
      <c r="O72" s="691"/>
      <c r="P72" s="691"/>
      <c r="Q72" s="691"/>
      <c r="R72" s="691"/>
      <c r="S72" s="691"/>
      <c r="T72" s="691"/>
      <c r="U72" s="691"/>
      <c r="V72" s="691"/>
      <c r="W72" s="691"/>
      <c r="X72" s="691"/>
      <c r="Y72" s="691"/>
      <c r="Z72" s="691"/>
      <c r="AA72" s="691"/>
      <c r="AB72" s="691"/>
      <c r="AC72" s="691"/>
      <c r="AD72" s="691"/>
      <c r="AE72" s="691"/>
      <c r="AF72" s="691"/>
    </row>
    <row r="73" spans="1:32" ht="14.25" customHeight="1">
      <c r="A73" s="691"/>
      <c r="B73" s="691"/>
      <c r="C73" s="691"/>
      <c r="D73" s="691"/>
      <c r="E73" s="691"/>
      <c r="F73" s="691"/>
      <c r="G73" s="691"/>
      <c r="H73" s="691"/>
      <c r="I73" s="691"/>
      <c r="J73" s="703"/>
      <c r="K73" s="703"/>
      <c r="L73" s="691"/>
      <c r="M73" s="691"/>
      <c r="N73" s="691"/>
      <c r="O73" s="691"/>
      <c r="P73" s="691"/>
      <c r="Q73" s="691"/>
      <c r="R73" s="691"/>
      <c r="S73" s="691"/>
      <c r="T73" s="691"/>
      <c r="U73" s="691"/>
      <c r="V73" s="691"/>
      <c r="W73" s="691"/>
      <c r="X73" s="691"/>
      <c r="Y73" s="691"/>
      <c r="Z73" s="691"/>
      <c r="AA73" s="691"/>
      <c r="AB73" s="691"/>
      <c r="AC73" s="691"/>
      <c r="AD73" s="691"/>
      <c r="AE73" s="691"/>
      <c r="AF73" s="691"/>
    </row>
    <row r="74" spans="1:32" ht="14.25" customHeight="1">
      <c r="A74" s="691"/>
      <c r="B74" s="691"/>
      <c r="C74" s="691"/>
      <c r="D74" s="691"/>
      <c r="E74" s="691"/>
      <c r="F74" s="691"/>
      <c r="G74" s="691"/>
      <c r="H74" s="691"/>
      <c r="I74" s="691"/>
      <c r="J74" s="703"/>
      <c r="K74" s="703"/>
      <c r="L74" s="691"/>
      <c r="M74" s="691"/>
      <c r="N74" s="691"/>
      <c r="O74" s="691"/>
      <c r="P74" s="691"/>
      <c r="Q74" s="691"/>
      <c r="R74" s="691"/>
      <c r="S74" s="691"/>
      <c r="T74" s="691"/>
      <c r="U74" s="691"/>
      <c r="V74" s="691"/>
      <c r="W74" s="691"/>
      <c r="X74" s="691"/>
      <c r="Y74" s="691"/>
      <c r="Z74" s="691"/>
      <c r="AA74" s="691"/>
      <c r="AB74" s="691"/>
      <c r="AC74" s="691"/>
      <c r="AD74" s="691"/>
      <c r="AE74" s="691"/>
      <c r="AF74" s="691"/>
    </row>
    <row r="75" spans="1:32" ht="14.25" customHeight="1">
      <c r="A75" s="691"/>
      <c r="B75" s="691"/>
      <c r="C75" s="691"/>
      <c r="D75" s="691"/>
      <c r="E75" s="691"/>
      <c r="F75" s="691"/>
      <c r="G75" s="691"/>
      <c r="H75" s="691"/>
      <c r="I75" s="691"/>
      <c r="J75" s="703"/>
      <c r="K75" s="703"/>
      <c r="L75" s="691"/>
      <c r="M75" s="691"/>
      <c r="N75" s="691"/>
      <c r="O75" s="691"/>
      <c r="P75" s="691"/>
      <c r="Q75" s="691"/>
      <c r="R75" s="691"/>
      <c r="S75" s="691"/>
      <c r="T75" s="691"/>
      <c r="U75" s="691"/>
      <c r="V75" s="691"/>
      <c r="W75" s="691"/>
      <c r="X75" s="691"/>
      <c r="Y75" s="691"/>
      <c r="Z75" s="691"/>
      <c r="AA75" s="691"/>
      <c r="AB75" s="691"/>
      <c r="AC75" s="691"/>
      <c r="AD75" s="691"/>
      <c r="AE75" s="691"/>
      <c r="AF75" s="691"/>
    </row>
    <row r="76" spans="1:32" ht="14.25" customHeight="1">
      <c r="A76" s="691"/>
      <c r="B76" s="691"/>
      <c r="C76" s="691"/>
      <c r="D76" s="691"/>
      <c r="E76" s="691"/>
      <c r="F76" s="691"/>
      <c r="G76" s="691"/>
      <c r="H76" s="691"/>
      <c r="I76" s="691"/>
      <c r="J76" s="703"/>
      <c r="K76" s="703"/>
      <c r="L76" s="691"/>
      <c r="M76" s="691"/>
      <c r="N76" s="691"/>
      <c r="O76" s="691"/>
      <c r="P76" s="691"/>
      <c r="Q76" s="691"/>
      <c r="R76" s="691"/>
      <c r="S76" s="691"/>
      <c r="T76" s="691"/>
      <c r="U76" s="691"/>
      <c r="V76" s="691"/>
      <c r="W76" s="691"/>
      <c r="X76" s="691"/>
      <c r="Y76" s="691"/>
      <c r="Z76" s="691"/>
      <c r="AA76" s="691"/>
      <c r="AB76" s="691"/>
      <c r="AC76" s="691"/>
      <c r="AD76" s="691"/>
      <c r="AE76" s="691"/>
      <c r="AF76" s="691"/>
    </row>
    <row r="77" spans="1:32" ht="14.25" customHeight="1">
      <c r="A77" s="691"/>
      <c r="B77" s="691"/>
      <c r="C77" s="691"/>
      <c r="D77" s="691"/>
      <c r="E77" s="691"/>
      <c r="F77" s="691"/>
      <c r="G77" s="691"/>
      <c r="H77" s="691"/>
      <c r="I77" s="691"/>
      <c r="J77" s="703"/>
      <c r="K77" s="703"/>
      <c r="L77" s="691"/>
      <c r="M77" s="691"/>
      <c r="N77" s="691"/>
      <c r="O77" s="691"/>
      <c r="P77" s="691"/>
      <c r="Q77" s="691"/>
      <c r="R77" s="691"/>
      <c r="S77" s="691"/>
      <c r="T77" s="691"/>
      <c r="U77" s="691"/>
      <c r="V77" s="691"/>
      <c r="W77" s="691"/>
      <c r="X77" s="691"/>
      <c r="Y77" s="691"/>
      <c r="Z77" s="691"/>
      <c r="AA77" s="691"/>
      <c r="AB77" s="691"/>
      <c r="AC77" s="691"/>
      <c r="AD77" s="691"/>
      <c r="AE77" s="691"/>
      <c r="AF77" s="691"/>
    </row>
    <row r="78" spans="1:32" ht="14.25" customHeight="1">
      <c r="A78" s="691"/>
      <c r="B78" s="691"/>
      <c r="C78" s="691"/>
      <c r="D78" s="691"/>
      <c r="E78" s="691"/>
      <c r="F78" s="691"/>
      <c r="G78" s="691"/>
      <c r="H78" s="691"/>
      <c r="I78" s="691"/>
      <c r="J78" s="703"/>
      <c r="K78" s="703"/>
      <c r="L78" s="691"/>
      <c r="M78" s="691"/>
      <c r="N78" s="691"/>
      <c r="O78" s="691"/>
      <c r="P78" s="691"/>
      <c r="Q78" s="691"/>
      <c r="R78" s="691"/>
      <c r="S78" s="691"/>
      <c r="T78" s="691"/>
      <c r="U78" s="691"/>
      <c r="V78" s="691"/>
      <c r="W78" s="691"/>
      <c r="X78" s="691"/>
      <c r="Y78" s="691"/>
      <c r="Z78" s="691"/>
      <c r="AA78" s="691"/>
      <c r="AB78" s="691"/>
      <c r="AC78" s="691"/>
      <c r="AD78" s="691"/>
      <c r="AE78" s="691"/>
      <c r="AF78" s="691"/>
    </row>
    <row r="79" spans="1:32" ht="14.25" customHeight="1">
      <c r="A79" s="691"/>
      <c r="B79" s="691"/>
      <c r="C79" s="691"/>
      <c r="D79" s="691"/>
      <c r="E79" s="691"/>
      <c r="F79" s="691"/>
      <c r="G79" s="691"/>
      <c r="H79" s="691"/>
      <c r="I79" s="691"/>
      <c r="J79" s="703"/>
      <c r="K79" s="703"/>
      <c r="L79" s="691"/>
      <c r="M79" s="691"/>
      <c r="N79" s="691"/>
      <c r="O79" s="691"/>
      <c r="P79" s="691"/>
      <c r="Q79" s="691"/>
      <c r="R79" s="691"/>
      <c r="S79" s="691"/>
      <c r="T79" s="691"/>
      <c r="U79" s="691"/>
      <c r="V79" s="691"/>
      <c r="W79" s="691"/>
      <c r="X79" s="691"/>
      <c r="Y79" s="691"/>
      <c r="Z79" s="691"/>
      <c r="AA79" s="691"/>
      <c r="AB79" s="691"/>
      <c r="AC79" s="691"/>
      <c r="AD79" s="691"/>
      <c r="AE79" s="691"/>
      <c r="AF79" s="691"/>
    </row>
    <row r="80" spans="1:32" ht="14.25" customHeight="1">
      <c r="A80" s="691"/>
      <c r="B80" s="691"/>
      <c r="C80" s="691"/>
      <c r="D80" s="691"/>
      <c r="E80" s="691"/>
      <c r="F80" s="691"/>
      <c r="G80" s="691"/>
      <c r="H80" s="691"/>
      <c r="I80" s="691"/>
      <c r="J80" s="703"/>
      <c r="K80" s="703"/>
      <c r="L80" s="691"/>
      <c r="M80" s="691"/>
      <c r="N80" s="691"/>
      <c r="O80" s="691"/>
      <c r="P80" s="691"/>
      <c r="Q80" s="691"/>
      <c r="R80" s="691"/>
      <c r="S80" s="691"/>
      <c r="T80" s="691"/>
      <c r="U80" s="691"/>
      <c r="V80" s="691"/>
      <c r="W80" s="691"/>
      <c r="X80" s="691"/>
      <c r="Y80" s="691"/>
      <c r="Z80" s="691"/>
      <c r="AA80" s="691"/>
      <c r="AB80" s="691"/>
      <c r="AC80" s="691"/>
      <c r="AD80" s="691"/>
      <c r="AE80" s="691"/>
      <c r="AF80" s="691"/>
    </row>
    <row r="81" spans="1:32" ht="14.25" customHeight="1">
      <c r="A81" s="691"/>
      <c r="B81" s="691"/>
      <c r="C81" s="691"/>
      <c r="D81" s="691"/>
      <c r="E81" s="691"/>
      <c r="F81" s="691"/>
      <c r="G81" s="691"/>
      <c r="H81" s="691"/>
      <c r="I81" s="691"/>
      <c r="J81" s="703"/>
      <c r="K81" s="703"/>
      <c r="L81" s="691"/>
      <c r="M81" s="691"/>
      <c r="N81" s="691"/>
      <c r="O81" s="691"/>
      <c r="P81" s="691"/>
      <c r="Q81" s="691"/>
      <c r="R81" s="691"/>
      <c r="S81" s="691"/>
      <c r="T81" s="691"/>
      <c r="U81" s="691"/>
      <c r="V81" s="691"/>
      <c r="W81" s="691"/>
      <c r="X81" s="691"/>
      <c r="Y81" s="691"/>
      <c r="Z81" s="691"/>
      <c r="AA81" s="691"/>
      <c r="AB81" s="691"/>
      <c r="AC81" s="691"/>
      <c r="AD81" s="691"/>
      <c r="AE81" s="691"/>
      <c r="AF81" s="691"/>
    </row>
    <row r="82" spans="1:32" ht="14.25" customHeight="1">
      <c r="A82" s="691"/>
      <c r="B82" s="691"/>
      <c r="C82" s="691"/>
      <c r="D82" s="691"/>
      <c r="E82" s="691"/>
      <c r="F82" s="691"/>
      <c r="G82" s="691"/>
      <c r="H82" s="691"/>
      <c r="I82" s="691"/>
      <c r="J82" s="703"/>
      <c r="K82" s="703"/>
      <c r="L82" s="691"/>
      <c r="M82" s="691"/>
      <c r="N82" s="691"/>
      <c r="O82" s="691"/>
      <c r="P82" s="691"/>
      <c r="Q82" s="691"/>
      <c r="R82" s="691"/>
      <c r="S82" s="691"/>
      <c r="T82" s="691"/>
      <c r="U82" s="691"/>
      <c r="V82" s="691"/>
      <c r="W82" s="691"/>
      <c r="X82" s="691"/>
      <c r="Y82" s="691"/>
      <c r="Z82" s="691"/>
      <c r="AA82" s="691"/>
      <c r="AB82" s="691"/>
      <c r="AC82" s="691"/>
      <c r="AD82" s="691"/>
      <c r="AE82" s="691"/>
      <c r="AF82" s="691"/>
    </row>
    <row r="83" spans="1:32" ht="14.25" customHeight="1">
      <c r="A83" s="691"/>
      <c r="B83" s="691"/>
      <c r="C83" s="691"/>
      <c r="D83" s="691"/>
      <c r="E83" s="691"/>
      <c r="F83" s="691"/>
      <c r="G83" s="691"/>
      <c r="H83" s="691"/>
      <c r="I83" s="691"/>
      <c r="J83" s="703"/>
      <c r="K83" s="703"/>
      <c r="L83" s="691"/>
      <c r="M83" s="691"/>
      <c r="N83" s="691"/>
      <c r="O83" s="691"/>
      <c r="P83" s="691"/>
      <c r="Q83" s="691"/>
      <c r="R83" s="691"/>
      <c r="S83" s="691"/>
      <c r="T83" s="691"/>
      <c r="U83" s="691"/>
      <c r="V83" s="691"/>
      <c r="W83" s="691"/>
      <c r="X83" s="691"/>
      <c r="Y83" s="691"/>
      <c r="Z83" s="691"/>
      <c r="AA83" s="691"/>
      <c r="AB83" s="691"/>
      <c r="AC83" s="691"/>
      <c r="AD83" s="691"/>
      <c r="AE83" s="691"/>
      <c r="AF83" s="691"/>
    </row>
    <row r="84" spans="1:32" ht="14.25" customHeight="1">
      <c r="A84" s="691"/>
      <c r="B84" s="691"/>
      <c r="C84" s="691"/>
      <c r="D84" s="691"/>
      <c r="E84" s="691"/>
      <c r="F84" s="691"/>
      <c r="G84" s="691"/>
      <c r="H84" s="691"/>
      <c r="I84" s="691"/>
      <c r="J84" s="703"/>
      <c r="K84" s="703"/>
      <c r="L84" s="691"/>
      <c r="M84" s="691"/>
      <c r="N84" s="691"/>
      <c r="O84" s="691"/>
      <c r="P84" s="691"/>
      <c r="Q84" s="691"/>
      <c r="R84" s="691"/>
      <c r="S84" s="691"/>
      <c r="T84" s="691"/>
      <c r="U84" s="691"/>
      <c r="V84" s="691"/>
      <c r="W84" s="691"/>
      <c r="X84" s="691"/>
      <c r="Y84" s="691"/>
      <c r="Z84" s="691"/>
      <c r="AA84" s="691"/>
      <c r="AB84" s="691"/>
      <c r="AC84" s="691"/>
      <c r="AD84" s="691"/>
      <c r="AE84" s="691"/>
      <c r="AF84" s="691"/>
    </row>
    <row r="85" spans="1:32" ht="14.25" customHeight="1">
      <c r="A85" s="691"/>
      <c r="B85" s="691"/>
      <c r="C85" s="691"/>
      <c r="D85" s="691"/>
      <c r="E85" s="691"/>
      <c r="F85" s="691"/>
      <c r="G85" s="691"/>
      <c r="H85" s="691"/>
      <c r="I85" s="691"/>
      <c r="J85" s="703"/>
      <c r="K85" s="703"/>
      <c r="L85" s="691"/>
      <c r="M85" s="691"/>
      <c r="N85" s="691"/>
      <c r="O85" s="691"/>
      <c r="P85" s="691"/>
      <c r="Q85" s="691"/>
      <c r="R85" s="691"/>
      <c r="S85" s="691"/>
      <c r="T85" s="691"/>
      <c r="U85" s="691"/>
      <c r="V85" s="691"/>
      <c r="W85" s="691"/>
      <c r="X85" s="691"/>
      <c r="Y85" s="691"/>
      <c r="Z85" s="691"/>
      <c r="AA85" s="691"/>
      <c r="AB85" s="691"/>
      <c r="AC85" s="691"/>
      <c r="AD85" s="691"/>
      <c r="AE85" s="691"/>
      <c r="AF85" s="691"/>
    </row>
    <row r="86" spans="1:32" ht="14.25" customHeight="1">
      <c r="A86" s="691"/>
      <c r="B86" s="691"/>
      <c r="C86" s="691"/>
      <c r="D86" s="691"/>
      <c r="E86" s="691"/>
      <c r="F86" s="691"/>
      <c r="G86" s="691"/>
      <c r="H86" s="691"/>
      <c r="I86" s="691"/>
      <c r="J86" s="703"/>
      <c r="K86" s="703"/>
      <c r="L86" s="691"/>
      <c r="M86" s="691"/>
      <c r="N86" s="691"/>
      <c r="O86" s="691"/>
      <c r="P86" s="691"/>
      <c r="Q86" s="691"/>
      <c r="R86" s="691"/>
      <c r="S86" s="691"/>
      <c r="T86" s="691"/>
      <c r="U86" s="691"/>
      <c r="V86" s="691"/>
      <c r="W86" s="691"/>
      <c r="X86" s="691"/>
      <c r="Y86" s="691"/>
      <c r="Z86" s="691"/>
      <c r="AA86" s="691"/>
      <c r="AB86" s="691"/>
      <c r="AC86" s="691"/>
      <c r="AD86" s="691"/>
      <c r="AE86" s="691"/>
      <c r="AF86" s="691"/>
    </row>
    <row r="87" spans="1:32" ht="14.25" customHeight="1">
      <c r="A87" s="691"/>
      <c r="B87" s="691"/>
      <c r="C87" s="691"/>
      <c r="D87" s="691"/>
      <c r="E87" s="691"/>
      <c r="F87" s="691"/>
      <c r="G87" s="691"/>
      <c r="H87" s="691"/>
      <c r="I87" s="691"/>
      <c r="J87" s="703"/>
      <c r="K87" s="703"/>
      <c r="L87" s="691"/>
      <c r="M87" s="691"/>
      <c r="N87" s="691"/>
      <c r="O87" s="691"/>
      <c r="P87" s="691"/>
      <c r="Q87" s="691"/>
      <c r="R87" s="691"/>
      <c r="S87" s="691"/>
      <c r="T87" s="691"/>
      <c r="U87" s="691"/>
      <c r="V87" s="691"/>
      <c r="W87" s="691"/>
      <c r="X87" s="691"/>
      <c r="Y87" s="691"/>
      <c r="Z87" s="691"/>
      <c r="AA87" s="691"/>
      <c r="AB87" s="691"/>
      <c r="AC87" s="691"/>
      <c r="AD87" s="691"/>
      <c r="AE87" s="691"/>
      <c r="AF87" s="691"/>
    </row>
    <row r="88" spans="1:32" ht="14.25" customHeight="1">
      <c r="A88" s="691"/>
      <c r="B88" s="691"/>
      <c r="C88" s="691"/>
      <c r="D88" s="691"/>
      <c r="E88" s="691"/>
      <c r="F88" s="691"/>
      <c r="G88" s="691"/>
      <c r="H88" s="691"/>
      <c r="I88" s="691"/>
      <c r="J88" s="703"/>
      <c r="K88" s="703"/>
      <c r="L88" s="691"/>
      <c r="M88" s="691"/>
      <c r="N88" s="691"/>
      <c r="O88" s="691"/>
      <c r="P88" s="691"/>
      <c r="Q88" s="691"/>
      <c r="R88" s="691"/>
      <c r="S88" s="691"/>
      <c r="T88" s="691"/>
      <c r="U88" s="691"/>
      <c r="V88" s="691"/>
      <c r="W88" s="691"/>
      <c r="X88" s="691"/>
      <c r="Y88" s="691"/>
      <c r="Z88" s="691"/>
      <c r="AA88" s="691"/>
      <c r="AB88" s="691"/>
      <c r="AC88" s="691"/>
      <c r="AD88" s="691"/>
      <c r="AE88" s="691"/>
      <c r="AF88" s="691"/>
    </row>
    <row r="89" spans="1:32" ht="14.25" customHeight="1">
      <c r="A89" s="691"/>
      <c r="B89" s="691"/>
      <c r="C89" s="691"/>
      <c r="D89" s="691"/>
      <c r="E89" s="691"/>
      <c r="F89" s="691"/>
      <c r="G89" s="691"/>
      <c r="H89" s="691"/>
      <c r="I89" s="691"/>
      <c r="J89" s="703"/>
      <c r="K89" s="703"/>
      <c r="L89" s="691"/>
      <c r="M89" s="691"/>
      <c r="N89" s="691"/>
      <c r="O89" s="691"/>
      <c r="P89" s="691"/>
      <c r="Q89" s="691"/>
      <c r="R89" s="691"/>
      <c r="S89" s="691"/>
      <c r="T89" s="691"/>
      <c r="U89" s="691"/>
      <c r="V89" s="691"/>
      <c r="W89" s="691"/>
      <c r="X89" s="691"/>
      <c r="Y89" s="691"/>
      <c r="Z89" s="691"/>
      <c r="AA89" s="691"/>
      <c r="AB89" s="691"/>
      <c r="AC89" s="691"/>
      <c r="AD89" s="691"/>
      <c r="AE89" s="691"/>
      <c r="AF89" s="691"/>
    </row>
    <row r="90" spans="1:32" ht="14.25" customHeight="1">
      <c r="A90" s="691"/>
      <c r="B90" s="691"/>
      <c r="C90" s="691"/>
      <c r="D90" s="691"/>
      <c r="E90" s="691"/>
      <c r="F90" s="691"/>
      <c r="G90" s="691"/>
      <c r="H90" s="691"/>
      <c r="I90" s="691"/>
      <c r="J90" s="703"/>
      <c r="K90" s="703"/>
      <c r="L90" s="691"/>
      <c r="M90" s="691"/>
      <c r="N90" s="691"/>
      <c r="O90" s="691"/>
      <c r="P90" s="691"/>
      <c r="Q90" s="691"/>
      <c r="R90" s="691"/>
      <c r="S90" s="691"/>
      <c r="T90" s="691"/>
      <c r="U90" s="691"/>
      <c r="V90" s="691"/>
      <c r="W90" s="691"/>
      <c r="X90" s="691"/>
      <c r="Y90" s="691"/>
      <c r="Z90" s="691"/>
      <c r="AA90" s="691"/>
      <c r="AB90" s="691"/>
      <c r="AC90" s="691"/>
      <c r="AD90" s="691"/>
      <c r="AE90" s="691"/>
      <c r="AF90" s="691"/>
    </row>
    <row r="91" spans="1:32" ht="14.25" customHeight="1">
      <c r="A91" s="691"/>
      <c r="B91" s="691"/>
      <c r="C91" s="691"/>
      <c r="D91" s="691"/>
      <c r="E91" s="691"/>
      <c r="F91" s="691"/>
      <c r="G91" s="691"/>
      <c r="H91" s="691"/>
      <c r="I91" s="691"/>
      <c r="J91" s="703"/>
      <c r="K91" s="703"/>
      <c r="L91" s="691"/>
      <c r="M91" s="691"/>
      <c r="N91" s="691"/>
      <c r="O91" s="691"/>
      <c r="P91" s="691"/>
      <c r="Q91" s="691"/>
      <c r="R91" s="691"/>
      <c r="S91" s="691"/>
      <c r="T91" s="691"/>
      <c r="U91" s="691"/>
      <c r="V91" s="691"/>
      <c r="W91" s="691"/>
      <c r="X91" s="691"/>
      <c r="Y91" s="691"/>
      <c r="Z91" s="691"/>
      <c r="AA91" s="691"/>
      <c r="AB91" s="691"/>
      <c r="AC91" s="691"/>
      <c r="AD91" s="691"/>
      <c r="AE91" s="691"/>
      <c r="AF91" s="691"/>
    </row>
    <row r="92" spans="1:32" ht="14.25" customHeight="1">
      <c r="A92" s="691"/>
      <c r="B92" s="691"/>
      <c r="C92" s="691"/>
      <c r="D92" s="691"/>
      <c r="E92" s="691"/>
      <c r="F92" s="691"/>
      <c r="G92" s="691"/>
      <c r="H92" s="691"/>
      <c r="I92" s="691"/>
      <c r="J92" s="703"/>
      <c r="K92" s="703"/>
      <c r="L92" s="691"/>
      <c r="M92" s="691"/>
      <c r="N92" s="691"/>
      <c r="O92" s="691"/>
      <c r="P92" s="691"/>
      <c r="Q92" s="691"/>
      <c r="R92" s="691"/>
      <c r="S92" s="691"/>
      <c r="T92" s="691"/>
      <c r="U92" s="691"/>
      <c r="V92" s="691"/>
      <c r="W92" s="691"/>
      <c r="X92" s="691"/>
      <c r="Y92" s="691"/>
      <c r="Z92" s="691"/>
      <c r="AA92" s="691"/>
      <c r="AB92" s="691"/>
      <c r="AC92" s="691"/>
      <c r="AD92" s="691"/>
      <c r="AE92" s="691"/>
      <c r="AF92" s="691"/>
    </row>
    <row r="93" spans="1:32" ht="14.25" customHeight="1">
      <c r="A93" s="691"/>
      <c r="B93" s="691"/>
      <c r="C93" s="691"/>
      <c r="D93" s="691"/>
      <c r="E93" s="691"/>
      <c r="F93" s="691"/>
      <c r="G93" s="691"/>
      <c r="H93" s="691"/>
      <c r="I93" s="691"/>
      <c r="J93" s="703"/>
      <c r="K93" s="703"/>
      <c r="L93" s="691"/>
      <c r="M93" s="691"/>
      <c r="N93" s="691"/>
      <c r="O93" s="691"/>
      <c r="P93" s="691"/>
      <c r="Q93" s="691"/>
      <c r="R93" s="691"/>
      <c r="S93" s="691"/>
      <c r="T93" s="691"/>
      <c r="U93" s="691"/>
      <c r="V93" s="691"/>
      <c r="W93" s="691"/>
      <c r="X93" s="691"/>
      <c r="Y93" s="691"/>
      <c r="Z93" s="691"/>
      <c r="AA93" s="691"/>
      <c r="AB93" s="691"/>
      <c r="AC93" s="691"/>
      <c r="AD93" s="691"/>
      <c r="AE93" s="691"/>
      <c r="AF93" s="691"/>
    </row>
    <row r="94" spans="1:32" ht="14.25" customHeight="1">
      <c r="A94" s="691"/>
      <c r="B94" s="691"/>
      <c r="C94" s="691"/>
      <c r="D94" s="691"/>
      <c r="E94" s="691"/>
      <c r="F94" s="691"/>
      <c r="G94" s="691"/>
      <c r="H94" s="691"/>
      <c r="I94" s="691"/>
      <c r="J94" s="703"/>
      <c r="K94" s="703"/>
      <c r="L94" s="691"/>
      <c r="M94" s="691"/>
      <c r="N94" s="691"/>
      <c r="O94" s="691"/>
      <c r="P94" s="691"/>
      <c r="Q94" s="691"/>
      <c r="R94" s="691"/>
      <c r="S94" s="691"/>
      <c r="T94" s="691"/>
      <c r="U94" s="691"/>
      <c r="V94" s="691"/>
      <c r="W94" s="691"/>
      <c r="X94" s="691"/>
      <c r="Y94" s="691"/>
      <c r="Z94" s="691"/>
      <c r="AA94" s="691"/>
      <c r="AB94" s="691"/>
      <c r="AC94" s="691"/>
      <c r="AD94" s="691"/>
      <c r="AE94" s="691"/>
      <c r="AF94" s="691"/>
    </row>
    <row r="95" spans="1:32" ht="14.25" customHeight="1">
      <c r="A95" s="691"/>
      <c r="B95" s="691"/>
      <c r="C95" s="691"/>
      <c r="D95" s="691"/>
      <c r="E95" s="691"/>
      <c r="F95" s="691"/>
      <c r="G95" s="691"/>
      <c r="H95" s="691"/>
      <c r="I95" s="691"/>
      <c r="J95" s="703"/>
      <c r="K95" s="703"/>
      <c r="L95" s="691"/>
      <c r="M95" s="691"/>
      <c r="N95" s="691"/>
      <c r="O95" s="691"/>
      <c r="P95" s="691"/>
      <c r="Q95" s="691"/>
      <c r="R95" s="691"/>
      <c r="S95" s="691"/>
      <c r="T95" s="691"/>
      <c r="U95" s="691"/>
      <c r="V95" s="691"/>
      <c r="W95" s="691"/>
      <c r="X95" s="691"/>
      <c r="Y95" s="691"/>
      <c r="Z95" s="691"/>
      <c r="AA95" s="691"/>
      <c r="AB95" s="691"/>
      <c r="AC95" s="691"/>
      <c r="AD95" s="691"/>
      <c r="AE95" s="691"/>
      <c r="AF95" s="691"/>
    </row>
    <row r="96" spans="1:32" ht="14.25" customHeight="1">
      <c r="A96" s="691"/>
      <c r="B96" s="691"/>
      <c r="C96" s="691"/>
      <c r="D96" s="691"/>
      <c r="E96" s="691"/>
      <c r="F96" s="691"/>
      <c r="G96" s="691"/>
      <c r="H96" s="691"/>
      <c r="I96" s="691"/>
      <c r="J96" s="703"/>
      <c r="K96" s="703"/>
      <c r="L96" s="691"/>
      <c r="M96" s="691"/>
      <c r="N96" s="691"/>
      <c r="O96" s="691"/>
      <c r="P96" s="691"/>
      <c r="Q96" s="691"/>
      <c r="R96" s="691"/>
      <c r="S96" s="691"/>
      <c r="T96" s="691"/>
      <c r="U96" s="691"/>
      <c r="V96" s="691"/>
      <c r="W96" s="691"/>
      <c r="X96" s="691"/>
      <c r="Y96" s="691"/>
      <c r="Z96" s="691"/>
      <c r="AA96" s="691"/>
      <c r="AB96" s="691"/>
      <c r="AC96" s="691"/>
      <c r="AD96" s="691"/>
      <c r="AE96" s="691"/>
      <c r="AF96" s="691"/>
    </row>
    <row r="97" spans="1:32" ht="14.25" customHeight="1">
      <c r="A97" s="691"/>
      <c r="B97" s="691"/>
      <c r="C97" s="691"/>
      <c r="D97" s="691"/>
      <c r="E97" s="691"/>
      <c r="F97" s="691"/>
      <c r="G97" s="691"/>
      <c r="H97" s="691"/>
      <c r="I97" s="691"/>
      <c r="J97" s="703"/>
      <c r="K97" s="703"/>
      <c r="L97" s="691"/>
      <c r="M97" s="691"/>
      <c r="N97" s="691"/>
      <c r="O97" s="691"/>
      <c r="P97" s="691"/>
      <c r="Q97" s="691"/>
      <c r="R97" s="691"/>
      <c r="S97" s="691"/>
      <c r="T97" s="691"/>
      <c r="U97" s="691"/>
      <c r="V97" s="691"/>
      <c r="W97" s="691"/>
      <c r="X97" s="691"/>
      <c r="Y97" s="691"/>
      <c r="Z97" s="691"/>
      <c r="AA97" s="691"/>
      <c r="AB97" s="691"/>
      <c r="AC97" s="691"/>
      <c r="AD97" s="691"/>
      <c r="AE97" s="691"/>
      <c r="AF97" s="691"/>
    </row>
    <row r="98" spans="1:32" ht="14.25" customHeight="1">
      <c r="A98" s="691"/>
      <c r="B98" s="691"/>
      <c r="C98" s="691"/>
      <c r="D98" s="691"/>
      <c r="E98" s="691"/>
      <c r="F98" s="691"/>
      <c r="G98" s="691"/>
      <c r="H98" s="691"/>
      <c r="I98" s="691"/>
      <c r="J98" s="703"/>
      <c r="K98" s="703"/>
      <c r="L98" s="691"/>
      <c r="M98" s="691"/>
      <c r="N98" s="691"/>
      <c r="O98" s="691"/>
      <c r="P98" s="691"/>
      <c r="Q98" s="691"/>
      <c r="R98" s="691"/>
      <c r="S98" s="691"/>
      <c r="T98" s="691"/>
      <c r="U98" s="691"/>
      <c r="V98" s="691"/>
      <c r="W98" s="691"/>
      <c r="X98" s="691"/>
      <c r="Y98" s="691"/>
      <c r="Z98" s="691"/>
      <c r="AA98" s="691"/>
      <c r="AB98" s="691"/>
      <c r="AC98" s="691"/>
      <c r="AD98" s="691"/>
      <c r="AE98" s="691"/>
      <c r="AF98" s="691"/>
    </row>
    <row r="99" spans="1:32" ht="14.25" customHeight="1">
      <c r="A99" s="691"/>
      <c r="B99" s="691"/>
      <c r="C99" s="691"/>
      <c r="D99" s="691"/>
      <c r="E99" s="691"/>
      <c r="F99" s="691"/>
      <c r="G99" s="691"/>
      <c r="H99" s="691"/>
      <c r="I99" s="691"/>
      <c r="J99" s="703"/>
      <c r="K99" s="703"/>
      <c r="L99" s="691"/>
      <c r="M99" s="691"/>
      <c r="N99" s="691"/>
      <c r="O99" s="691"/>
      <c r="P99" s="691"/>
      <c r="Q99" s="691"/>
      <c r="R99" s="691"/>
      <c r="S99" s="691"/>
      <c r="T99" s="691"/>
      <c r="U99" s="691"/>
      <c r="V99" s="691"/>
      <c r="W99" s="691"/>
      <c r="X99" s="691"/>
      <c r="Y99" s="691"/>
      <c r="Z99" s="691"/>
      <c r="AA99" s="691"/>
      <c r="AB99" s="691"/>
      <c r="AC99" s="691"/>
      <c r="AD99" s="691"/>
      <c r="AE99" s="691"/>
      <c r="AF99" s="691"/>
    </row>
    <row r="100" spans="1:32" ht="14.25" customHeight="1">
      <c r="A100" s="691"/>
      <c r="B100" s="691"/>
      <c r="C100" s="691"/>
      <c r="D100" s="691"/>
      <c r="E100" s="691"/>
      <c r="F100" s="691"/>
      <c r="G100" s="691"/>
      <c r="H100" s="691"/>
      <c r="I100" s="691"/>
      <c r="J100" s="703"/>
      <c r="K100" s="703"/>
      <c r="L100" s="691"/>
      <c r="M100" s="691"/>
      <c r="N100" s="691"/>
      <c r="O100" s="691"/>
      <c r="P100" s="691"/>
      <c r="Q100" s="691"/>
      <c r="R100" s="691"/>
      <c r="S100" s="691"/>
      <c r="T100" s="691"/>
      <c r="U100" s="691"/>
      <c r="V100" s="691"/>
      <c r="W100" s="691"/>
      <c r="X100" s="691"/>
      <c r="Y100" s="691"/>
      <c r="Z100" s="691"/>
      <c r="AA100" s="691"/>
      <c r="AB100" s="691"/>
      <c r="AC100" s="691"/>
      <c r="AD100" s="691"/>
      <c r="AE100" s="691"/>
      <c r="AF100" s="691"/>
    </row>
    <row r="101" spans="1:32" ht="14.25" customHeight="1">
      <c r="A101" s="691"/>
      <c r="B101" s="691"/>
      <c r="C101" s="691"/>
      <c r="D101" s="691"/>
      <c r="E101" s="691"/>
      <c r="F101" s="691"/>
      <c r="G101" s="691"/>
      <c r="H101" s="691"/>
      <c r="I101" s="691"/>
      <c r="J101" s="703"/>
      <c r="K101" s="703"/>
      <c r="L101" s="691"/>
      <c r="M101" s="691"/>
      <c r="N101" s="691"/>
      <c r="O101" s="691"/>
      <c r="P101" s="691"/>
      <c r="Q101" s="691"/>
      <c r="R101" s="691"/>
      <c r="S101" s="691"/>
      <c r="T101" s="691"/>
      <c r="U101" s="691"/>
      <c r="V101" s="691"/>
      <c r="W101" s="691"/>
      <c r="X101" s="691"/>
      <c r="Y101" s="691"/>
      <c r="Z101" s="691"/>
      <c r="AA101" s="691"/>
      <c r="AB101" s="691"/>
      <c r="AC101" s="691"/>
      <c r="AD101" s="691"/>
      <c r="AE101" s="691"/>
      <c r="AF101" s="691"/>
    </row>
    <row r="102" spans="1:32" ht="14.25" customHeight="1">
      <c r="A102" s="691"/>
      <c r="B102" s="691"/>
      <c r="C102" s="691"/>
      <c r="D102" s="691"/>
      <c r="E102" s="691"/>
      <c r="F102" s="691"/>
      <c r="G102" s="691"/>
      <c r="H102" s="691"/>
      <c r="I102" s="691"/>
      <c r="J102" s="703"/>
      <c r="K102" s="703"/>
      <c r="L102" s="691"/>
      <c r="M102" s="691"/>
      <c r="N102" s="691"/>
      <c r="O102" s="691"/>
      <c r="P102" s="691"/>
      <c r="Q102" s="691"/>
      <c r="R102" s="691"/>
      <c r="S102" s="691"/>
      <c r="T102" s="691"/>
      <c r="U102" s="691"/>
      <c r="V102" s="691"/>
      <c r="W102" s="691"/>
      <c r="X102" s="691"/>
      <c r="Y102" s="691"/>
      <c r="Z102" s="691"/>
      <c r="AA102" s="691"/>
      <c r="AB102" s="691"/>
      <c r="AC102" s="691"/>
      <c r="AD102" s="691"/>
      <c r="AE102" s="691"/>
      <c r="AF102" s="691"/>
    </row>
    <row r="103" spans="1:32" ht="14.25" customHeight="1">
      <c r="A103" s="691"/>
      <c r="B103" s="691"/>
      <c r="C103" s="691"/>
      <c r="D103" s="691"/>
      <c r="E103" s="691"/>
      <c r="F103" s="691"/>
      <c r="G103" s="691"/>
      <c r="H103" s="691"/>
      <c r="I103" s="691"/>
      <c r="J103" s="703"/>
      <c r="K103" s="703"/>
      <c r="L103" s="691"/>
      <c r="M103" s="691"/>
      <c r="N103" s="691"/>
      <c r="O103" s="691"/>
      <c r="P103" s="691"/>
      <c r="Q103" s="691"/>
      <c r="R103" s="691"/>
      <c r="S103" s="691"/>
      <c r="T103" s="691"/>
      <c r="U103" s="691"/>
      <c r="V103" s="691"/>
      <c r="W103" s="691"/>
      <c r="X103" s="691"/>
      <c r="Y103" s="691"/>
      <c r="Z103" s="691"/>
      <c r="AA103" s="691"/>
      <c r="AB103" s="691"/>
      <c r="AC103" s="691"/>
      <c r="AD103" s="691"/>
      <c r="AE103" s="691"/>
      <c r="AF103" s="691"/>
    </row>
    <row r="104" spans="1:32" ht="14.25" customHeight="1">
      <c r="A104" s="691"/>
      <c r="B104" s="691"/>
      <c r="C104" s="691"/>
      <c r="D104" s="691"/>
      <c r="E104" s="691"/>
      <c r="F104" s="691"/>
      <c r="G104" s="691"/>
      <c r="H104" s="691"/>
      <c r="I104" s="691"/>
      <c r="J104" s="703"/>
      <c r="K104" s="703"/>
      <c r="L104" s="691"/>
      <c r="M104" s="691"/>
      <c r="N104" s="691"/>
      <c r="O104" s="691"/>
      <c r="P104" s="691"/>
      <c r="Q104" s="691"/>
      <c r="R104" s="691"/>
      <c r="S104" s="691"/>
      <c r="T104" s="691"/>
      <c r="U104" s="691"/>
      <c r="V104" s="691"/>
      <c r="W104" s="691"/>
      <c r="X104" s="691"/>
      <c r="Y104" s="691"/>
      <c r="Z104" s="691"/>
      <c r="AA104" s="691"/>
      <c r="AB104" s="691"/>
      <c r="AC104" s="691"/>
      <c r="AD104" s="691"/>
      <c r="AE104" s="691"/>
      <c r="AF104" s="691"/>
    </row>
    <row r="105" spans="1:32" ht="14.25" customHeight="1">
      <c r="A105" s="691"/>
      <c r="B105" s="691"/>
      <c r="C105" s="691"/>
      <c r="D105" s="691"/>
      <c r="E105" s="691"/>
      <c r="F105" s="691"/>
      <c r="G105" s="691"/>
      <c r="H105" s="691"/>
      <c r="I105" s="691"/>
      <c r="J105" s="703"/>
      <c r="K105" s="703"/>
      <c r="L105" s="691"/>
      <c r="M105" s="691"/>
      <c r="N105" s="691"/>
      <c r="O105" s="691"/>
      <c r="P105" s="691"/>
      <c r="Q105" s="691"/>
      <c r="R105" s="691"/>
      <c r="S105" s="691"/>
      <c r="T105" s="691"/>
      <c r="U105" s="691"/>
      <c r="V105" s="691"/>
      <c r="W105" s="691"/>
      <c r="X105" s="691"/>
      <c r="Y105" s="691"/>
      <c r="Z105" s="691"/>
      <c r="AA105" s="691"/>
      <c r="AB105" s="691"/>
      <c r="AC105" s="691"/>
      <c r="AD105" s="691"/>
      <c r="AE105" s="691"/>
      <c r="AF105" s="691"/>
    </row>
    <row r="106" spans="1:32" ht="14.25" customHeight="1">
      <c r="A106" s="691"/>
      <c r="B106" s="691"/>
      <c r="C106" s="691"/>
      <c r="D106" s="691"/>
      <c r="E106" s="691"/>
      <c r="F106" s="691"/>
      <c r="G106" s="691"/>
      <c r="H106" s="691"/>
      <c r="I106" s="691"/>
      <c r="J106" s="703"/>
      <c r="K106" s="703"/>
      <c r="L106" s="691"/>
      <c r="M106" s="691"/>
      <c r="N106" s="691"/>
      <c r="O106" s="691"/>
      <c r="P106" s="691"/>
      <c r="Q106" s="691"/>
      <c r="R106" s="691"/>
      <c r="S106" s="691"/>
      <c r="T106" s="691"/>
      <c r="U106" s="691"/>
      <c r="V106" s="691"/>
      <c r="W106" s="691"/>
      <c r="X106" s="691"/>
      <c r="Y106" s="691"/>
      <c r="Z106" s="691"/>
      <c r="AA106" s="691"/>
      <c r="AB106" s="691"/>
      <c r="AC106" s="691"/>
      <c r="AD106" s="691"/>
      <c r="AE106" s="691"/>
      <c r="AF106" s="691"/>
    </row>
    <row r="107" spans="1:32" ht="14.25" customHeight="1">
      <c r="A107" s="691"/>
      <c r="B107" s="691"/>
      <c r="C107" s="691"/>
      <c r="D107" s="691"/>
      <c r="E107" s="691"/>
      <c r="F107" s="691"/>
      <c r="G107" s="691"/>
      <c r="H107" s="691"/>
      <c r="I107" s="691"/>
      <c r="J107" s="703"/>
      <c r="K107" s="703"/>
      <c r="L107" s="691"/>
      <c r="M107" s="691"/>
      <c r="N107" s="691"/>
      <c r="O107" s="691"/>
      <c r="P107" s="691"/>
      <c r="Q107" s="691"/>
      <c r="R107" s="691"/>
      <c r="S107" s="691"/>
      <c r="T107" s="691"/>
      <c r="U107" s="691"/>
      <c r="V107" s="691"/>
      <c r="W107" s="691"/>
      <c r="X107" s="691"/>
      <c r="Y107" s="691"/>
      <c r="Z107" s="691"/>
      <c r="AA107" s="691"/>
      <c r="AB107" s="691"/>
      <c r="AC107" s="691"/>
      <c r="AD107" s="691"/>
      <c r="AE107" s="691"/>
      <c r="AF107" s="691"/>
    </row>
    <row r="108" spans="1:32" ht="14.25" customHeight="1">
      <c r="A108" s="691"/>
      <c r="B108" s="691"/>
      <c r="C108" s="691"/>
      <c r="D108" s="691"/>
      <c r="E108" s="691"/>
      <c r="F108" s="691"/>
      <c r="G108" s="691"/>
      <c r="H108" s="691"/>
      <c r="I108" s="691"/>
      <c r="J108" s="703"/>
      <c r="K108" s="703"/>
      <c r="L108" s="691"/>
      <c r="M108" s="691"/>
      <c r="N108" s="691"/>
      <c r="O108" s="691"/>
      <c r="P108" s="691"/>
      <c r="Q108" s="691"/>
      <c r="R108" s="691"/>
      <c r="S108" s="691"/>
      <c r="T108" s="691"/>
      <c r="U108" s="691"/>
      <c r="V108" s="691"/>
      <c r="W108" s="691"/>
      <c r="X108" s="691"/>
      <c r="Y108" s="691"/>
      <c r="Z108" s="691"/>
      <c r="AA108" s="691"/>
      <c r="AB108" s="691"/>
      <c r="AC108" s="691"/>
      <c r="AD108" s="691"/>
      <c r="AE108" s="691"/>
      <c r="AF108" s="691"/>
    </row>
    <row r="109" spans="1:32" ht="14.25" customHeight="1">
      <c r="A109" s="691"/>
      <c r="B109" s="691"/>
      <c r="C109" s="691"/>
      <c r="D109" s="691"/>
      <c r="E109" s="691"/>
      <c r="F109" s="691"/>
      <c r="G109" s="691"/>
      <c r="H109" s="691"/>
      <c r="I109" s="691"/>
      <c r="J109" s="703"/>
      <c r="K109" s="703"/>
      <c r="L109" s="691"/>
      <c r="M109" s="691"/>
      <c r="N109" s="691"/>
      <c r="O109" s="691"/>
      <c r="P109" s="691"/>
      <c r="Q109" s="691"/>
      <c r="R109" s="691"/>
      <c r="S109" s="691"/>
      <c r="T109" s="691"/>
      <c r="U109" s="691"/>
      <c r="V109" s="691"/>
      <c r="W109" s="691"/>
      <c r="X109" s="691"/>
      <c r="Y109" s="691"/>
      <c r="Z109" s="691"/>
      <c r="AA109" s="691"/>
      <c r="AB109" s="691"/>
      <c r="AC109" s="691"/>
      <c r="AD109" s="691"/>
      <c r="AE109" s="691"/>
      <c r="AF109" s="691"/>
    </row>
    <row r="110" spans="1:32" ht="14.25" customHeight="1">
      <c r="A110" s="691"/>
      <c r="B110" s="691"/>
      <c r="C110" s="691"/>
      <c r="D110" s="691"/>
      <c r="E110" s="691"/>
      <c r="F110" s="691"/>
      <c r="G110" s="691"/>
      <c r="H110" s="691"/>
      <c r="I110" s="691"/>
      <c r="J110" s="703"/>
      <c r="K110" s="703"/>
      <c r="L110" s="691"/>
      <c r="M110" s="691"/>
      <c r="N110" s="691"/>
      <c r="O110" s="691"/>
      <c r="P110" s="691"/>
      <c r="Q110" s="691"/>
      <c r="R110" s="691"/>
      <c r="S110" s="691"/>
      <c r="T110" s="691"/>
      <c r="U110" s="691"/>
      <c r="V110" s="691"/>
      <c r="W110" s="691"/>
      <c r="X110" s="691"/>
      <c r="Y110" s="691"/>
      <c r="Z110" s="691"/>
      <c r="AA110" s="691"/>
      <c r="AB110" s="691"/>
      <c r="AC110" s="691"/>
      <c r="AD110" s="691"/>
      <c r="AE110" s="691"/>
      <c r="AF110" s="691"/>
    </row>
    <row r="111" spans="1:32" ht="14.25" customHeight="1">
      <c r="A111" s="691"/>
      <c r="B111" s="691"/>
      <c r="C111" s="691"/>
      <c r="D111" s="691"/>
      <c r="E111" s="691"/>
      <c r="F111" s="691"/>
      <c r="G111" s="691"/>
      <c r="H111" s="691"/>
      <c r="I111" s="691"/>
      <c r="J111" s="703"/>
      <c r="K111" s="703"/>
      <c r="L111" s="691"/>
      <c r="M111" s="691"/>
      <c r="N111" s="691"/>
      <c r="O111" s="691"/>
      <c r="P111" s="691"/>
      <c r="Q111" s="691"/>
      <c r="R111" s="691"/>
      <c r="S111" s="691"/>
      <c r="T111" s="691"/>
      <c r="U111" s="691"/>
      <c r="V111" s="691"/>
      <c r="W111" s="691"/>
      <c r="X111" s="691"/>
      <c r="Y111" s="691"/>
      <c r="Z111" s="691"/>
      <c r="AA111" s="691"/>
      <c r="AB111" s="691"/>
      <c r="AC111" s="691"/>
      <c r="AD111" s="691"/>
      <c r="AE111" s="691"/>
      <c r="AF111" s="691"/>
    </row>
    <row r="112" spans="1:32" ht="14.25" customHeight="1">
      <c r="A112" s="691"/>
      <c r="B112" s="691"/>
      <c r="C112" s="691"/>
      <c r="D112" s="691"/>
      <c r="E112" s="691"/>
      <c r="F112" s="691"/>
      <c r="G112" s="691"/>
      <c r="H112" s="691"/>
      <c r="I112" s="691"/>
      <c r="J112" s="703"/>
      <c r="K112" s="703"/>
      <c r="L112" s="691"/>
      <c r="M112" s="691"/>
      <c r="N112" s="691"/>
      <c r="O112" s="691"/>
      <c r="P112" s="691"/>
      <c r="Q112" s="691"/>
      <c r="R112" s="691"/>
      <c r="S112" s="691"/>
      <c r="T112" s="691"/>
      <c r="U112" s="691"/>
      <c r="V112" s="691"/>
      <c r="W112" s="691"/>
      <c r="X112" s="691"/>
      <c r="Y112" s="691"/>
      <c r="Z112" s="691"/>
      <c r="AA112" s="691"/>
      <c r="AB112" s="691"/>
      <c r="AC112" s="691"/>
      <c r="AD112" s="691"/>
      <c r="AE112" s="691"/>
      <c r="AF112" s="691"/>
    </row>
    <row r="113" spans="1:32" ht="14.25" customHeight="1">
      <c r="A113" s="691"/>
      <c r="B113" s="691"/>
      <c r="C113" s="691"/>
      <c r="D113" s="691"/>
      <c r="E113" s="691"/>
      <c r="F113" s="691"/>
      <c r="G113" s="691"/>
      <c r="H113" s="691"/>
      <c r="I113" s="691"/>
      <c r="J113" s="703"/>
      <c r="K113" s="703"/>
      <c r="L113" s="691"/>
      <c r="M113" s="691"/>
      <c r="N113" s="691"/>
      <c r="O113" s="691"/>
      <c r="P113" s="691"/>
      <c r="Q113" s="691"/>
      <c r="R113" s="691"/>
      <c r="S113" s="691"/>
      <c r="T113" s="691"/>
      <c r="U113" s="691"/>
      <c r="V113" s="691"/>
      <c r="W113" s="691"/>
      <c r="X113" s="691"/>
      <c r="Y113" s="691"/>
      <c r="Z113" s="691"/>
      <c r="AA113" s="691"/>
      <c r="AB113" s="691"/>
      <c r="AC113" s="691"/>
      <c r="AD113" s="691"/>
      <c r="AE113" s="691"/>
      <c r="AF113" s="691"/>
    </row>
    <row r="114" spans="1:32" ht="14.25" customHeight="1">
      <c r="A114" s="691"/>
      <c r="B114" s="691"/>
      <c r="C114" s="691"/>
      <c r="D114" s="691"/>
      <c r="E114" s="691"/>
      <c r="F114" s="691"/>
      <c r="G114" s="691"/>
      <c r="H114" s="691"/>
      <c r="I114" s="691"/>
      <c r="J114" s="703"/>
      <c r="K114" s="703"/>
      <c r="L114" s="691"/>
      <c r="M114" s="691"/>
      <c r="N114" s="691"/>
      <c r="O114" s="691"/>
      <c r="P114" s="691"/>
      <c r="Q114" s="691"/>
      <c r="R114" s="691"/>
      <c r="S114" s="691"/>
      <c r="T114" s="691"/>
      <c r="U114" s="691"/>
      <c r="V114" s="691"/>
      <c r="W114" s="691"/>
      <c r="X114" s="691"/>
      <c r="Y114" s="691"/>
      <c r="Z114" s="691"/>
      <c r="AA114" s="691"/>
      <c r="AB114" s="691"/>
      <c r="AC114" s="691"/>
      <c r="AD114" s="691"/>
      <c r="AE114" s="691"/>
      <c r="AF114" s="691"/>
    </row>
    <row r="115" spans="1:32" ht="14.25" customHeight="1">
      <c r="A115" s="691"/>
      <c r="B115" s="691"/>
      <c r="C115" s="691"/>
      <c r="D115" s="691"/>
      <c r="E115" s="691"/>
      <c r="F115" s="691"/>
      <c r="G115" s="691"/>
      <c r="H115" s="691"/>
      <c r="I115" s="691"/>
      <c r="J115" s="703"/>
      <c r="K115" s="703"/>
      <c r="L115" s="691"/>
      <c r="M115" s="691"/>
      <c r="N115" s="691"/>
      <c r="O115" s="691"/>
      <c r="P115" s="691"/>
      <c r="Q115" s="691"/>
      <c r="R115" s="691"/>
      <c r="S115" s="691"/>
      <c r="T115" s="691"/>
      <c r="U115" s="691"/>
      <c r="V115" s="691"/>
      <c r="W115" s="691"/>
      <c r="X115" s="691"/>
      <c r="Y115" s="691"/>
      <c r="Z115" s="691"/>
      <c r="AA115" s="691"/>
      <c r="AB115" s="691"/>
      <c r="AC115" s="691"/>
      <c r="AD115" s="691"/>
      <c r="AE115" s="691"/>
      <c r="AF115" s="691"/>
    </row>
    <row r="116" spans="1:32" ht="14.25" customHeight="1">
      <c r="A116" s="691"/>
      <c r="B116" s="691"/>
      <c r="C116" s="691"/>
      <c r="D116" s="691"/>
      <c r="E116" s="691"/>
      <c r="F116" s="691"/>
      <c r="G116" s="691"/>
      <c r="H116" s="691"/>
      <c r="I116" s="691"/>
      <c r="J116" s="703"/>
      <c r="K116" s="703"/>
      <c r="L116" s="691"/>
      <c r="M116" s="691"/>
      <c r="N116" s="691"/>
      <c r="O116" s="691"/>
      <c r="P116" s="691"/>
      <c r="Q116" s="691"/>
      <c r="R116" s="691"/>
      <c r="S116" s="691"/>
      <c r="T116" s="691"/>
      <c r="U116" s="691"/>
      <c r="V116" s="691"/>
      <c r="W116" s="691"/>
      <c r="X116" s="691"/>
      <c r="Y116" s="691"/>
      <c r="Z116" s="691"/>
      <c r="AA116" s="691"/>
      <c r="AB116" s="691"/>
      <c r="AC116" s="691"/>
      <c r="AD116" s="691"/>
      <c r="AE116" s="691"/>
      <c r="AF116" s="691"/>
    </row>
    <row r="117" spans="1:32" ht="14.25" customHeight="1">
      <c r="A117" s="691"/>
      <c r="B117" s="691"/>
      <c r="C117" s="691"/>
      <c r="D117" s="691"/>
      <c r="E117" s="691"/>
      <c r="F117" s="691"/>
      <c r="G117" s="691"/>
      <c r="H117" s="691"/>
      <c r="I117" s="691"/>
      <c r="J117" s="703"/>
      <c r="K117" s="703"/>
      <c r="L117" s="691"/>
      <c r="M117" s="691"/>
      <c r="N117" s="691"/>
      <c r="O117" s="691"/>
      <c r="P117" s="691"/>
      <c r="Q117" s="691"/>
      <c r="R117" s="691"/>
      <c r="S117" s="691"/>
      <c r="T117" s="691"/>
      <c r="U117" s="691"/>
      <c r="V117" s="691"/>
      <c r="W117" s="691"/>
      <c r="X117" s="691"/>
      <c r="Y117" s="691"/>
      <c r="Z117" s="691"/>
      <c r="AA117" s="691"/>
      <c r="AB117" s="691"/>
      <c r="AC117" s="691"/>
      <c r="AD117" s="691"/>
      <c r="AE117" s="691"/>
      <c r="AF117" s="691"/>
    </row>
    <row r="118" spans="1:32" ht="14.25" customHeight="1">
      <c r="A118" s="691"/>
      <c r="B118" s="691"/>
      <c r="C118" s="691"/>
      <c r="D118" s="691"/>
      <c r="E118" s="691"/>
      <c r="F118" s="691"/>
      <c r="G118" s="691"/>
      <c r="H118" s="691"/>
      <c r="I118" s="691"/>
      <c r="J118" s="703"/>
      <c r="K118" s="703"/>
      <c r="L118" s="691"/>
      <c r="M118" s="691"/>
      <c r="N118" s="691"/>
      <c r="O118" s="691"/>
      <c r="P118" s="691"/>
      <c r="Q118" s="691"/>
      <c r="R118" s="691"/>
      <c r="S118" s="691"/>
      <c r="T118" s="691"/>
      <c r="U118" s="691"/>
      <c r="V118" s="691"/>
      <c r="W118" s="691"/>
      <c r="X118" s="691"/>
      <c r="Y118" s="691"/>
      <c r="Z118" s="691"/>
      <c r="AA118" s="691"/>
      <c r="AB118" s="691"/>
      <c r="AC118" s="691"/>
      <c r="AD118" s="691"/>
      <c r="AE118" s="691"/>
      <c r="AF118" s="691"/>
    </row>
    <row r="119" spans="1:32" ht="14.25" customHeight="1">
      <c r="A119" s="691"/>
      <c r="B119" s="691"/>
      <c r="C119" s="691"/>
      <c r="D119" s="691"/>
      <c r="E119" s="691"/>
      <c r="F119" s="691"/>
      <c r="G119" s="691"/>
      <c r="H119" s="691"/>
      <c r="I119" s="691"/>
      <c r="J119" s="703"/>
      <c r="K119" s="703"/>
      <c r="L119" s="691"/>
      <c r="M119" s="691"/>
      <c r="N119" s="691"/>
      <c r="O119" s="691"/>
      <c r="P119" s="691"/>
      <c r="Q119" s="691"/>
      <c r="R119" s="691"/>
      <c r="S119" s="691"/>
      <c r="T119" s="691"/>
      <c r="U119" s="691"/>
      <c r="V119" s="691"/>
      <c r="W119" s="691"/>
      <c r="X119" s="691"/>
      <c r="Y119" s="691"/>
      <c r="Z119" s="691"/>
      <c r="AA119" s="691"/>
      <c r="AB119" s="691"/>
      <c r="AC119" s="691"/>
      <c r="AD119" s="691"/>
      <c r="AE119" s="691"/>
      <c r="AF119" s="691"/>
    </row>
    <row r="120" spans="1:32" ht="14.25" customHeight="1">
      <c r="A120" s="691"/>
      <c r="B120" s="691"/>
      <c r="C120" s="691"/>
      <c r="D120" s="691"/>
      <c r="E120" s="691"/>
      <c r="F120" s="691"/>
      <c r="G120" s="691"/>
      <c r="H120" s="691"/>
      <c r="I120" s="691"/>
      <c r="J120" s="703"/>
      <c r="K120" s="703"/>
      <c r="L120" s="691"/>
      <c r="M120" s="691"/>
      <c r="N120" s="691"/>
      <c r="O120" s="691"/>
      <c r="P120" s="691"/>
      <c r="Q120" s="691"/>
      <c r="R120" s="691"/>
      <c r="S120" s="691"/>
      <c r="T120" s="691"/>
      <c r="U120" s="691"/>
      <c r="V120" s="691"/>
      <c r="W120" s="691"/>
      <c r="X120" s="691"/>
      <c r="Y120" s="691"/>
      <c r="Z120" s="691"/>
      <c r="AA120" s="691"/>
      <c r="AB120" s="691"/>
      <c r="AC120" s="691"/>
      <c r="AD120" s="691"/>
      <c r="AE120" s="691"/>
      <c r="AF120" s="691"/>
    </row>
    <row r="121" spans="1:32" ht="14.25" customHeight="1">
      <c r="A121" s="691"/>
      <c r="B121" s="691"/>
      <c r="C121" s="691"/>
      <c r="D121" s="691"/>
      <c r="E121" s="691"/>
      <c r="F121" s="691"/>
      <c r="G121" s="691"/>
      <c r="H121" s="691"/>
      <c r="I121" s="691"/>
      <c r="J121" s="703"/>
      <c r="K121" s="703"/>
      <c r="L121" s="691"/>
      <c r="M121" s="691"/>
      <c r="N121" s="691"/>
      <c r="O121" s="691"/>
      <c r="P121" s="691"/>
      <c r="Q121" s="691"/>
      <c r="R121" s="691"/>
      <c r="S121" s="691"/>
      <c r="T121" s="691"/>
      <c r="U121" s="691"/>
      <c r="V121" s="691"/>
      <c r="W121" s="691"/>
      <c r="X121" s="691"/>
      <c r="Y121" s="691"/>
      <c r="Z121" s="691"/>
      <c r="AA121" s="691"/>
      <c r="AB121" s="691"/>
      <c r="AC121" s="691"/>
      <c r="AD121" s="691"/>
      <c r="AE121" s="691"/>
      <c r="AF121" s="691"/>
    </row>
    <row r="122" spans="1:32" ht="14.25" customHeight="1">
      <c r="A122" s="691"/>
      <c r="B122" s="691"/>
      <c r="C122" s="691"/>
      <c r="D122" s="691"/>
      <c r="E122" s="691"/>
      <c r="F122" s="691"/>
      <c r="G122" s="691"/>
      <c r="H122" s="691"/>
      <c r="I122" s="691"/>
      <c r="J122" s="703"/>
      <c r="K122" s="703"/>
      <c r="L122" s="691"/>
      <c r="M122" s="691"/>
      <c r="N122" s="691"/>
      <c r="O122" s="691"/>
      <c r="P122" s="691"/>
      <c r="Q122" s="691"/>
      <c r="R122" s="691"/>
      <c r="S122" s="691"/>
      <c r="T122" s="691"/>
      <c r="U122" s="691"/>
      <c r="V122" s="691"/>
      <c r="W122" s="691"/>
      <c r="X122" s="691"/>
      <c r="Y122" s="691"/>
      <c r="Z122" s="691"/>
      <c r="AA122" s="691"/>
      <c r="AB122" s="691"/>
      <c r="AC122" s="691"/>
      <c r="AD122" s="691"/>
      <c r="AE122" s="691"/>
      <c r="AF122" s="691"/>
    </row>
    <row r="123" spans="1:32" ht="14.25" customHeight="1">
      <c r="A123" s="691"/>
      <c r="B123" s="691"/>
      <c r="C123" s="691"/>
      <c r="D123" s="691"/>
      <c r="E123" s="691"/>
      <c r="F123" s="691"/>
      <c r="G123" s="691"/>
      <c r="H123" s="691"/>
      <c r="I123" s="691"/>
      <c r="J123" s="703"/>
      <c r="K123" s="703"/>
      <c r="L123" s="691"/>
      <c r="M123" s="691"/>
      <c r="N123" s="691"/>
      <c r="O123" s="691"/>
      <c r="P123" s="691"/>
      <c r="Q123" s="691"/>
      <c r="R123" s="691"/>
      <c r="S123" s="691"/>
      <c r="T123" s="691"/>
      <c r="U123" s="691"/>
      <c r="V123" s="691"/>
      <c r="W123" s="691"/>
      <c r="X123" s="691"/>
      <c r="Y123" s="691"/>
      <c r="Z123" s="691"/>
      <c r="AA123" s="691"/>
      <c r="AB123" s="691"/>
      <c r="AC123" s="691"/>
      <c r="AD123" s="691"/>
      <c r="AE123" s="691"/>
      <c r="AF123" s="691"/>
    </row>
    <row r="124" spans="1:32" ht="14.25" customHeight="1">
      <c r="A124" s="691"/>
      <c r="B124" s="691"/>
      <c r="C124" s="691"/>
      <c r="D124" s="691"/>
      <c r="E124" s="691"/>
      <c r="F124" s="691"/>
      <c r="G124" s="691"/>
      <c r="H124" s="691"/>
      <c r="I124" s="691"/>
      <c r="J124" s="703"/>
      <c r="K124" s="703"/>
      <c r="L124" s="691"/>
      <c r="M124" s="691"/>
      <c r="N124" s="691"/>
      <c r="O124" s="691"/>
      <c r="P124" s="691"/>
      <c r="Q124" s="691"/>
      <c r="R124" s="691"/>
      <c r="S124" s="691"/>
      <c r="T124" s="691"/>
      <c r="U124" s="691"/>
      <c r="V124" s="691"/>
      <c r="W124" s="691"/>
      <c r="X124" s="691"/>
      <c r="Y124" s="691"/>
      <c r="Z124" s="691"/>
      <c r="AA124" s="691"/>
      <c r="AB124" s="691"/>
      <c r="AC124" s="691"/>
      <c r="AD124" s="691"/>
      <c r="AE124" s="691"/>
      <c r="AF124" s="691"/>
    </row>
    <row r="125" spans="1:32" ht="14.25" customHeight="1">
      <c r="A125" s="691"/>
      <c r="B125" s="691"/>
      <c r="C125" s="691"/>
      <c r="D125" s="691"/>
      <c r="E125" s="691"/>
      <c r="F125" s="691"/>
      <c r="G125" s="691"/>
      <c r="H125" s="691"/>
      <c r="I125" s="691"/>
      <c r="J125" s="703"/>
      <c r="K125" s="703"/>
      <c r="L125" s="691"/>
      <c r="M125" s="691"/>
      <c r="N125" s="691"/>
      <c r="O125" s="691"/>
      <c r="P125" s="691"/>
      <c r="Q125" s="691"/>
      <c r="R125" s="691"/>
      <c r="S125" s="691"/>
      <c r="T125" s="691"/>
      <c r="U125" s="691"/>
      <c r="V125" s="691"/>
      <c r="W125" s="691"/>
      <c r="X125" s="691"/>
      <c r="Y125" s="691"/>
      <c r="Z125" s="691"/>
      <c r="AA125" s="691"/>
      <c r="AB125" s="691"/>
      <c r="AC125" s="691"/>
      <c r="AD125" s="691"/>
      <c r="AE125" s="691"/>
      <c r="AF125" s="691"/>
    </row>
    <row r="126" spans="1:32" ht="14.25" customHeight="1">
      <c r="A126" s="691"/>
      <c r="B126" s="691"/>
      <c r="C126" s="691"/>
      <c r="D126" s="691"/>
      <c r="E126" s="691"/>
      <c r="F126" s="691"/>
      <c r="G126" s="691"/>
      <c r="H126" s="691"/>
      <c r="I126" s="691"/>
      <c r="J126" s="703"/>
      <c r="K126" s="703"/>
      <c r="L126" s="691"/>
      <c r="M126" s="691"/>
      <c r="N126" s="691"/>
      <c r="O126" s="691"/>
      <c r="P126" s="691"/>
      <c r="Q126" s="691"/>
      <c r="R126" s="691"/>
      <c r="S126" s="691"/>
      <c r="T126" s="691"/>
      <c r="U126" s="691"/>
      <c r="V126" s="691"/>
      <c r="W126" s="691"/>
      <c r="X126" s="691"/>
      <c r="Y126" s="691"/>
      <c r="Z126" s="691"/>
      <c r="AA126" s="691"/>
      <c r="AB126" s="691"/>
      <c r="AC126" s="691"/>
      <c r="AD126" s="691"/>
      <c r="AE126" s="691"/>
      <c r="AF126" s="691"/>
    </row>
    <row r="127" spans="1:32" ht="14.25" customHeight="1">
      <c r="A127" s="691"/>
      <c r="B127" s="691"/>
      <c r="C127" s="691"/>
      <c r="D127" s="691"/>
      <c r="E127" s="691"/>
      <c r="F127" s="691"/>
      <c r="G127" s="691"/>
      <c r="H127" s="691"/>
      <c r="I127" s="691"/>
      <c r="J127" s="703"/>
      <c r="K127" s="703"/>
      <c r="L127" s="691"/>
      <c r="M127" s="691"/>
      <c r="N127" s="691"/>
      <c r="O127" s="691"/>
      <c r="P127" s="691"/>
      <c r="Q127" s="691"/>
      <c r="R127" s="691"/>
      <c r="S127" s="691"/>
      <c r="T127" s="691"/>
      <c r="U127" s="691"/>
      <c r="V127" s="691"/>
      <c r="W127" s="691"/>
      <c r="X127" s="691"/>
      <c r="Y127" s="691"/>
      <c r="Z127" s="691"/>
      <c r="AA127" s="691"/>
      <c r="AB127" s="691"/>
      <c r="AC127" s="691"/>
      <c r="AD127" s="691"/>
      <c r="AE127" s="691"/>
      <c r="AF127" s="691"/>
    </row>
    <row r="128" spans="1:32" ht="14.25" customHeight="1">
      <c r="A128" s="691"/>
      <c r="B128" s="691"/>
      <c r="C128" s="691"/>
      <c r="D128" s="691"/>
      <c r="E128" s="691"/>
      <c r="F128" s="691"/>
      <c r="G128" s="691"/>
      <c r="H128" s="691"/>
      <c r="I128" s="691"/>
      <c r="J128" s="703"/>
      <c r="K128" s="703"/>
      <c r="L128" s="691"/>
      <c r="M128" s="691"/>
      <c r="N128" s="691"/>
      <c r="O128" s="691"/>
      <c r="P128" s="691"/>
      <c r="Q128" s="691"/>
      <c r="R128" s="691"/>
      <c r="S128" s="691"/>
      <c r="T128" s="691"/>
      <c r="U128" s="691"/>
      <c r="V128" s="691"/>
      <c r="W128" s="691"/>
      <c r="X128" s="691"/>
      <c r="Y128" s="691"/>
      <c r="Z128" s="691"/>
      <c r="AA128" s="691"/>
      <c r="AB128" s="691"/>
      <c r="AC128" s="691"/>
      <c r="AD128" s="691"/>
      <c r="AE128" s="691"/>
      <c r="AF128" s="691"/>
    </row>
    <row r="129" spans="1:32" ht="14.25" customHeight="1">
      <c r="A129" s="691"/>
      <c r="B129" s="691"/>
      <c r="C129" s="691"/>
      <c r="D129" s="691"/>
      <c r="E129" s="691"/>
      <c r="F129" s="691"/>
      <c r="G129" s="691"/>
      <c r="H129" s="691"/>
      <c r="I129" s="691"/>
      <c r="J129" s="703"/>
      <c r="K129" s="703"/>
      <c r="L129" s="691"/>
      <c r="M129" s="691"/>
      <c r="N129" s="691"/>
      <c r="O129" s="691"/>
      <c r="P129" s="691"/>
      <c r="Q129" s="691"/>
      <c r="R129" s="691"/>
      <c r="S129" s="691"/>
      <c r="T129" s="691"/>
      <c r="U129" s="691"/>
      <c r="V129" s="691"/>
      <c r="W129" s="691"/>
      <c r="X129" s="691"/>
      <c r="Y129" s="691"/>
      <c r="Z129" s="691"/>
      <c r="AA129" s="691"/>
      <c r="AB129" s="691"/>
      <c r="AC129" s="691"/>
      <c r="AD129" s="691"/>
      <c r="AE129" s="691"/>
      <c r="AF129" s="691"/>
    </row>
    <row r="130" spans="1:32" ht="14.25" customHeight="1">
      <c r="A130" s="691"/>
      <c r="B130" s="691"/>
      <c r="C130" s="691"/>
      <c r="D130" s="691"/>
      <c r="E130" s="691"/>
      <c r="F130" s="691"/>
      <c r="G130" s="691"/>
      <c r="H130" s="691"/>
      <c r="I130" s="691"/>
      <c r="J130" s="703"/>
      <c r="K130" s="703"/>
      <c r="L130" s="691"/>
      <c r="M130" s="691"/>
      <c r="N130" s="691"/>
      <c r="O130" s="691"/>
      <c r="P130" s="691"/>
      <c r="Q130" s="691"/>
      <c r="R130" s="691"/>
      <c r="S130" s="691"/>
      <c r="T130" s="691"/>
      <c r="U130" s="691"/>
      <c r="V130" s="691"/>
      <c r="W130" s="691"/>
      <c r="X130" s="691"/>
      <c r="Y130" s="691"/>
      <c r="Z130" s="691"/>
      <c r="AA130" s="691"/>
      <c r="AB130" s="691"/>
      <c r="AC130" s="691"/>
      <c r="AD130" s="691"/>
      <c r="AE130" s="691"/>
      <c r="AF130" s="691"/>
    </row>
    <row r="131" spans="1:32" ht="14.25" customHeight="1">
      <c r="A131" s="691"/>
      <c r="B131" s="691"/>
      <c r="C131" s="691"/>
      <c r="D131" s="691"/>
      <c r="E131" s="691"/>
      <c r="F131" s="691"/>
      <c r="G131" s="691"/>
      <c r="H131" s="691"/>
      <c r="I131" s="691"/>
      <c r="J131" s="703"/>
      <c r="K131" s="703"/>
      <c r="L131" s="691"/>
      <c r="M131" s="691"/>
      <c r="N131" s="691"/>
      <c r="O131" s="691"/>
      <c r="P131" s="691"/>
      <c r="Q131" s="691"/>
      <c r="R131" s="691"/>
      <c r="S131" s="691"/>
      <c r="T131" s="691"/>
      <c r="U131" s="691"/>
      <c r="V131" s="691"/>
      <c r="W131" s="691"/>
      <c r="X131" s="691"/>
      <c r="Y131" s="691"/>
      <c r="Z131" s="691"/>
      <c r="AA131" s="691"/>
      <c r="AB131" s="691"/>
      <c r="AC131" s="691"/>
      <c r="AD131" s="691"/>
      <c r="AE131" s="691"/>
      <c r="AF131" s="691"/>
    </row>
    <row r="132" spans="1:32" ht="14.25" customHeight="1">
      <c r="A132" s="691"/>
      <c r="B132" s="691"/>
      <c r="C132" s="691"/>
      <c r="D132" s="691"/>
      <c r="E132" s="691"/>
      <c r="F132" s="691"/>
      <c r="G132" s="691"/>
      <c r="H132" s="691"/>
      <c r="I132" s="691"/>
      <c r="J132" s="703"/>
      <c r="K132" s="703"/>
      <c r="L132" s="691"/>
      <c r="M132" s="691"/>
      <c r="N132" s="691"/>
      <c r="O132" s="691"/>
      <c r="P132" s="691"/>
      <c r="Q132" s="691"/>
      <c r="R132" s="691"/>
      <c r="S132" s="691"/>
      <c r="T132" s="691"/>
      <c r="U132" s="691"/>
      <c r="V132" s="691"/>
      <c r="W132" s="691"/>
      <c r="X132" s="691"/>
      <c r="Y132" s="691"/>
      <c r="Z132" s="691"/>
      <c r="AA132" s="691"/>
      <c r="AB132" s="691"/>
      <c r="AC132" s="691"/>
      <c r="AD132" s="691"/>
      <c r="AE132" s="691"/>
      <c r="AF132" s="691"/>
    </row>
    <row r="133" spans="1:32" ht="14.25" customHeight="1">
      <c r="A133" s="691"/>
      <c r="B133" s="691"/>
      <c r="C133" s="691"/>
      <c r="D133" s="691"/>
      <c r="E133" s="691"/>
      <c r="F133" s="691"/>
      <c r="G133" s="691"/>
      <c r="H133" s="691"/>
      <c r="I133" s="691"/>
      <c r="J133" s="703"/>
      <c r="K133" s="703"/>
      <c r="L133" s="691"/>
      <c r="M133" s="691"/>
      <c r="N133" s="691"/>
      <c r="O133" s="691"/>
      <c r="P133" s="691"/>
      <c r="Q133" s="691"/>
      <c r="R133" s="691"/>
      <c r="S133" s="691"/>
      <c r="T133" s="691"/>
      <c r="U133" s="691"/>
      <c r="V133" s="691"/>
      <c r="W133" s="691"/>
      <c r="X133" s="691"/>
      <c r="Y133" s="691"/>
      <c r="Z133" s="691"/>
      <c r="AA133" s="691"/>
      <c r="AB133" s="691"/>
      <c r="AC133" s="691"/>
      <c r="AD133" s="691"/>
      <c r="AE133" s="691"/>
      <c r="AF133" s="691"/>
    </row>
    <row r="134" spans="1:32" ht="14.25" customHeight="1">
      <c r="A134" s="691"/>
      <c r="B134" s="691"/>
      <c r="C134" s="691"/>
      <c r="D134" s="691"/>
      <c r="E134" s="691"/>
      <c r="F134" s="691"/>
      <c r="G134" s="691"/>
      <c r="H134" s="691"/>
      <c r="I134" s="691"/>
      <c r="J134" s="703"/>
      <c r="K134" s="703"/>
      <c r="L134" s="691"/>
      <c r="M134" s="691"/>
      <c r="N134" s="691"/>
      <c r="O134" s="691"/>
      <c r="P134" s="691"/>
      <c r="Q134" s="691"/>
      <c r="R134" s="691"/>
      <c r="S134" s="691"/>
      <c r="T134" s="691"/>
      <c r="U134" s="691"/>
      <c r="V134" s="691"/>
      <c r="W134" s="691"/>
      <c r="X134" s="691"/>
      <c r="Y134" s="691"/>
      <c r="Z134" s="691"/>
      <c r="AA134" s="691"/>
      <c r="AB134" s="691"/>
      <c r="AC134" s="691"/>
      <c r="AD134" s="691"/>
      <c r="AE134" s="691"/>
      <c r="AF134" s="691"/>
    </row>
    <row r="135" spans="1:32" ht="14.25" customHeight="1">
      <c r="A135" s="691"/>
      <c r="B135" s="691"/>
      <c r="C135" s="691"/>
      <c r="D135" s="691"/>
      <c r="E135" s="691"/>
      <c r="F135" s="691"/>
      <c r="G135" s="691"/>
      <c r="H135" s="691"/>
      <c r="I135" s="691"/>
      <c r="J135" s="703"/>
      <c r="K135" s="703"/>
      <c r="L135" s="691"/>
      <c r="M135" s="691"/>
      <c r="N135" s="691"/>
      <c r="O135" s="691"/>
      <c r="P135" s="691"/>
      <c r="Q135" s="691"/>
      <c r="R135" s="691"/>
      <c r="S135" s="691"/>
      <c r="T135" s="691"/>
      <c r="U135" s="691"/>
      <c r="V135" s="691"/>
      <c r="W135" s="691"/>
      <c r="X135" s="691"/>
      <c r="Y135" s="691"/>
      <c r="Z135" s="691"/>
      <c r="AA135" s="691"/>
      <c r="AB135" s="691"/>
      <c r="AC135" s="691"/>
      <c r="AD135" s="691"/>
      <c r="AE135" s="691"/>
      <c r="AF135" s="691"/>
    </row>
    <row r="136" spans="1:32" ht="14.25" customHeight="1">
      <c r="A136" s="691"/>
      <c r="B136" s="691"/>
      <c r="C136" s="691"/>
      <c r="D136" s="691"/>
      <c r="E136" s="691"/>
      <c r="F136" s="691"/>
      <c r="G136" s="691"/>
      <c r="H136" s="691"/>
      <c r="I136" s="691"/>
      <c r="J136" s="703"/>
      <c r="K136" s="703"/>
      <c r="L136" s="691"/>
      <c r="M136" s="691"/>
      <c r="N136" s="691"/>
      <c r="O136" s="691"/>
      <c r="P136" s="691"/>
      <c r="Q136" s="691"/>
      <c r="R136" s="691"/>
      <c r="S136" s="691"/>
      <c r="T136" s="691"/>
      <c r="U136" s="691"/>
      <c r="V136" s="691"/>
      <c r="W136" s="691"/>
      <c r="X136" s="691"/>
      <c r="Y136" s="691"/>
      <c r="Z136" s="691"/>
      <c r="AA136" s="691"/>
      <c r="AB136" s="691"/>
      <c r="AC136" s="691"/>
      <c r="AD136" s="691"/>
      <c r="AE136" s="691"/>
      <c r="AF136" s="691"/>
    </row>
    <row r="137" spans="1:32" ht="14.25" customHeight="1">
      <c r="A137" s="691"/>
      <c r="B137" s="691"/>
      <c r="C137" s="691"/>
      <c r="D137" s="691"/>
      <c r="E137" s="691"/>
      <c r="F137" s="691"/>
      <c r="G137" s="691"/>
      <c r="H137" s="691"/>
      <c r="I137" s="691"/>
      <c r="J137" s="703"/>
      <c r="K137" s="703"/>
      <c r="L137" s="691"/>
      <c r="M137" s="691"/>
      <c r="N137" s="691"/>
      <c r="O137" s="691"/>
      <c r="P137" s="691"/>
      <c r="Q137" s="691"/>
      <c r="R137" s="691"/>
      <c r="S137" s="691"/>
      <c r="T137" s="691"/>
      <c r="U137" s="691"/>
      <c r="V137" s="691"/>
      <c r="W137" s="691"/>
      <c r="X137" s="691"/>
      <c r="Y137" s="691"/>
      <c r="Z137" s="691"/>
      <c r="AA137" s="691"/>
      <c r="AB137" s="691"/>
      <c r="AC137" s="691"/>
      <c r="AD137" s="691"/>
      <c r="AE137" s="691"/>
      <c r="AF137" s="691"/>
    </row>
    <row r="138" spans="1:32" ht="14.25" customHeight="1">
      <c r="A138" s="691"/>
      <c r="B138" s="691"/>
      <c r="C138" s="691"/>
      <c r="D138" s="691"/>
      <c r="E138" s="691"/>
      <c r="F138" s="691"/>
      <c r="G138" s="691"/>
      <c r="H138" s="691"/>
      <c r="I138" s="691"/>
      <c r="J138" s="703"/>
      <c r="K138" s="703"/>
      <c r="L138" s="691"/>
      <c r="M138" s="691"/>
      <c r="N138" s="691"/>
      <c r="O138" s="691"/>
      <c r="P138" s="691"/>
      <c r="Q138" s="691"/>
      <c r="R138" s="691"/>
      <c r="S138" s="691"/>
      <c r="T138" s="691"/>
      <c r="U138" s="691"/>
      <c r="V138" s="691"/>
      <c r="W138" s="691"/>
      <c r="X138" s="691"/>
      <c r="Y138" s="691"/>
      <c r="Z138" s="691"/>
      <c r="AA138" s="691"/>
      <c r="AB138" s="691"/>
      <c r="AC138" s="691"/>
      <c r="AD138" s="691"/>
      <c r="AE138" s="691"/>
      <c r="AF138" s="691"/>
    </row>
    <row r="139" spans="1:32" ht="14.25" customHeight="1">
      <c r="A139" s="691"/>
      <c r="B139" s="691"/>
      <c r="C139" s="691"/>
      <c r="D139" s="691"/>
      <c r="E139" s="691"/>
      <c r="F139" s="691"/>
      <c r="G139" s="691"/>
      <c r="H139" s="691"/>
      <c r="I139" s="691"/>
      <c r="J139" s="703"/>
      <c r="K139" s="703"/>
      <c r="L139" s="691"/>
      <c r="M139" s="691"/>
      <c r="N139" s="691"/>
      <c r="O139" s="691"/>
      <c r="P139" s="691"/>
      <c r="Q139" s="691"/>
      <c r="R139" s="691"/>
      <c r="S139" s="691"/>
      <c r="T139" s="691"/>
      <c r="U139" s="691"/>
      <c r="V139" s="691"/>
      <c r="W139" s="691"/>
      <c r="X139" s="691"/>
      <c r="Y139" s="691"/>
      <c r="Z139" s="691"/>
      <c r="AA139" s="691"/>
      <c r="AB139" s="691"/>
      <c r="AC139" s="691"/>
      <c r="AD139" s="691"/>
      <c r="AE139" s="691"/>
      <c r="AF139" s="691"/>
    </row>
    <row r="140" spans="1:32" ht="14.25" customHeight="1">
      <c r="A140" s="691"/>
      <c r="B140" s="691"/>
      <c r="C140" s="691"/>
      <c r="D140" s="691"/>
      <c r="E140" s="691"/>
      <c r="F140" s="691"/>
      <c r="G140" s="691"/>
      <c r="H140" s="691"/>
      <c r="I140" s="691"/>
      <c r="J140" s="703"/>
      <c r="K140" s="703"/>
      <c r="L140" s="691"/>
      <c r="M140" s="691"/>
      <c r="N140" s="691"/>
      <c r="O140" s="691"/>
      <c r="P140" s="691"/>
      <c r="Q140" s="691"/>
      <c r="R140" s="691"/>
      <c r="S140" s="691"/>
      <c r="T140" s="691"/>
      <c r="U140" s="691"/>
      <c r="V140" s="691"/>
      <c r="W140" s="691"/>
      <c r="X140" s="691"/>
      <c r="Y140" s="691"/>
      <c r="Z140" s="691"/>
      <c r="AA140" s="691"/>
      <c r="AB140" s="691"/>
      <c r="AC140" s="691"/>
      <c r="AD140" s="691"/>
      <c r="AE140" s="691"/>
      <c r="AF140" s="691"/>
    </row>
    <row r="141" spans="1:32" ht="14.25" customHeight="1">
      <c r="A141" s="691"/>
      <c r="B141" s="691"/>
      <c r="C141" s="691"/>
      <c r="D141" s="691"/>
      <c r="E141" s="691"/>
      <c r="F141" s="691"/>
      <c r="G141" s="691"/>
      <c r="H141" s="691"/>
      <c r="I141" s="691"/>
      <c r="J141" s="703"/>
      <c r="K141" s="703"/>
      <c r="L141" s="691"/>
      <c r="M141" s="691"/>
      <c r="N141" s="691"/>
      <c r="O141" s="691"/>
      <c r="P141" s="691"/>
      <c r="Q141" s="691"/>
      <c r="R141" s="691"/>
      <c r="S141" s="691"/>
      <c r="T141" s="691"/>
      <c r="U141" s="691"/>
      <c r="V141" s="691"/>
      <c r="W141" s="691"/>
      <c r="X141" s="691"/>
      <c r="Y141" s="691"/>
      <c r="Z141" s="691"/>
      <c r="AA141" s="691"/>
      <c r="AB141" s="691"/>
      <c r="AC141" s="691"/>
      <c r="AD141" s="691"/>
      <c r="AE141" s="691"/>
      <c r="AF141" s="691"/>
    </row>
    <row r="142" spans="1:32" ht="14.25" customHeight="1">
      <c r="A142" s="691"/>
      <c r="B142" s="691"/>
      <c r="C142" s="691"/>
      <c r="D142" s="691"/>
      <c r="E142" s="691"/>
      <c r="F142" s="691"/>
      <c r="G142" s="691"/>
      <c r="H142" s="691"/>
      <c r="I142" s="691"/>
      <c r="J142" s="703"/>
      <c r="K142" s="703"/>
      <c r="L142" s="691"/>
      <c r="M142" s="691"/>
      <c r="N142" s="691"/>
      <c r="O142" s="691"/>
      <c r="P142" s="691"/>
      <c r="Q142" s="691"/>
      <c r="R142" s="691"/>
      <c r="S142" s="691"/>
      <c r="T142" s="691"/>
      <c r="U142" s="691"/>
      <c r="V142" s="691"/>
      <c r="W142" s="691"/>
      <c r="X142" s="691"/>
      <c r="Y142" s="691"/>
      <c r="Z142" s="691"/>
      <c r="AA142" s="691"/>
      <c r="AB142" s="691"/>
      <c r="AC142" s="691"/>
      <c r="AD142" s="691"/>
      <c r="AE142" s="691"/>
      <c r="AF142" s="691"/>
    </row>
    <row r="143" spans="1:32" ht="14.25" customHeight="1">
      <c r="A143" s="691"/>
      <c r="B143" s="691"/>
      <c r="C143" s="691"/>
      <c r="D143" s="691"/>
      <c r="E143" s="691"/>
      <c r="F143" s="691"/>
      <c r="G143" s="691"/>
      <c r="H143" s="691"/>
      <c r="I143" s="691"/>
      <c r="J143" s="703"/>
      <c r="K143" s="703"/>
      <c r="L143" s="691"/>
      <c r="M143" s="691"/>
      <c r="N143" s="691"/>
      <c r="O143" s="691"/>
      <c r="P143" s="691"/>
      <c r="Q143" s="691"/>
      <c r="R143" s="691"/>
      <c r="S143" s="691"/>
      <c r="T143" s="691"/>
      <c r="U143" s="691"/>
      <c r="V143" s="691"/>
      <c r="W143" s="691"/>
      <c r="X143" s="691"/>
      <c r="Y143" s="691"/>
      <c r="Z143" s="691"/>
      <c r="AA143" s="691"/>
      <c r="AB143" s="691"/>
      <c r="AC143" s="691"/>
      <c r="AD143" s="691"/>
      <c r="AE143" s="691"/>
      <c r="AF143" s="691"/>
    </row>
    <row r="144" spans="1:32" ht="14.25" customHeight="1">
      <c r="A144" s="691"/>
      <c r="B144" s="691"/>
      <c r="C144" s="691"/>
      <c r="D144" s="691"/>
      <c r="E144" s="691"/>
      <c r="F144" s="691"/>
      <c r="G144" s="691"/>
      <c r="H144" s="691"/>
      <c r="I144" s="691"/>
      <c r="J144" s="703"/>
      <c r="K144" s="703"/>
      <c r="L144" s="691"/>
      <c r="M144" s="691"/>
      <c r="N144" s="691"/>
      <c r="O144" s="691"/>
      <c r="P144" s="691"/>
      <c r="Q144" s="691"/>
      <c r="R144" s="691"/>
      <c r="S144" s="691"/>
      <c r="T144" s="691"/>
      <c r="U144" s="691"/>
      <c r="V144" s="691"/>
      <c r="W144" s="691"/>
      <c r="X144" s="691"/>
      <c r="Y144" s="691"/>
      <c r="Z144" s="691"/>
      <c r="AA144" s="691"/>
      <c r="AB144" s="691"/>
      <c r="AC144" s="691"/>
      <c r="AD144" s="691"/>
      <c r="AE144" s="691"/>
      <c r="AF144" s="691"/>
    </row>
    <row r="145" spans="1:32" ht="14.25" customHeight="1">
      <c r="A145" s="691"/>
      <c r="B145" s="691"/>
      <c r="C145" s="691"/>
      <c r="D145" s="691"/>
      <c r="E145" s="691"/>
      <c r="F145" s="691"/>
      <c r="G145" s="691"/>
      <c r="H145" s="691"/>
      <c r="I145" s="691"/>
      <c r="J145" s="703"/>
      <c r="K145" s="703"/>
      <c r="L145" s="691"/>
      <c r="M145" s="691"/>
      <c r="N145" s="691"/>
      <c r="O145" s="691"/>
      <c r="P145" s="691"/>
      <c r="Q145" s="691"/>
      <c r="R145" s="691"/>
      <c r="S145" s="691"/>
      <c r="T145" s="691"/>
      <c r="U145" s="691"/>
      <c r="V145" s="691"/>
      <c r="W145" s="691"/>
      <c r="X145" s="691"/>
      <c r="Y145" s="691"/>
      <c r="Z145" s="691"/>
      <c r="AA145" s="691"/>
      <c r="AB145" s="691"/>
      <c r="AC145" s="691"/>
      <c r="AD145" s="691"/>
      <c r="AE145" s="691"/>
      <c r="AF145" s="691"/>
    </row>
    <row r="146" spans="1:32" ht="14.25" customHeight="1">
      <c r="A146" s="691"/>
      <c r="B146" s="691"/>
      <c r="C146" s="691"/>
      <c r="D146" s="691"/>
      <c r="E146" s="691"/>
      <c r="F146" s="691"/>
      <c r="G146" s="691"/>
      <c r="H146" s="691"/>
      <c r="I146" s="691"/>
      <c r="J146" s="703"/>
      <c r="K146" s="703"/>
      <c r="L146" s="691"/>
      <c r="M146" s="691"/>
      <c r="N146" s="691"/>
      <c r="O146" s="691"/>
      <c r="P146" s="691"/>
      <c r="Q146" s="691"/>
      <c r="R146" s="691"/>
      <c r="S146" s="691"/>
      <c r="T146" s="691"/>
      <c r="U146" s="691"/>
      <c r="V146" s="691"/>
      <c r="W146" s="691"/>
      <c r="X146" s="691"/>
      <c r="Y146" s="691"/>
      <c r="Z146" s="691"/>
      <c r="AA146" s="691"/>
      <c r="AB146" s="691"/>
      <c r="AC146" s="691"/>
      <c r="AD146" s="691"/>
      <c r="AE146" s="691"/>
      <c r="AF146" s="691"/>
    </row>
    <row r="147" spans="1:32" ht="14.25" customHeight="1">
      <c r="A147" s="691"/>
      <c r="B147" s="691"/>
      <c r="C147" s="691"/>
      <c r="D147" s="691"/>
      <c r="E147" s="691"/>
      <c r="F147" s="691"/>
      <c r="G147" s="691"/>
      <c r="H147" s="691"/>
      <c r="I147" s="691"/>
      <c r="J147" s="703"/>
      <c r="K147" s="703"/>
      <c r="L147" s="691"/>
      <c r="M147" s="691"/>
      <c r="N147" s="691"/>
      <c r="O147" s="691"/>
      <c r="P147" s="691"/>
      <c r="Q147" s="691"/>
      <c r="R147" s="691"/>
      <c r="S147" s="691"/>
      <c r="T147" s="691"/>
      <c r="U147" s="691"/>
      <c r="V147" s="691"/>
      <c r="W147" s="691"/>
      <c r="X147" s="691"/>
      <c r="Y147" s="691"/>
      <c r="Z147" s="691"/>
      <c r="AA147" s="691"/>
      <c r="AB147" s="691"/>
      <c r="AC147" s="691"/>
      <c r="AD147" s="691"/>
      <c r="AE147" s="691"/>
      <c r="AF147" s="691"/>
    </row>
    <row r="148" spans="1:32" ht="14.25" customHeight="1">
      <c r="A148" s="691"/>
      <c r="B148" s="691"/>
      <c r="C148" s="691"/>
      <c r="D148" s="691"/>
      <c r="E148" s="691"/>
      <c r="F148" s="691"/>
      <c r="G148" s="691"/>
      <c r="H148" s="691"/>
      <c r="I148" s="691"/>
      <c r="J148" s="703"/>
      <c r="K148" s="703"/>
      <c r="L148" s="691"/>
      <c r="M148" s="691"/>
      <c r="N148" s="691"/>
      <c r="O148" s="691"/>
      <c r="P148" s="691"/>
      <c r="Q148" s="691"/>
      <c r="R148" s="691"/>
      <c r="S148" s="691"/>
      <c r="T148" s="691"/>
      <c r="U148" s="691"/>
      <c r="V148" s="691"/>
      <c r="W148" s="691"/>
      <c r="X148" s="691"/>
      <c r="Y148" s="691"/>
      <c r="Z148" s="691"/>
      <c r="AA148" s="691"/>
      <c r="AB148" s="691"/>
      <c r="AC148" s="691"/>
      <c r="AD148" s="691"/>
      <c r="AE148" s="691"/>
      <c r="AF148" s="691"/>
    </row>
    <row r="149" spans="1:32" ht="14.25" customHeight="1">
      <c r="A149" s="691"/>
      <c r="B149" s="691"/>
      <c r="C149" s="691"/>
      <c r="D149" s="691"/>
      <c r="E149" s="691"/>
      <c r="F149" s="691"/>
      <c r="G149" s="691"/>
      <c r="H149" s="691"/>
      <c r="I149" s="691"/>
      <c r="J149" s="703"/>
      <c r="K149" s="703"/>
      <c r="L149" s="691"/>
      <c r="M149" s="691"/>
      <c r="N149" s="691"/>
      <c r="O149" s="691"/>
      <c r="P149" s="691"/>
      <c r="Q149" s="691"/>
      <c r="R149" s="691"/>
      <c r="S149" s="691"/>
      <c r="T149" s="691"/>
      <c r="U149" s="691"/>
      <c r="V149" s="691"/>
      <c r="W149" s="691"/>
      <c r="X149" s="691"/>
      <c r="Y149" s="691"/>
      <c r="Z149" s="691"/>
      <c r="AA149" s="691"/>
      <c r="AB149" s="691"/>
      <c r="AC149" s="691"/>
      <c r="AD149" s="691"/>
      <c r="AE149" s="691"/>
      <c r="AF149" s="691"/>
    </row>
    <row r="150" spans="1:32" ht="14.25" customHeight="1">
      <c r="A150" s="691"/>
      <c r="B150" s="691"/>
      <c r="C150" s="691"/>
      <c r="D150" s="691"/>
      <c r="E150" s="691"/>
      <c r="F150" s="691"/>
      <c r="G150" s="691"/>
      <c r="H150" s="691"/>
      <c r="I150" s="691"/>
      <c r="J150" s="703"/>
      <c r="K150" s="703"/>
      <c r="L150" s="691"/>
      <c r="M150" s="691"/>
      <c r="N150" s="691"/>
      <c r="O150" s="691"/>
      <c r="P150" s="691"/>
      <c r="Q150" s="691"/>
      <c r="R150" s="691"/>
      <c r="S150" s="691"/>
      <c r="T150" s="691"/>
      <c r="U150" s="691"/>
      <c r="V150" s="691"/>
      <c r="W150" s="691"/>
      <c r="X150" s="691"/>
      <c r="Y150" s="691"/>
      <c r="Z150" s="691"/>
      <c r="AA150" s="691"/>
      <c r="AB150" s="691"/>
      <c r="AC150" s="691"/>
      <c r="AD150" s="691"/>
      <c r="AE150" s="691"/>
      <c r="AF150" s="691"/>
    </row>
    <row r="151" spans="1:32" ht="14.25" customHeight="1">
      <c r="A151" s="691"/>
      <c r="B151" s="691"/>
      <c r="C151" s="691"/>
      <c r="D151" s="691"/>
      <c r="E151" s="691"/>
      <c r="F151" s="691"/>
      <c r="G151" s="691"/>
      <c r="H151" s="691"/>
      <c r="I151" s="691"/>
      <c r="J151" s="703"/>
      <c r="K151" s="703"/>
      <c r="L151" s="691"/>
      <c r="M151" s="691"/>
      <c r="N151" s="691"/>
      <c r="O151" s="691"/>
      <c r="P151" s="691"/>
      <c r="Q151" s="691"/>
      <c r="R151" s="691"/>
      <c r="S151" s="691"/>
      <c r="T151" s="691"/>
      <c r="U151" s="691"/>
      <c r="V151" s="691"/>
      <c r="W151" s="691"/>
      <c r="X151" s="691"/>
      <c r="Y151" s="691"/>
      <c r="Z151" s="691"/>
      <c r="AA151" s="691"/>
      <c r="AB151" s="691"/>
      <c r="AC151" s="691"/>
      <c r="AD151" s="691"/>
      <c r="AE151" s="691"/>
      <c r="AF151" s="691"/>
    </row>
    <row r="152" spans="1:32" ht="14.25" customHeight="1">
      <c r="A152" s="691"/>
      <c r="B152" s="691"/>
      <c r="C152" s="691"/>
      <c r="D152" s="691"/>
      <c r="E152" s="691"/>
      <c r="F152" s="691"/>
      <c r="G152" s="691"/>
      <c r="H152" s="691"/>
      <c r="I152" s="691"/>
      <c r="J152" s="703"/>
      <c r="K152" s="703"/>
      <c r="L152" s="691"/>
      <c r="M152" s="691"/>
      <c r="N152" s="691"/>
      <c r="O152" s="691"/>
      <c r="P152" s="691"/>
      <c r="Q152" s="691"/>
      <c r="R152" s="691"/>
      <c r="S152" s="691"/>
      <c r="T152" s="691"/>
      <c r="U152" s="691"/>
      <c r="V152" s="691"/>
      <c r="W152" s="691"/>
      <c r="X152" s="691"/>
      <c r="Y152" s="691"/>
      <c r="Z152" s="691"/>
      <c r="AA152" s="691"/>
      <c r="AB152" s="691"/>
      <c r="AC152" s="691"/>
      <c r="AD152" s="691"/>
      <c r="AE152" s="691"/>
      <c r="AF152" s="691"/>
    </row>
    <row r="153" spans="1:32" ht="14.25" customHeight="1">
      <c r="A153" s="691"/>
      <c r="B153" s="691"/>
      <c r="C153" s="691"/>
      <c r="D153" s="691"/>
      <c r="E153" s="691"/>
      <c r="F153" s="691"/>
      <c r="G153" s="691"/>
      <c r="H153" s="691"/>
      <c r="I153" s="691"/>
      <c r="J153" s="703"/>
      <c r="K153" s="703"/>
      <c r="L153" s="691"/>
      <c r="M153" s="691"/>
      <c r="N153" s="691"/>
      <c r="O153" s="691"/>
      <c r="P153" s="691"/>
      <c r="Q153" s="691"/>
      <c r="R153" s="691"/>
      <c r="S153" s="691"/>
      <c r="T153" s="691"/>
      <c r="U153" s="691"/>
      <c r="V153" s="691"/>
      <c r="W153" s="691"/>
      <c r="X153" s="691"/>
      <c r="Y153" s="691"/>
      <c r="Z153" s="691"/>
      <c r="AA153" s="691"/>
      <c r="AB153" s="691"/>
      <c r="AC153" s="691"/>
      <c r="AD153" s="691"/>
      <c r="AE153" s="691"/>
      <c r="AF153" s="691"/>
    </row>
    <row r="154" spans="1:32" ht="14.25" customHeight="1">
      <c r="A154" s="691"/>
      <c r="B154" s="691"/>
      <c r="C154" s="691"/>
      <c r="D154" s="691"/>
      <c r="E154" s="691"/>
      <c r="F154" s="691"/>
      <c r="G154" s="691"/>
      <c r="H154" s="691"/>
      <c r="I154" s="691"/>
      <c r="J154" s="703"/>
      <c r="K154" s="703"/>
      <c r="L154" s="691"/>
      <c r="M154" s="691"/>
      <c r="N154" s="691"/>
      <c r="O154" s="691"/>
      <c r="P154" s="691"/>
      <c r="Q154" s="691"/>
      <c r="R154" s="691"/>
      <c r="S154" s="691"/>
      <c r="T154" s="691"/>
      <c r="U154" s="691"/>
      <c r="V154" s="691"/>
      <c r="W154" s="691"/>
      <c r="X154" s="691"/>
      <c r="Y154" s="691"/>
      <c r="Z154" s="691"/>
      <c r="AA154" s="691"/>
      <c r="AB154" s="691"/>
      <c r="AC154" s="691"/>
      <c r="AD154" s="691"/>
      <c r="AE154" s="691"/>
      <c r="AF154" s="691"/>
    </row>
    <row r="155" spans="1:32" ht="14.25" customHeight="1">
      <c r="A155" s="691"/>
      <c r="B155" s="691"/>
      <c r="C155" s="691"/>
      <c r="D155" s="691"/>
      <c r="E155" s="691"/>
      <c r="F155" s="691"/>
      <c r="G155" s="691"/>
      <c r="H155" s="691"/>
      <c r="I155" s="691"/>
      <c r="J155" s="703"/>
      <c r="K155" s="703"/>
      <c r="L155" s="691"/>
      <c r="M155" s="691"/>
      <c r="N155" s="691"/>
      <c r="O155" s="691"/>
      <c r="P155" s="691"/>
      <c r="Q155" s="691"/>
      <c r="R155" s="691"/>
      <c r="S155" s="691"/>
      <c r="T155" s="691"/>
      <c r="U155" s="691"/>
      <c r="V155" s="691"/>
      <c r="W155" s="691"/>
      <c r="X155" s="691"/>
      <c r="Y155" s="691"/>
      <c r="Z155" s="691"/>
      <c r="AA155" s="691"/>
      <c r="AB155" s="691"/>
      <c r="AC155" s="691"/>
      <c r="AD155" s="691"/>
      <c r="AE155" s="691"/>
      <c r="AF155" s="691"/>
    </row>
    <row r="156" spans="1:32" ht="14.25" customHeight="1">
      <c r="A156" s="691"/>
      <c r="B156" s="691"/>
      <c r="C156" s="691"/>
      <c r="D156" s="691"/>
      <c r="E156" s="691"/>
      <c r="F156" s="691"/>
      <c r="G156" s="691"/>
      <c r="H156" s="691"/>
      <c r="I156" s="691"/>
      <c r="J156" s="703"/>
      <c r="K156" s="703"/>
      <c r="L156" s="691"/>
      <c r="M156" s="691"/>
      <c r="N156" s="691"/>
      <c r="O156" s="691"/>
      <c r="P156" s="691"/>
      <c r="Q156" s="691"/>
      <c r="R156" s="691"/>
      <c r="S156" s="691"/>
      <c r="T156" s="691"/>
      <c r="U156" s="691"/>
      <c r="V156" s="691"/>
      <c r="W156" s="691"/>
      <c r="X156" s="691"/>
      <c r="Y156" s="691"/>
      <c r="Z156" s="691"/>
      <c r="AA156" s="691"/>
      <c r="AB156" s="691"/>
      <c r="AC156" s="691"/>
      <c r="AD156" s="691"/>
      <c r="AE156" s="691"/>
      <c r="AF156" s="691"/>
    </row>
    <row r="157" spans="1:32" ht="14.25" customHeight="1">
      <c r="A157" s="691"/>
      <c r="B157" s="691"/>
      <c r="C157" s="691"/>
      <c r="D157" s="691"/>
      <c r="E157" s="691"/>
      <c r="F157" s="691"/>
      <c r="G157" s="691"/>
      <c r="H157" s="691"/>
      <c r="I157" s="691"/>
      <c r="J157" s="703"/>
      <c r="K157" s="703"/>
      <c r="L157" s="691"/>
      <c r="M157" s="691"/>
      <c r="N157" s="691"/>
      <c r="O157" s="691"/>
      <c r="P157" s="691"/>
      <c r="Q157" s="691"/>
      <c r="R157" s="691"/>
      <c r="S157" s="691"/>
      <c r="T157" s="691"/>
      <c r="U157" s="691"/>
      <c r="V157" s="691"/>
      <c r="W157" s="691"/>
      <c r="X157" s="691"/>
      <c r="Y157" s="691"/>
      <c r="Z157" s="691"/>
      <c r="AA157" s="691"/>
      <c r="AB157" s="691"/>
      <c r="AC157" s="691"/>
      <c r="AD157" s="691"/>
      <c r="AE157" s="691"/>
      <c r="AF157" s="691"/>
    </row>
    <row r="158" spans="1:32" ht="14.25" customHeight="1">
      <c r="A158" s="691"/>
      <c r="B158" s="691"/>
      <c r="C158" s="691"/>
      <c r="D158" s="691"/>
      <c r="E158" s="691"/>
      <c r="F158" s="691"/>
      <c r="G158" s="691"/>
      <c r="H158" s="691"/>
      <c r="I158" s="691"/>
      <c r="J158" s="703"/>
      <c r="K158" s="703"/>
      <c r="L158" s="691"/>
      <c r="M158" s="691"/>
      <c r="N158" s="691"/>
      <c r="O158" s="691"/>
      <c r="P158" s="691"/>
      <c r="Q158" s="691"/>
      <c r="R158" s="691"/>
      <c r="S158" s="691"/>
      <c r="T158" s="691"/>
      <c r="U158" s="691"/>
      <c r="V158" s="691"/>
      <c r="W158" s="691"/>
      <c r="X158" s="691"/>
      <c r="Y158" s="691"/>
      <c r="Z158" s="691"/>
      <c r="AA158" s="691"/>
      <c r="AB158" s="691"/>
      <c r="AC158" s="691"/>
      <c r="AD158" s="691"/>
      <c r="AE158" s="691"/>
      <c r="AF158" s="691"/>
    </row>
    <row r="159" spans="1:32" ht="14.25" customHeight="1">
      <c r="A159" s="691"/>
      <c r="B159" s="691"/>
      <c r="C159" s="691"/>
      <c r="D159" s="691"/>
      <c r="E159" s="691"/>
      <c r="F159" s="691"/>
      <c r="G159" s="691"/>
      <c r="H159" s="691"/>
      <c r="I159" s="691"/>
      <c r="J159" s="703"/>
      <c r="K159" s="703"/>
      <c r="L159" s="691"/>
      <c r="M159" s="691"/>
      <c r="N159" s="691"/>
      <c r="O159" s="691"/>
      <c r="P159" s="691"/>
      <c r="Q159" s="691"/>
      <c r="R159" s="691"/>
      <c r="S159" s="691"/>
      <c r="T159" s="691"/>
      <c r="U159" s="691"/>
      <c r="V159" s="691"/>
      <c r="W159" s="691"/>
      <c r="X159" s="691"/>
      <c r="Y159" s="691"/>
      <c r="Z159" s="691"/>
      <c r="AA159" s="691"/>
      <c r="AB159" s="691"/>
      <c r="AC159" s="691"/>
      <c r="AD159" s="691"/>
      <c r="AE159" s="691"/>
      <c r="AF159" s="691"/>
    </row>
    <row r="160" spans="1:32" ht="14.25" customHeight="1">
      <c r="A160" s="691"/>
      <c r="B160" s="691"/>
      <c r="C160" s="691"/>
      <c r="D160" s="691"/>
      <c r="E160" s="691"/>
      <c r="F160" s="691"/>
      <c r="G160" s="691"/>
      <c r="H160" s="691"/>
      <c r="I160" s="691"/>
      <c r="J160" s="703"/>
      <c r="K160" s="703"/>
      <c r="L160" s="691"/>
      <c r="M160" s="691"/>
      <c r="N160" s="691"/>
      <c r="O160" s="691"/>
      <c r="P160" s="691"/>
      <c r="Q160" s="691"/>
      <c r="R160" s="691"/>
      <c r="S160" s="691"/>
      <c r="T160" s="691"/>
      <c r="U160" s="691"/>
      <c r="V160" s="691"/>
      <c r="W160" s="691"/>
      <c r="X160" s="691"/>
      <c r="Y160" s="691"/>
      <c r="Z160" s="691"/>
      <c r="AA160" s="691"/>
      <c r="AB160" s="691"/>
      <c r="AC160" s="691"/>
      <c r="AD160" s="691"/>
      <c r="AE160" s="691"/>
      <c r="AF160" s="691"/>
    </row>
    <row r="161" spans="1:32" ht="14.25" customHeight="1">
      <c r="A161" s="691"/>
      <c r="B161" s="691"/>
      <c r="C161" s="691"/>
      <c r="D161" s="691"/>
      <c r="E161" s="691"/>
      <c r="F161" s="691"/>
      <c r="G161" s="691"/>
      <c r="H161" s="691"/>
      <c r="I161" s="691"/>
      <c r="J161" s="703"/>
      <c r="K161" s="703"/>
      <c r="L161" s="691"/>
      <c r="M161" s="691"/>
      <c r="N161" s="691"/>
      <c r="O161" s="691"/>
      <c r="P161" s="691"/>
      <c r="Q161" s="691"/>
      <c r="R161" s="691"/>
      <c r="S161" s="691"/>
      <c r="T161" s="691"/>
      <c r="U161" s="691"/>
      <c r="V161" s="691"/>
      <c r="W161" s="691"/>
      <c r="X161" s="691"/>
      <c r="Y161" s="691"/>
      <c r="Z161" s="691"/>
      <c r="AA161" s="691"/>
      <c r="AB161" s="691"/>
      <c r="AC161" s="691"/>
      <c r="AD161" s="691"/>
      <c r="AE161" s="691"/>
      <c r="AF161" s="691"/>
    </row>
    <row r="162" spans="1:32" ht="14.25" customHeight="1">
      <c r="A162" s="691"/>
      <c r="B162" s="691"/>
      <c r="C162" s="691"/>
      <c r="D162" s="691"/>
      <c r="E162" s="691"/>
      <c r="F162" s="691"/>
      <c r="G162" s="691"/>
      <c r="H162" s="691"/>
      <c r="I162" s="691"/>
      <c r="J162" s="703"/>
      <c r="K162" s="703"/>
      <c r="L162" s="691"/>
      <c r="M162" s="691"/>
      <c r="N162" s="691"/>
      <c r="O162" s="691"/>
      <c r="P162" s="691"/>
      <c r="Q162" s="691"/>
      <c r="R162" s="691"/>
      <c r="S162" s="691"/>
      <c r="T162" s="691"/>
      <c r="U162" s="691"/>
      <c r="V162" s="691"/>
      <c r="W162" s="691"/>
      <c r="X162" s="691"/>
      <c r="Y162" s="691"/>
      <c r="Z162" s="691"/>
      <c r="AA162" s="691"/>
      <c r="AB162" s="691"/>
      <c r="AC162" s="691"/>
      <c r="AD162" s="691"/>
      <c r="AE162" s="691"/>
      <c r="AF162" s="691"/>
    </row>
    <row r="163" spans="1:32" ht="14.25" customHeight="1">
      <c r="A163" s="691"/>
      <c r="B163" s="691"/>
      <c r="C163" s="691"/>
      <c r="D163" s="691"/>
      <c r="E163" s="691"/>
      <c r="F163" s="691"/>
      <c r="G163" s="691"/>
      <c r="H163" s="691"/>
      <c r="I163" s="691"/>
      <c r="J163" s="703"/>
      <c r="K163" s="703"/>
      <c r="L163" s="691"/>
      <c r="M163" s="691"/>
      <c r="N163" s="691"/>
      <c r="O163" s="691"/>
      <c r="P163" s="691"/>
      <c r="Q163" s="691"/>
      <c r="R163" s="691"/>
      <c r="S163" s="691"/>
      <c r="T163" s="691"/>
      <c r="U163" s="691"/>
      <c r="V163" s="691"/>
      <c r="W163" s="691"/>
      <c r="X163" s="691"/>
      <c r="Y163" s="691"/>
      <c r="Z163" s="691"/>
      <c r="AA163" s="691"/>
      <c r="AB163" s="691"/>
      <c r="AC163" s="691"/>
      <c r="AD163" s="691"/>
      <c r="AE163" s="691"/>
      <c r="AF163" s="691"/>
    </row>
    <row r="164" spans="1:32" ht="14.25" customHeight="1">
      <c r="A164" s="691"/>
      <c r="B164" s="691"/>
      <c r="C164" s="691"/>
      <c r="D164" s="691"/>
      <c r="E164" s="691"/>
      <c r="F164" s="691"/>
      <c r="G164" s="691"/>
      <c r="H164" s="691"/>
      <c r="I164" s="691"/>
      <c r="J164" s="703"/>
      <c r="K164" s="703"/>
      <c r="L164" s="691"/>
      <c r="M164" s="691"/>
      <c r="N164" s="691"/>
      <c r="O164" s="691"/>
      <c r="P164" s="691"/>
      <c r="Q164" s="691"/>
      <c r="R164" s="691"/>
      <c r="S164" s="691"/>
      <c r="T164" s="691"/>
      <c r="U164" s="691"/>
      <c r="V164" s="691"/>
      <c r="W164" s="691"/>
      <c r="X164" s="691"/>
      <c r="Y164" s="691"/>
      <c r="Z164" s="691"/>
      <c r="AA164" s="691"/>
      <c r="AB164" s="691"/>
      <c r="AC164" s="691"/>
      <c r="AD164" s="691"/>
      <c r="AE164" s="691"/>
      <c r="AF164" s="691"/>
    </row>
    <row r="165" spans="1:32" ht="14.25" customHeight="1">
      <c r="A165" s="691"/>
      <c r="B165" s="691"/>
      <c r="C165" s="691"/>
      <c r="D165" s="691"/>
      <c r="E165" s="691"/>
      <c r="F165" s="691"/>
      <c r="G165" s="691"/>
      <c r="H165" s="691"/>
      <c r="I165" s="691"/>
      <c r="J165" s="703"/>
      <c r="K165" s="703"/>
      <c r="L165" s="691"/>
      <c r="M165" s="691"/>
      <c r="N165" s="691"/>
      <c r="O165" s="691"/>
      <c r="P165" s="691"/>
      <c r="Q165" s="691"/>
      <c r="R165" s="691"/>
      <c r="S165" s="691"/>
      <c r="T165" s="691"/>
      <c r="U165" s="691"/>
      <c r="V165" s="691"/>
      <c r="W165" s="691"/>
      <c r="X165" s="691"/>
      <c r="Y165" s="691"/>
      <c r="Z165" s="691"/>
      <c r="AA165" s="691"/>
      <c r="AB165" s="691"/>
      <c r="AC165" s="691"/>
      <c r="AD165" s="691"/>
      <c r="AE165" s="691"/>
      <c r="AF165" s="691"/>
    </row>
    <row r="166" spans="1:32" ht="14.25" customHeight="1">
      <c r="A166" s="691"/>
      <c r="B166" s="691"/>
      <c r="C166" s="691"/>
      <c r="D166" s="691"/>
      <c r="E166" s="691"/>
      <c r="F166" s="691"/>
      <c r="G166" s="691"/>
      <c r="H166" s="691"/>
      <c r="I166" s="691"/>
      <c r="J166" s="703"/>
      <c r="K166" s="703"/>
      <c r="L166" s="691"/>
      <c r="M166" s="691"/>
      <c r="N166" s="691"/>
      <c r="O166" s="691"/>
      <c r="P166" s="691"/>
      <c r="Q166" s="691"/>
      <c r="R166" s="691"/>
      <c r="S166" s="691"/>
      <c r="T166" s="691"/>
      <c r="U166" s="691"/>
      <c r="V166" s="691"/>
      <c r="W166" s="691"/>
      <c r="X166" s="691"/>
      <c r="Y166" s="691"/>
      <c r="Z166" s="691"/>
      <c r="AA166" s="691"/>
      <c r="AB166" s="691"/>
      <c r="AC166" s="691"/>
      <c r="AD166" s="691"/>
      <c r="AE166" s="691"/>
      <c r="AF166" s="691"/>
    </row>
    <row r="167" spans="1:32" ht="14.25" customHeight="1">
      <c r="A167" s="691"/>
      <c r="B167" s="691"/>
      <c r="C167" s="691"/>
      <c r="D167" s="691"/>
      <c r="E167" s="691"/>
      <c r="F167" s="691"/>
      <c r="G167" s="691"/>
      <c r="H167" s="691"/>
      <c r="I167" s="691"/>
      <c r="J167" s="703"/>
      <c r="K167" s="703"/>
      <c r="L167" s="691"/>
      <c r="M167" s="691"/>
      <c r="N167" s="691"/>
      <c r="O167" s="691"/>
      <c r="P167" s="691"/>
      <c r="Q167" s="691"/>
      <c r="R167" s="691"/>
      <c r="S167" s="691"/>
      <c r="T167" s="691"/>
      <c r="U167" s="691"/>
      <c r="V167" s="691"/>
      <c r="W167" s="691"/>
      <c r="X167" s="691"/>
      <c r="Y167" s="691"/>
      <c r="Z167" s="691"/>
      <c r="AA167" s="691"/>
      <c r="AB167" s="691"/>
      <c r="AC167" s="691"/>
      <c r="AD167" s="691"/>
      <c r="AE167" s="691"/>
      <c r="AF167" s="691"/>
    </row>
    <row r="168" spans="1:32" ht="14.25" customHeight="1">
      <c r="A168" s="691"/>
      <c r="B168" s="691"/>
      <c r="C168" s="691"/>
      <c r="D168" s="691"/>
      <c r="E168" s="691"/>
      <c r="F168" s="691"/>
      <c r="G168" s="691"/>
      <c r="H168" s="691"/>
      <c r="I168" s="691"/>
      <c r="J168" s="703"/>
      <c r="K168" s="703"/>
      <c r="L168" s="691"/>
      <c r="M168" s="691"/>
      <c r="N168" s="691"/>
      <c r="O168" s="691"/>
      <c r="P168" s="691"/>
      <c r="Q168" s="691"/>
      <c r="R168" s="691"/>
      <c r="S168" s="691"/>
      <c r="T168" s="691"/>
      <c r="U168" s="691"/>
      <c r="V168" s="691"/>
      <c r="W168" s="691"/>
      <c r="X168" s="691"/>
      <c r="Y168" s="691"/>
      <c r="Z168" s="691"/>
      <c r="AA168" s="691"/>
      <c r="AB168" s="691"/>
      <c r="AC168" s="691"/>
      <c r="AD168" s="691"/>
      <c r="AE168" s="691"/>
      <c r="AF168" s="691"/>
    </row>
    <row r="169" spans="1:32" ht="14.25" customHeight="1">
      <c r="A169" s="691"/>
      <c r="B169" s="691"/>
      <c r="C169" s="691"/>
      <c r="D169" s="691"/>
      <c r="E169" s="691"/>
      <c r="F169" s="691"/>
      <c r="G169" s="691"/>
      <c r="H169" s="691"/>
      <c r="I169" s="691"/>
      <c r="J169" s="703"/>
      <c r="K169" s="703"/>
      <c r="L169" s="691"/>
      <c r="M169" s="691"/>
      <c r="N169" s="691"/>
      <c r="O169" s="691"/>
      <c r="P169" s="691"/>
      <c r="Q169" s="691"/>
      <c r="R169" s="691"/>
      <c r="S169" s="691"/>
      <c r="T169" s="691"/>
      <c r="U169" s="691"/>
      <c r="V169" s="691"/>
      <c r="W169" s="691"/>
      <c r="X169" s="691"/>
      <c r="Y169" s="691"/>
      <c r="Z169" s="691"/>
      <c r="AA169" s="691"/>
      <c r="AB169" s="691"/>
      <c r="AC169" s="691"/>
      <c r="AD169" s="691"/>
      <c r="AE169" s="691"/>
      <c r="AF169" s="691"/>
    </row>
    <row r="170" spans="1:32" ht="14.25" customHeight="1">
      <c r="A170" s="691"/>
      <c r="B170" s="691"/>
      <c r="C170" s="691"/>
      <c r="D170" s="691"/>
      <c r="E170" s="691"/>
      <c r="F170" s="691"/>
      <c r="G170" s="691"/>
      <c r="H170" s="691"/>
      <c r="I170" s="691"/>
      <c r="J170" s="703"/>
      <c r="K170" s="703"/>
      <c r="L170" s="691"/>
      <c r="M170" s="691"/>
      <c r="N170" s="691"/>
      <c r="O170" s="691"/>
      <c r="P170" s="691"/>
      <c r="Q170" s="691"/>
      <c r="R170" s="691"/>
      <c r="S170" s="691"/>
      <c r="T170" s="691"/>
      <c r="U170" s="691"/>
      <c r="V170" s="691"/>
      <c r="W170" s="691"/>
      <c r="X170" s="691"/>
      <c r="Y170" s="691"/>
      <c r="Z170" s="691"/>
      <c r="AA170" s="691"/>
      <c r="AB170" s="691"/>
      <c r="AC170" s="691"/>
      <c r="AD170" s="691"/>
      <c r="AE170" s="691"/>
      <c r="AF170" s="691"/>
    </row>
    <row r="171" spans="1:32" ht="14.25" customHeight="1">
      <c r="A171" s="691"/>
      <c r="B171" s="691"/>
      <c r="C171" s="691"/>
      <c r="D171" s="691"/>
      <c r="E171" s="691"/>
      <c r="F171" s="691"/>
      <c r="G171" s="691"/>
      <c r="H171" s="691"/>
      <c r="I171" s="691"/>
      <c r="J171" s="703"/>
      <c r="K171" s="703"/>
      <c r="L171" s="691"/>
      <c r="M171" s="691"/>
      <c r="N171" s="691"/>
      <c r="O171" s="691"/>
      <c r="P171" s="691"/>
      <c r="Q171" s="691"/>
      <c r="R171" s="691"/>
      <c r="S171" s="691"/>
      <c r="T171" s="691"/>
      <c r="U171" s="691"/>
      <c r="V171" s="691"/>
      <c r="W171" s="691"/>
      <c r="X171" s="691"/>
      <c r="Y171" s="691"/>
      <c r="Z171" s="691"/>
      <c r="AA171" s="691"/>
      <c r="AB171" s="691"/>
      <c r="AC171" s="691"/>
      <c r="AD171" s="691"/>
      <c r="AE171" s="691"/>
      <c r="AF171" s="691"/>
    </row>
    <row r="172" spans="1:32" ht="14.25" customHeight="1">
      <c r="A172" s="691"/>
      <c r="B172" s="691"/>
      <c r="C172" s="691"/>
      <c r="D172" s="691"/>
      <c r="E172" s="691"/>
      <c r="F172" s="691"/>
      <c r="G172" s="691"/>
      <c r="H172" s="691"/>
      <c r="I172" s="691"/>
      <c r="J172" s="703"/>
      <c r="K172" s="703"/>
      <c r="L172" s="691"/>
      <c r="M172" s="691"/>
      <c r="N172" s="691"/>
      <c r="O172" s="691"/>
      <c r="P172" s="691"/>
      <c r="Q172" s="691"/>
      <c r="R172" s="691"/>
      <c r="S172" s="691"/>
      <c r="T172" s="691"/>
      <c r="U172" s="691"/>
      <c r="V172" s="691"/>
      <c r="W172" s="691"/>
      <c r="X172" s="691"/>
      <c r="Y172" s="691"/>
      <c r="Z172" s="691"/>
      <c r="AA172" s="691"/>
      <c r="AB172" s="691"/>
      <c r="AC172" s="691"/>
      <c r="AD172" s="691"/>
      <c r="AE172" s="691"/>
      <c r="AF172" s="691"/>
    </row>
    <row r="173" spans="1:32" ht="14.25" customHeight="1">
      <c r="A173" s="691"/>
      <c r="B173" s="691"/>
      <c r="C173" s="691"/>
      <c r="D173" s="691"/>
      <c r="E173" s="691"/>
      <c r="F173" s="691"/>
      <c r="G173" s="691"/>
      <c r="H173" s="691"/>
      <c r="I173" s="691"/>
      <c r="J173" s="703"/>
      <c r="K173" s="703"/>
      <c r="L173" s="691"/>
      <c r="M173" s="691"/>
      <c r="N173" s="691"/>
      <c r="O173" s="691"/>
      <c r="P173" s="691"/>
      <c r="Q173" s="691"/>
      <c r="R173" s="691"/>
      <c r="S173" s="691"/>
      <c r="T173" s="691"/>
      <c r="U173" s="691"/>
      <c r="V173" s="691"/>
      <c r="W173" s="691"/>
      <c r="X173" s="691"/>
      <c r="Y173" s="691"/>
      <c r="Z173" s="691"/>
      <c r="AA173" s="691"/>
      <c r="AB173" s="691"/>
      <c r="AC173" s="691"/>
      <c r="AD173" s="691"/>
      <c r="AE173" s="691"/>
      <c r="AF173" s="691"/>
    </row>
    <row r="174" spans="1:32" ht="14.25" customHeight="1">
      <c r="A174" s="691"/>
      <c r="B174" s="691"/>
      <c r="C174" s="691"/>
      <c r="D174" s="691"/>
      <c r="E174" s="691"/>
      <c r="F174" s="691"/>
      <c r="G174" s="691"/>
      <c r="H174" s="691"/>
      <c r="I174" s="691"/>
      <c r="J174" s="703"/>
      <c r="K174" s="703"/>
      <c r="L174" s="691"/>
      <c r="M174" s="691"/>
      <c r="N174" s="691"/>
      <c r="O174" s="691"/>
      <c r="P174" s="691"/>
      <c r="Q174" s="691"/>
      <c r="R174" s="691"/>
      <c r="S174" s="691"/>
      <c r="T174" s="691"/>
      <c r="U174" s="691"/>
      <c r="V174" s="691"/>
      <c r="W174" s="691"/>
      <c r="X174" s="691"/>
      <c r="Y174" s="691"/>
      <c r="Z174" s="691"/>
      <c r="AA174" s="691"/>
      <c r="AB174" s="691"/>
      <c r="AC174" s="691"/>
      <c r="AD174" s="691"/>
      <c r="AE174" s="691"/>
      <c r="AF174" s="691"/>
    </row>
    <row r="175" spans="1:32" ht="14.25" customHeight="1">
      <c r="A175" s="691"/>
      <c r="B175" s="691"/>
      <c r="C175" s="691"/>
      <c r="D175" s="691"/>
      <c r="E175" s="691"/>
      <c r="F175" s="691"/>
      <c r="G175" s="691"/>
      <c r="H175" s="691"/>
      <c r="I175" s="691"/>
      <c r="J175" s="703"/>
      <c r="K175" s="703"/>
      <c r="L175" s="691"/>
      <c r="M175" s="691"/>
      <c r="N175" s="691"/>
      <c r="O175" s="691"/>
      <c r="P175" s="691"/>
      <c r="Q175" s="691"/>
      <c r="R175" s="691"/>
      <c r="S175" s="691"/>
      <c r="T175" s="691"/>
      <c r="U175" s="691"/>
      <c r="V175" s="691"/>
      <c r="W175" s="691"/>
      <c r="X175" s="691"/>
      <c r="Y175" s="691"/>
      <c r="Z175" s="691"/>
      <c r="AA175" s="691"/>
      <c r="AB175" s="691"/>
      <c r="AC175" s="691"/>
      <c r="AD175" s="691"/>
      <c r="AE175" s="691"/>
      <c r="AF175" s="691"/>
    </row>
    <row r="176" spans="1:32" ht="14.25" customHeight="1">
      <c r="A176" s="691"/>
      <c r="B176" s="691"/>
      <c r="C176" s="691"/>
      <c r="D176" s="691"/>
      <c r="E176" s="691"/>
      <c r="F176" s="691"/>
      <c r="G176" s="691"/>
      <c r="H176" s="691"/>
      <c r="I176" s="691"/>
      <c r="J176" s="703"/>
      <c r="K176" s="703"/>
      <c r="L176" s="691"/>
      <c r="M176" s="691"/>
      <c r="N176" s="691"/>
      <c r="O176" s="691"/>
      <c r="P176" s="691"/>
      <c r="Q176" s="691"/>
      <c r="R176" s="691"/>
      <c r="S176" s="691"/>
      <c r="T176" s="691"/>
      <c r="U176" s="691"/>
      <c r="V176" s="691"/>
      <c r="W176" s="691"/>
      <c r="X176" s="691"/>
      <c r="Y176" s="691"/>
      <c r="Z176" s="691"/>
      <c r="AA176" s="691"/>
      <c r="AB176" s="691"/>
      <c r="AC176" s="691"/>
      <c r="AD176" s="691"/>
      <c r="AE176" s="691"/>
      <c r="AF176" s="691"/>
    </row>
    <row r="177" spans="1:32" ht="14.25" customHeight="1">
      <c r="A177" s="691"/>
      <c r="B177" s="691"/>
      <c r="C177" s="691"/>
      <c r="D177" s="691"/>
      <c r="E177" s="691"/>
      <c r="F177" s="691"/>
      <c r="G177" s="691"/>
      <c r="H177" s="691"/>
      <c r="I177" s="691"/>
      <c r="J177" s="703"/>
      <c r="K177" s="703"/>
      <c r="L177" s="691"/>
      <c r="M177" s="691"/>
      <c r="N177" s="691"/>
      <c r="O177" s="691"/>
      <c r="P177" s="691"/>
      <c r="Q177" s="691"/>
      <c r="R177" s="691"/>
      <c r="S177" s="691"/>
      <c r="T177" s="691"/>
      <c r="U177" s="691"/>
      <c r="V177" s="691"/>
      <c r="W177" s="691"/>
      <c r="X177" s="691"/>
      <c r="Y177" s="691"/>
      <c r="Z177" s="691"/>
      <c r="AA177" s="691"/>
      <c r="AB177" s="691"/>
      <c r="AC177" s="691"/>
      <c r="AD177" s="691"/>
      <c r="AE177" s="691"/>
      <c r="AF177" s="691"/>
    </row>
    <row r="178" spans="1:32" ht="14.25" customHeight="1">
      <c r="A178" s="691"/>
      <c r="B178" s="691"/>
      <c r="C178" s="691"/>
      <c r="D178" s="691"/>
      <c r="E178" s="691"/>
      <c r="F178" s="691"/>
      <c r="G178" s="691"/>
      <c r="H178" s="691"/>
      <c r="I178" s="691"/>
      <c r="J178" s="703"/>
      <c r="K178" s="703"/>
      <c r="L178" s="691"/>
      <c r="M178" s="691"/>
      <c r="N178" s="691"/>
      <c r="O178" s="691"/>
      <c r="P178" s="691"/>
      <c r="Q178" s="691"/>
      <c r="R178" s="691"/>
      <c r="S178" s="691"/>
      <c r="T178" s="691"/>
      <c r="U178" s="691"/>
      <c r="V178" s="691"/>
      <c r="W178" s="691"/>
      <c r="X178" s="691"/>
      <c r="Y178" s="691"/>
      <c r="Z178" s="691"/>
      <c r="AA178" s="691"/>
      <c r="AB178" s="691"/>
      <c r="AC178" s="691"/>
      <c r="AD178" s="691"/>
      <c r="AE178" s="691"/>
      <c r="AF178" s="691"/>
    </row>
    <row r="179" spans="1:32" ht="14.25" customHeight="1">
      <c r="A179" s="691"/>
      <c r="B179" s="691"/>
      <c r="C179" s="691"/>
      <c r="D179" s="691"/>
      <c r="E179" s="691"/>
      <c r="F179" s="691"/>
      <c r="G179" s="691"/>
      <c r="H179" s="691"/>
      <c r="I179" s="691"/>
      <c r="J179" s="703"/>
      <c r="K179" s="703"/>
      <c r="L179" s="691"/>
      <c r="M179" s="691"/>
      <c r="N179" s="691"/>
      <c r="O179" s="691"/>
      <c r="P179" s="691"/>
      <c r="Q179" s="691"/>
      <c r="R179" s="691"/>
      <c r="S179" s="691"/>
      <c r="T179" s="691"/>
      <c r="U179" s="691"/>
      <c r="V179" s="691"/>
      <c r="W179" s="691"/>
      <c r="X179" s="691"/>
      <c r="Y179" s="691"/>
      <c r="Z179" s="691"/>
      <c r="AA179" s="691"/>
      <c r="AB179" s="691"/>
      <c r="AC179" s="691"/>
      <c r="AD179" s="691"/>
      <c r="AE179" s="691"/>
      <c r="AF179" s="691"/>
    </row>
    <row r="180" spans="1:32" ht="14.25" customHeight="1">
      <c r="A180" s="691"/>
      <c r="B180" s="691"/>
      <c r="C180" s="691"/>
      <c r="D180" s="691"/>
      <c r="E180" s="691"/>
      <c r="F180" s="691"/>
      <c r="G180" s="691"/>
      <c r="H180" s="691"/>
      <c r="I180" s="691"/>
      <c r="J180" s="703"/>
      <c r="K180" s="703"/>
      <c r="L180" s="691"/>
      <c r="M180" s="691"/>
      <c r="N180" s="691"/>
      <c r="O180" s="691"/>
      <c r="P180" s="691"/>
      <c r="Q180" s="691"/>
      <c r="R180" s="691"/>
      <c r="S180" s="691"/>
      <c r="T180" s="691"/>
      <c r="U180" s="691"/>
      <c r="V180" s="691"/>
      <c r="W180" s="691"/>
      <c r="X180" s="691"/>
      <c r="Y180" s="691"/>
      <c r="Z180" s="691"/>
      <c r="AA180" s="691"/>
      <c r="AB180" s="691"/>
      <c r="AC180" s="691"/>
      <c r="AD180" s="691"/>
      <c r="AE180" s="691"/>
      <c r="AF180" s="691"/>
    </row>
    <row r="181" spans="1:32" ht="14.25" customHeight="1">
      <c r="A181" s="691"/>
      <c r="B181" s="691"/>
      <c r="C181" s="691"/>
      <c r="D181" s="691"/>
      <c r="E181" s="691"/>
      <c r="F181" s="691"/>
      <c r="G181" s="691"/>
      <c r="H181" s="691"/>
      <c r="I181" s="691"/>
      <c r="J181" s="703"/>
      <c r="K181" s="703"/>
      <c r="L181" s="691"/>
      <c r="M181" s="691"/>
      <c r="N181" s="691"/>
      <c r="O181" s="691"/>
      <c r="P181" s="691"/>
      <c r="Q181" s="691"/>
      <c r="R181" s="691"/>
      <c r="S181" s="691"/>
      <c r="T181" s="691"/>
      <c r="U181" s="691"/>
      <c r="V181" s="691"/>
      <c r="W181" s="691"/>
      <c r="X181" s="691"/>
      <c r="Y181" s="691"/>
      <c r="Z181" s="691"/>
      <c r="AA181" s="691"/>
      <c r="AB181" s="691"/>
      <c r="AC181" s="691"/>
      <c r="AD181" s="691"/>
      <c r="AE181" s="691"/>
      <c r="AF181" s="691"/>
    </row>
    <row r="182" spans="1:32" ht="14.25" customHeight="1">
      <c r="A182" s="691"/>
      <c r="B182" s="691"/>
      <c r="C182" s="691"/>
      <c r="D182" s="691"/>
      <c r="E182" s="691"/>
      <c r="F182" s="691"/>
      <c r="G182" s="691"/>
      <c r="H182" s="691"/>
      <c r="I182" s="691"/>
      <c r="J182" s="703"/>
      <c r="K182" s="703"/>
      <c r="L182" s="691"/>
      <c r="M182" s="691"/>
      <c r="N182" s="691"/>
      <c r="O182" s="691"/>
      <c r="P182" s="691"/>
      <c r="Q182" s="691"/>
      <c r="R182" s="691"/>
      <c r="S182" s="691"/>
      <c r="T182" s="691"/>
      <c r="U182" s="691"/>
      <c r="V182" s="691"/>
      <c r="W182" s="691"/>
      <c r="X182" s="691"/>
      <c r="Y182" s="691"/>
      <c r="Z182" s="691"/>
      <c r="AA182" s="691"/>
      <c r="AB182" s="691"/>
      <c r="AC182" s="691"/>
      <c r="AD182" s="691"/>
      <c r="AE182" s="691"/>
      <c r="AF182" s="691"/>
    </row>
    <row r="183" spans="1:32" ht="14.25" customHeight="1">
      <c r="A183" s="691"/>
      <c r="B183" s="691"/>
      <c r="C183" s="691"/>
      <c r="D183" s="691"/>
      <c r="E183" s="691"/>
      <c r="F183" s="691"/>
      <c r="G183" s="691"/>
      <c r="H183" s="691"/>
      <c r="I183" s="691"/>
      <c r="J183" s="703"/>
      <c r="K183" s="703"/>
      <c r="L183" s="691"/>
      <c r="M183" s="691"/>
      <c r="N183" s="691"/>
      <c r="O183" s="691"/>
      <c r="P183" s="691"/>
      <c r="Q183" s="691"/>
      <c r="R183" s="691"/>
      <c r="S183" s="691"/>
      <c r="T183" s="691"/>
      <c r="U183" s="691"/>
      <c r="V183" s="691"/>
      <c r="W183" s="691"/>
      <c r="X183" s="691"/>
      <c r="Y183" s="691"/>
      <c r="Z183" s="691"/>
      <c r="AA183" s="691"/>
      <c r="AB183" s="691"/>
      <c r="AC183" s="691"/>
      <c r="AD183" s="691"/>
      <c r="AE183" s="691"/>
      <c r="AF183" s="691"/>
    </row>
    <row r="184" spans="1:32" ht="14.25" customHeight="1">
      <c r="A184" s="691"/>
      <c r="B184" s="691"/>
      <c r="C184" s="691"/>
      <c r="D184" s="691"/>
      <c r="E184" s="691"/>
      <c r="F184" s="691"/>
      <c r="G184" s="691"/>
      <c r="H184" s="691"/>
      <c r="I184" s="691"/>
      <c r="J184" s="703"/>
      <c r="K184" s="703"/>
      <c r="L184" s="691"/>
      <c r="M184" s="691"/>
      <c r="N184" s="691"/>
      <c r="O184" s="691"/>
      <c r="P184" s="691"/>
      <c r="Q184" s="691"/>
      <c r="R184" s="691"/>
      <c r="S184" s="691"/>
      <c r="T184" s="691"/>
      <c r="U184" s="691"/>
      <c r="V184" s="691"/>
      <c r="W184" s="691"/>
      <c r="X184" s="691"/>
      <c r="Y184" s="691"/>
      <c r="Z184" s="691"/>
      <c r="AA184" s="691"/>
      <c r="AB184" s="691"/>
      <c r="AC184" s="691"/>
      <c r="AD184" s="691"/>
      <c r="AE184" s="691"/>
      <c r="AF184" s="691"/>
    </row>
    <row r="185" spans="1:32" ht="14.25" customHeight="1">
      <c r="A185" s="691"/>
      <c r="B185" s="691"/>
      <c r="C185" s="691"/>
      <c r="D185" s="691"/>
      <c r="E185" s="691"/>
      <c r="F185" s="691"/>
      <c r="G185" s="691"/>
      <c r="H185" s="691"/>
      <c r="I185" s="691"/>
      <c r="J185" s="703"/>
      <c r="K185" s="703"/>
      <c r="L185" s="691"/>
      <c r="M185" s="691"/>
      <c r="N185" s="691"/>
      <c r="O185" s="691"/>
      <c r="P185" s="691"/>
      <c r="Q185" s="691"/>
      <c r="R185" s="691"/>
      <c r="S185" s="691"/>
      <c r="T185" s="691"/>
      <c r="U185" s="691"/>
      <c r="V185" s="691"/>
      <c r="W185" s="691"/>
      <c r="X185" s="691"/>
      <c r="Y185" s="691"/>
      <c r="Z185" s="691"/>
      <c r="AA185" s="691"/>
      <c r="AB185" s="691"/>
      <c r="AC185" s="691"/>
      <c r="AD185" s="691"/>
      <c r="AE185" s="691"/>
      <c r="AF185" s="691"/>
    </row>
    <row r="186" spans="1:32" ht="14.25" customHeight="1">
      <c r="A186" s="691"/>
      <c r="B186" s="691"/>
      <c r="C186" s="691"/>
      <c r="D186" s="691"/>
      <c r="E186" s="691"/>
      <c r="F186" s="691"/>
      <c r="G186" s="691"/>
      <c r="H186" s="691"/>
      <c r="I186" s="691"/>
      <c r="J186" s="703"/>
      <c r="K186" s="703"/>
      <c r="L186" s="691"/>
      <c r="M186" s="691"/>
      <c r="N186" s="691"/>
      <c r="O186" s="691"/>
      <c r="P186" s="691"/>
      <c r="Q186" s="691"/>
      <c r="R186" s="691"/>
      <c r="S186" s="691"/>
      <c r="T186" s="691"/>
      <c r="U186" s="691"/>
      <c r="V186" s="691"/>
      <c r="W186" s="691"/>
      <c r="X186" s="691"/>
      <c r="Y186" s="691"/>
      <c r="Z186" s="691"/>
      <c r="AA186" s="691"/>
      <c r="AB186" s="691"/>
      <c r="AC186" s="691"/>
      <c r="AD186" s="691"/>
      <c r="AE186" s="691"/>
      <c r="AF186" s="691"/>
    </row>
    <row r="187" spans="1:32" ht="14.25" customHeight="1">
      <c r="A187" s="691"/>
      <c r="B187" s="691"/>
      <c r="C187" s="691"/>
      <c r="D187" s="691"/>
      <c r="E187" s="691"/>
      <c r="F187" s="691"/>
      <c r="G187" s="691"/>
      <c r="H187" s="691"/>
      <c r="I187" s="691"/>
      <c r="J187" s="703"/>
      <c r="K187" s="703"/>
      <c r="L187" s="691"/>
      <c r="M187" s="691"/>
      <c r="N187" s="691"/>
      <c r="O187" s="691"/>
      <c r="P187" s="691"/>
      <c r="Q187" s="691"/>
      <c r="R187" s="691"/>
      <c r="S187" s="691"/>
      <c r="T187" s="691"/>
      <c r="U187" s="691"/>
      <c r="V187" s="691"/>
      <c r="W187" s="691"/>
      <c r="X187" s="691"/>
      <c r="Y187" s="691"/>
      <c r="Z187" s="691"/>
      <c r="AA187" s="691"/>
      <c r="AB187" s="691"/>
      <c r="AC187" s="691"/>
      <c r="AD187" s="691"/>
      <c r="AE187" s="691"/>
      <c r="AF187" s="691"/>
    </row>
    <row r="188" spans="1:32" ht="14.25" customHeight="1">
      <c r="A188" s="691"/>
      <c r="B188" s="691"/>
      <c r="C188" s="691"/>
      <c r="D188" s="691"/>
      <c r="E188" s="691"/>
      <c r="F188" s="691"/>
      <c r="G188" s="691"/>
      <c r="H188" s="691"/>
      <c r="I188" s="691"/>
      <c r="J188" s="703"/>
      <c r="K188" s="703"/>
      <c r="L188" s="691"/>
      <c r="M188" s="691"/>
      <c r="N188" s="691"/>
      <c r="O188" s="691"/>
      <c r="P188" s="691"/>
      <c r="Q188" s="691"/>
      <c r="R188" s="691"/>
      <c r="S188" s="691"/>
      <c r="T188" s="691"/>
      <c r="U188" s="691"/>
      <c r="V188" s="691"/>
      <c r="W188" s="691"/>
      <c r="X188" s="691"/>
      <c r="Y188" s="691"/>
      <c r="Z188" s="691"/>
      <c r="AA188" s="691"/>
      <c r="AB188" s="691"/>
      <c r="AC188" s="691"/>
      <c r="AD188" s="691"/>
      <c r="AE188" s="691"/>
      <c r="AF188" s="691"/>
    </row>
    <row r="189" spans="1:32" ht="14.25" customHeight="1">
      <c r="A189" s="691"/>
      <c r="B189" s="691"/>
      <c r="C189" s="691"/>
      <c r="D189" s="691"/>
      <c r="E189" s="691"/>
      <c r="F189" s="691"/>
      <c r="G189" s="691"/>
      <c r="H189" s="691"/>
      <c r="I189" s="691"/>
      <c r="J189" s="703"/>
      <c r="K189" s="703"/>
      <c r="L189" s="691"/>
      <c r="M189" s="691"/>
      <c r="N189" s="691"/>
      <c r="O189" s="691"/>
      <c r="P189" s="691"/>
      <c r="Q189" s="691"/>
      <c r="R189" s="691"/>
      <c r="S189" s="691"/>
      <c r="T189" s="691"/>
      <c r="U189" s="691"/>
      <c r="V189" s="691"/>
      <c r="W189" s="691"/>
      <c r="X189" s="691"/>
      <c r="Y189" s="691"/>
      <c r="Z189" s="691"/>
      <c r="AA189" s="691"/>
      <c r="AB189" s="691"/>
      <c r="AC189" s="691"/>
      <c r="AD189" s="691"/>
      <c r="AE189" s="691"/>
      <c r="AF189" s="691"/>
    </row>
    <row r="190" spans="1:32" ht="14.25" customHeight="1">
      <c r="A190" s="691"/>
      <c r="B190" s="691"/>
      <c r="C190" s="691"/>
      <c r="D190" s="691"/>
      <c r="E190" s="691"/>
      <c r="F190" s="691"/>
      <c r="G190" s="691"/>
      <c r="H190" s="691"/>
      <c r="I190" s="691"/>
      <c r="J190" s="703"/>
      <c r="K190" s="703"/>
      <c r="L190" s="691"/>
      <c r="M190" s="691"/>
      <c r="N190" s="691"/>
      <c r="O190" s="691"/>
      <c r="P190" s="691"/>
      <c r="Q190" s="691"/>
      <c r="R190" s="691"/>
      <c r="S190" s="691"/>
      <c r="T190" s="691"/>
      <c r="U190" s="691"/>
      <c r="V190" s="691"/>
      <c r="W190" s="691"/>
      <c r="X190" s="691"/>
      <c r="Y190" s="691"/>
      <c r="Z190" s="691"/>
      <c r="AA190" s="691"/>
      <c r="AB190" s="691"/>
      <c r="AC190" s="691"/>
      <c r="AD190" s="691"/>
      <c r="AE190" s="691"/>
      <c r="AF190" s="691"/>
    </row>
    <row r="191" spans="1:32" ht="14.25" customHeight="1">
      <c r="A191" s="691"/>
      <c r="B191" s="691"/>
      <c r="C191" s="691"/>
      <c r="D191" s="691"/>
      <c r="E191" s="691"/>
      <c r="F191" s="691"/>
      <c r="G191" s="691"/>
      <c r="H191" s="691"/>
      <c r="I191" s="691"/>
      <c r="J191" s="703"/>
      <c r="K191" s="703"/>
      <c r="L191" s="691"/>
      <c r="M191" s="691"/>
      <c r="N191" s="691"/>
      <c r="O191" s="691"/>
      <c r="P191" s="691"/>
      <c r="Q191" s="691"/>
      <c r="R191" s="691"/>
      <c r="S191" s="691"/>
      <c r="T191" s="691"/>
      <c r="U191" s="691"/>
      <c r="V191" s="691"/>
      <c r="W191" s="691"/>
      <c r="X191" s="691"/>
      <c r="Y191" s="691"/>
      <c r="Z191" s="691"/>
      <c r="AA191" s="691"/>
      <c r="AB191" s="691"/>
      <c r="AC191" s="691"/>
      <c r="AD191" s="691"/>
      <c r="AE191" s="691"/>
      <c r="AF191" s="691"/>
    </row>
    <row r="192" spans="1:32" ht="14.25" customHeight="1">
      <c r="A192" s="691"/>
      <c r="B192" s="691"/>
      <c r="C192" s="691"/>
      <c r="D192" s="691"/>
      <c r="E192" s="691"/>
      <c r="F192" s="691"/>
      <c r="G192" s="691"/>
      <c r="H192" s="691"/>
      <c r="I192" s="691"/>
      <c r="J192" s="703"/>
      <c r="K192" s="703"/>
      <c r="L192" s="691"/>
      <c r="M192" s="691"/>
      <c r="N192" s="691"/>
      <c r="O192" s="691"/>
      <c r="P192" s="691"/>
      <c r="Q192" s="691"/>
      <c r="R192" s="691"/>
      <c r="S192" s="691"/>
      <c r="T192" s="691"/>
      <c r="U192" s="691"/>
      <c r="V192" s="691"/>
      <c r="W192" s="691"/>
      <c r="X192" s="691"/>
      <c r="Y192" s="691"/>
      <c r="Z192" s="691"/>
      <c r="AA192" s="691"/>
      <c r="AB192" s="691"/>
      <c r="AC192" s="691"/>
      <c r="AD192" s="691"/>
      <c r="AE192" s="691"/>
      <c r="AF192" s="691"/>
    </row>
    <row r="193" spans="1:32" ht="14.25" customHeight="1">
      <c r="A193" s="691"/>
      <c r="B193" s="691"/>
      <c r="C193" s="691"/>
      <c r="D193" s="691"/>
      <c r="E193" s="691"/>
      <c r="F193" s="691"/>
      <c r="G193" s="691"/>
      <c r="H193" s="691"/>
      <c r="I193" s="691"/>
      <c r="J193" s="703"/>
      <c r="K193" s="703"/>
      <c r="L193" s="691"/>
      <c r="M193" s="691"/>
      <c r="N193" s="691"/>
      <c r="O193" s="691"/>
      <c r="P193" s="691"/>
      <c r="Q193" s="691"/>
      <c r="R193" s="691"/>
      <c r="S193" s="691"/>
      <c r="T193" s="691"/>
      <c r="U193" s="691"/>
      <c r="V193" s="691"/>
      <c r="W193" s="691"/>
      <c r="X193" s="691"/>
      <c r="Y193" s="691"/>
      <c r="Z193" s="691"/>
      <c r="AA193" s="691"/>
      <c r="AB193" s="691"/>
      <c r="AC193" s="691"/>
      <c r="AD193" s="691"/>
      <c r="AE193" s="691"/>
      <c r="AF193" s="691"/>
    </row>
    <row r="194" spans="1:32" ht="14.25" customHeight="1">
      <c r="A194" s="691"/>
      <c r="B194" s="691"/>
      <c r="C194" s="691"/>
      <c r="D194" s="691"/>
      <c r="E194" s="691"/>
      <c r="F194" s="691"/>
      <c r="G194" s="691"/>
      <c r="H194" s="691"/>
      <c r="I194" s="691"/>
      <c r="J194" s="703"/>
      <c r="K194" s="703"/>
      <c r="L194" s="691"/>
      <c r="M194" s="691"/>
      <c r="N194" s="691"/>
      <c r="O194" s="691"/>
      <c r="P194" s="691"/>
      <c r="Q194" s="691"/>
      <c r="R194" s="691"/>
      <c r="S194" s="691"/>
      <c r="T194" s="691"/>
      <c r="U194" s="691"/>
      <c r="V194" s="691"/>
      <c r="W194" s="691"/>
      <c r="X194" s="691"/>
      <c r="Y194" s="691"/>
      <c r="Z194" s="691"/>
      <c r="AA194" s="691"/>
      <c r="AB194" s="691"/>
      <c r="AC194" s="691"/>
      <c r="AD194" s="691"/>
      <c r="AE194" s="691"/>
      <c r="AF194" s="691"/>
    </row>
    <row r="195" spans="1:32" ht="14.25" customHeight="1">
      <c r="A195" s="691"/>
      <c r="B195" s="691"/>
      <c r="C195" s="691"/>
      <c r="D195" s="691"/>
      <c r="E195" s="691"/>
      <c r="F195" s="691"/>
      <c r="G195" s="691"/>
      <c r="H195" s="691"/>
      <c r="I195" s="691"/>
      <c r="J195" s="703"/>
      <c r="K195" s="703"/>
      <c r="L195" s="691"/>
      <c r="M195" s="691"/>
      <c r="N195" s="691"/>
      <c r="O195" s="691"/>
      <c r="P195" s="691"/>
      <c r="Q195" s="691"/>
      <c r="R195" s="691"/>
      <c r="S195" s="691"/>
      <c r="T195" s="691"/>
      <c r="U195" s="691"/>
      <c r="V195" s="691"/>
      <c r="W195" s="691"/>
      <c r="X195" s="691"/>
      <c r="Y195" s="691"/>
      <c r="Z195" s="691"/>
      <c r="AA195" s="691"/>
      <c r="AB195" s="691"/>
      <c r="AC195" s="691"/>
      <c r="AD195" s="691"/>
      <c r="AE195" s="691"/>
      <c r="AF195" s="691"/>
    </row>
    <row r="196" spans="1:32" ht="14.25" customHeight="1">
      <c r="A196" s="691"/>
      <c r="B196" s="691"/>
      <c r="C196" s="691"/>
      <c r="D196" s="691"/>
      <c r="E196" s="691"/>
      <c r="F196" s="691"/>
      <c r="G196" s="691"/>
      <c r="H196" s="691"/>
      <c r="I196" s="691"/>
      <c r="J196" s="703"/>
      <c r="K196" s="703"/>
      <c r="L196" s="691"/>
      <c r="M196" s="691"/>
      <c r="N196" s="691"/>
      <c r="O196" s="691"/>
      <c r="P196" s="691"/>
      <c r="Q196" s="691"/>
      <c r="R196" s="691"/>
      <c r="S196" s="691"/>
      <c r="T196" s="691"/>
      <c r="U196" s="691"/>
      <c r="V196" s="691"/>
      <c r="W196" s="691"/>
      <c r="X196" s="691"/>
      <c r="Y196" s="691"/>
      <c r="Z196" s="691"/>
      <c r="AA196" s="691"/>
      <c r="AB196" s="691"/>
      <c r="AC196" s="691"/>
      <c r="AD196" s="691"/>
      <c r="AE196" s="691"/>
      <c r="AF196" s="691"/>
    </row>
    <row r="197" spans="1:32" ht="14.25" customHeight="1">
      <c r="A197" s="691"/>
      <c r="B197" s="691"/>
      <c r="C197" s="691"/>
      <c r="D197" s="691"/>
      <c r="E197" s="691"/>
      <c r="F197" s="691"/>
      <c r="G197" s="691"/>
      <c r="H197" s="691"/>
      <c r="I197" s="691"/>
      <c r="J197" s="703"/>
      <c r="K197" s="703"/>
      <c r="L197" s="691"/>
      <c r="M197" s="691"/>
      <c r="N197" s="691"/>
      <c r="O197" s="691"/>
      <c r="P197" s="691"/>
      <c r="Q197" s="691"/>
      <c r="R197" s="691"/>
      <c r="S197" s="691"/>
      <c r="T197" s="691"/>
      <c r="U197" s="691"/>
      <c r="V197" s="691"/>
      <c r="W197" s="691"/>
      <c r="X197" s="691"/>
      <c r="Y197" s="691"/>
      <c r="Z197" s="691"/>
      <c r="AA197" s="691"/>
      <c r="AB197" s="691"/>
      <c r="AC197" s="691"/>
      <c r="AD197" s="691"/>
      <c r="AE197" s="691"/>
      <c r="AF197" s="691"/>
    </row>
    <row r="198" spans="1:32" ht="14.25" customHeight="1">
      <c r="A198" s="691"/>
      <c r="B198" s="691"/>
      <c r="C198" s="691"/>
      <c r="D198" s="691"/>
      <c r="E198" s="691"/>
      <c r="F198" s="691"/>
      <c r="G198" s="691"/>
      <c r="H198" s="691"/>
      <c r="I198" s="691"/>
      <c r="J198" s="703"/>
      <c r="K198" s="703"/>
      <c r="L198" s="691"/>
      <c r="M198" s="691"/>
      <c r="N198" s="691"/>
      <c r="O198" s="691"/>
      <c r="P198" s="691"/>
      <c r="Q198" s="691"/>
      <c r="R198" s="691"/>
      <c r="S198" s="691"/>
      <c r="T198" s="691"/>
      <c r="U198" s="691"/>
      <c r="V198" s="691"/>
      <c r="W198" s="691"/>
      <c r="X198" s="691"/>
      <c r="Y198" s="691"/>
      <c r="Z198" s="691"/>
      <c r="AA198" s="691"/>
      <c r="AB198" s="691"/>
      <c r="AC198" s="691"/>
      <c r="AD198" s="691"/>
      <c r="AE198" s="691"/>
      <c r="AF198" s="691"/>
    </row>
    <row r="199" spans="1:32" ht="14.25" customHeight="1">
      <c r="A199" s="691"/>
      <c r="B199" s="691"/>
      <c r="C199" s="691"/>
      <c r="D199" s="691"/>
      <c r="E199" s="691"/>
      <c r="F199" s="691"/>
      <c r="G199" s="691"/>
      <c r="H199" s="691"/>
      <c r="I199" s="691"/>
      <c r="J199" s="703"/>
      <c r="K199" s="703"/>
      <c r="L199" s="691"/>
      <c r="M199" s="691"/>
      <c r="N199" s="691"/>
      <c r="O199" s="691"/>
      <c r="P199" s="691"/>
      <c r="Q199" s="691"/>
      <c r="R199" s="691"/>
      <c r="S199" s="691"/>
      <c r="T199" s="691"/>
      <c r="U199" s="691"/>
      <c r="V199" s="691"/>
      <c r="W199" s="691"/>
      <c r="X199" s="691"/>
      <c r="Y199" s="691"/>
      <c r="Z199" s="691"/>
      <c r="AA199" s="691"/>
      <c r="AB199" s="691"/>
      <c r="AC199" s="691"/>
      <c r="AD199" s="691"/>
      <c r="AE199" s="691"/>
      <c r="AF199" s="691"/>
    </row>
    <row r="200" spans="1:32" ht="14.25" customHeight="1">
      <c r="A200" s="691"/>
      <c r="B200" s="691"/>
      <c r="C200" s="691"/>
      <c r="D200" s="691"/>
      <c r="E200" s="691"/>
      <c r="F200" s="691"/>
      <c r="G200" s="691"/>
      <c r="H200" s="691"/>
      <c r="I200" s="691"/>
      <c r="J200" s="703"/>
      <c r="K200" s="703"/>
      <c r="L200" s="691"/>
      <c r="M200" s="691"/>
      <c r="N200" s="691"/>
      <c r="O200" s="691"/>
      <c r="P200" s="691"/>
      <c r="Q200" s="691"/>
      <c r="R200" s="691"/>
      <c r="S200" s="691"/>
      <c r="T200" s="691"/>
      <c r="U200" s="691"/>
      <c r="V200" s="691"/>
      <c r="W200" s="691"/>
      <c r="X200" s="691"/>
      <c r="Y200" s="691"/>
      <c r="Z200" s="691"/>
      <c r="AA200" s="691"/>
      <c r="AB200" s="691"/>
      <c r="AC200" s="691"/>
      <c r="AD200" s="691"/>
      <c r="AE200" s="691"/>
      <c r="AF200" s="691"/>
    </row>
    <row r="201" spans="1:32" ht="14.25" customHeight="1">
      <c r="A201" s="691"/>
      <c r="B201" s="691"/>
      <c r="C201" s="691"/>
      <c r="D201" s="691"/>
      <c r="E201" s="691"/>
      <c r="F201" s="691"/>
      <c r="G201" s="691"/>
      <c r="H201" s="691"/>
      <c r="I201" s="691"/>
      <c r="J201" s="703"/>
      <c r="K201" s="703"/>
      <c r="L201" s="691"/>
      <c r="M201" s="691"/>
      <c r="N201" s="691"/>
      <c r="O201" s="691"/>
      <c r="P201" s="691"/>
      <c r="Q201" s="691"/>
      <c r="R201" s="691"/>
      <c r="S201" s="691"/>
      <c r="T201" s="691"/>
      <c r="U201" s="691"/>
      <c r="V201" s="691"/>
      <c r="W201" s="691"/>
      <c r="X201" s="691"/>
      <c r="Y201" s="691"/>
      <c r="Z201" s="691"/>
      <c r="AA201" s="691"/>
      <c r="AB201" s="691"/>
      <c r="AC201" s="691"/>
      <c r="AD201" s="691"/>
      <c r="AE201" s="691"/>
      <c r="AF201" s="691"/>
    </row>
    <row r="202" spans="1:32" ht="14.25" customHeight="1">
      <c r="A202" s="691"/>
      <c r="B202" s="691"/>
      <c r="C202" s="691"/>
      <c r="D202" s="691"/>
      <c r="E202" s="691"/>
      <c r="F202" s="691"/>
      <c r="G202" s="691"/>
      <c r="H202" s="691"/>
      <c r="I202" s="691"/>
      <c r="J202" s="703"/>
      <c r="K202" s="703"/>
      <c r="L202" s="691"/>
      <c r="M202" s="691"/>
      <c r="N202" s="691"/>
      <c r="O202" s="691"/>
      <c r="P202" s="691"/>
      <c r="Q202" s="691"/>
      <c r="R202" s="691"/>
      <c r="S202" s="691"/>
      <c r="T202" s="691"/>
      <c r="U202" s="691"/>
      <c r="V202" s="691"/>
      <c r="W202" s="691"/>
      <c r="X202" s="691"/>
      <c r="Y202" s="691"/>
      <c r="Z202" s="691"/>
      <c r="AA202" s="691"/>
      <c r="AB202" s="691"/>
      <c r="AC202" s="691"/>
      <c r="AD202" s="691"/>
      <c r="AE202" s="691"/>
      <c r="AF202" s="691"/>
    </row>
    <row r="203" spans="1:32" ht="14.25" customHeight="1">
      <c r="A203" s="691"/>
      <c r="B203" s="691"/>
      <c r="C203" s="691"/>
      <c r="D203" s="691"/>
      <c r="E203" s="691"/>
      <c r="F203" s="691"/>
      <c r="G203" s="691"/>
      <c r="H203" s="691"/>
      <c r="I203" s="691"/>
      <c r="J203" s="703"/>
      <c r="K203" s="703"/>
      <c r="L203" s="691"/>
      <c r="M203" s="691"/>
      <c r="N203" s="691"/>
      <c r="O203" s="691"/>
      <c r="P203" s="691"/>
      <c r="Q203" s="691"/>
      <c r="R203" s="691"/>
      <c r="S203" s="691"/>
      <c r="T203" s="691"/>
      <c r="U203" s="691"/>
      <c r="V203" s="691"/>
      <c r="W203" s="691"/>
      <c r="X203" s="691"/>
      <c r="Y203" s="691"/>
      <c r="Z203" s="691"/>
      <c r="AA203" s="691"/>
      <c r="AB203" s="691"/>
      <c r="AC203" s="691"/>
      <c r="AD203" s="691"/>
      <c r="AE203" s="691"/>
      <c r="AF203" s="691"/>
    </row>
    <row r="204" spans="1:32" ht="14.25" customHeight="1">
      <c r="A204" s="691"/>
      <c r="B204" s="691"/>
      <c r="C204" s="691"/>
      <c r="D204" s="691"/>
      <c r="E204" s="691"/>
      <c r="F204" s="691"/>
      <c r="G204" s="691"/>
      <c r="H204" s="691"/>
      <c r="I204" s="691"/>
      <c r="J204" s="703"/>
      <c r="K204" s="703"/>
      <c r="L204" s="691"/>
      <c r="M204" s="691"/>
      <c r="N204" s="691"/>
      <c r="O204" s="691"/>
      <c r="P204" s="691"/>
      <c r="Q204" s="691"/>
      <c r="R204" s="691"/>
      <c r="S204" s="691"/>
      <c r="T204" s="691"/>
      <c r="U204" s="691"/>
      <c r="V204" s="691"/>
      <c r="W204" s="691"/>
      <c r="X204" s="691"/>
      <c r="Y204" s="691"/>
      <c r="Z204" s="691"/>
      <c r="AA204" s="691"/>
      <c r="AB204" s="691"/>
      <c r="AC204" s="691"/>
      <c r="AD204" s="691"/>
      <c r="AE204" s="691"/>
      <c r="AF204" s="691"/>
    </row>
    <row r="205" spans="1:32" ht="14.25" customHeight="1">
      <c r="A205" s="691"/>
      <c r="B205" s="691"/>
      <c r="C205" s="691"/>
      <c r="D205" s="691"/>
      <c r="E205" s="691"/>
      <c r="F205" s="691"/>
      <c r="G205" s="691"/>
      <c r="H205" s="691"/>
      <c r="I205" s="691"/>
      <c r="J205" s="703"/>
      <c r="K205" s="703"/>
      <c r="L205" s="691"/>
      <c r="M205" s="691"/>
      <c r="N205" s="691"/>
      <c r="O205" s="691"/>
      <c r="P205" s="691"/>
      <c r="Q205" s="691"/>
      <c r="R205" s="691"/>
      <c r="S205" s="691"/>
      <c r="T205" s="691"/>
      <c r="U205" s="691"/>
      <c r="V205" s="691"/>
      <c r="W205" s="691"/>
      <c r="X205" s="691"/>
      <c r="Y205" s="691"/>
      <c r="Z205" s="691"/>
      <c r="AA205" s="691"/>
      <c r="AB205" s="691"/>
      <c r="AC205" s="691"/>
      <c r="AD205" s="691"/>
      <c r="AE205" s="691"/>
      <c r="AF205" s="691"/>
    </row>
    <row r="206" spans="1:32" ht="14.25" customHeight="1">
      <c r="A206" s="691"/>
      <c r="B206" s="691"/>
      <c r="C206" s="691"/>
      <c r="D206" s="691"/>
      <c r="E206" s="691"/>
      <c r="F206" s="691"/>
      <c r="G206" s="691"/>
      <c r="H206" s="691"/>
      <c r="I206" s="691"/>
      <c r="J206" s="703"/>
      <c r="K206" s="703"/>
      <c r="L206" s="691"/>
      <c r="M206" s="691"/>
      <c r="N206" s="691"/>
      <c r="O206" s="691"/>
      <c r="P206" s="691"/>
      <c r="Q206" s="691"/>
      <c r="R206" s="691"/>
      <c r="S206" s="691"/>
      <c r="T206" s="691"/>
      <c r="U206" s="691"/>
      <c r="V206" s="691"/>
      <c r="W206" s="691"/>
      <c r="X206" s="691"/>
      <c r="Y206" s="691"/>
      <c r="Z206" s="691"/>
      <c r="AA206" s="691"/>
      <c r="AB206" s="691"/>
      <c r="AC206" s="691"/>
      <c r="AD206" s="691"/>
      <c r="AE206" s="691"/>
      <c r="AF206" s="691"/>
    </row>
    <row r="207" spans="1:32" ht="14.25" customHeight="1">
      <c r="A207" s="691"/>
      <c r="B207" s="691"/>
      <c r="C207" s="691"/>
      <c r="D207" s="691"/>
      <c r="E207" s="691"/>
      <c r="F207" s="691"/>
      <c r="G207" s="691"/>
      <c r="H207" s="691"/>
      <c r="I207" s="691"/>
      <c r="J207" s="703"/>
      <c r="K207" s="703"/>
      <c r="L207" s="691"/>
      <c r="M207" s="691"/>
      <c r="N207" s="691"/>
      <c r="O207" s="691"/>
      <c r="P207" s="691"/>
      <c r="Q207" s="691"/>
      <c r="R207" s="691"/>
      <c r="S207" s="691"/>
      <c r="T207" s="691"/>
      <c r="U207" s="691"/>
      <c r="V207" s="691"/>
      <c r="W207" s="691"/>
      <c r="X207" s="691"/>
      <c r="Y207" s="691"/>
      <c r="Z207" s="691"/>
      <c r="AA207" s="691"/>
      <c r="AB207" s="691"/>
      <c r="AC207" s="691"/>
      <c r="AD207" s="691"/>
      <c r="AE207" s="691"/>
      <c r="AF207" s="691"/>
    </row>
    <row r="208" spans="1:32" ht="14.25" customHeight="1">
      <c r="A208" s="691"/>
      <c r="B208" s="691"/>
      <c r="C208" s="691"/>
      <c r="D208" s="691"/>
      <c r="E208" s="691"/>
      <c r="F208" s="691"/>
      <c r="G208" s="691"/>
      <c r="H208" s="691"/>
      <c r="I208" s="691"/>
      <c r="J208" s="703"/>
      <c r="K208" s="703"/>
      <c r="L208" s="691"/>
      <c r="M208" s="691"/>
      <c r="N208" s="691"/>
      <c r="O208" s="691"/>
      <c r="P208" s="691"/>
      <c r="Q208" s="691"/>
      <c r="R208" s="691"/>
      <c r="S208" s="691"/>
      <c r="T208" s="691"/>
      <c r="U208" s="691"/>
      <c r="V208" s="691"/>
      <c r="W208" s="691"/>
      <c r="X208" s="691"/>
      <c r="Y208" s="691"/>
      <c r="Z208" s="691"/>
      <c r="AA208" s="691"/>
      <c r="AB208" s="691"/>
      <c r="AC208" s="691"/>
      <c r="AD208" s="691"/>
      <c r="AE208" s="691"/>
      <c r="AF208" s="691"/>
    </row>
    <row r="209" spans="1:32" ht="14.25" customHeight="1">
      <c r="A209" s="691"/>
      <c r="B209" s="691"/>
      <c r="C209" s="691"/>
      <c r="D209" s="691"/>
      <c r="E209" s="691"/>
      <c r="F209" s="691"/>
      <c r="G209" s="691"/>
      <c r="H209" s="691"/>
      <c r="I209" s="691"/>
      <c r="J209" s="703"/>
      <c r="K209" s="703"/>
      <c r="L209" s="691"/>
      <c r="M209" s="691"/>
      <c r="N209" s="691"/>
      <c r="O209" s="691"/>
      <c r="P209" s="691"/>
      <c r="Q209" s="691"/>
      <c r="R209" s="691"/>
      <c r="S209" s="691"/>
      <c r="T209" s="691"/>
      <c r="U209" s="691"/>
      <c r="V209" s="691"/>
      <c r="W209" s="691"/>
      <c r="X209" s="691"/>
      <c r="Y209" s="691"/>
      <c r="Z209" s="691"/>
      <c r="AA209" s="691"/>
      <c r="AB209" s="691"/>
      <c r="AC209" s="691"/>
      <c r="AD209" s="691"/>
      <c r="AE209" s="691"/>
      <c r="AF209" s="691"/>
    </row>
    <row r="210" spans="1:32" ht="14.25" customHeight="1">
      <c r="A210" s="691"/>
      <c r="B210" s="691"/>
      <c r="C210" s="691"/>
      <c r="D210" s="691"/>
      <c r="E210" s="691"/>
      <c r="F210" s="691"/>
      <c r="G210" s="691"/>
      <c r="H210" s="691"/>
      <c r="I210" s="691"/>
      <c r="J210" s="703"/>
      <c r="K210" s="703"/>
      <c r="L210" s="691"/>
      <c r="M210" s="691"/>
      <c r="N210" s="691"/>
      <c r="O210" s="691"/>
      <c r="P210" s="691"/>
      <c r="Q210" s="691"/>
      <c r="R210" s="691"/>
      <c r="S210" s="691"/>
      <c r="T210" s="691"/>
      <c r="U210" s="691"/>
      <c r="V210" s="691"/>
      <c r="W210" s="691"/>
      <c r="X210" s="691"/>
      <c r="Y210" s="691"/>
      <c r="Z210" s="691"/>
      <c r="AA210" s="691"/>
      <c r="AB210" s="691"/>
      <c r="AC210" s="691"/>
      <c r="AD210" s="691"/>
      <c r="AE210" s="691"/>
      <c r="AF210" s="691"/>
    </row>
    <row r="211" spans="1:32" ht="14.25" customHeight="1">
      <c r="A211" s="691"/>
      <c r="B211" s="691"/>
      <c r="C211" s="691"/>
      <c r="D211" s="691"/>
      <c r="E211" s="691"/>
      <c r="F211" s="691"/>
      <c r="G211" s="691"/>
      <c r="H211" s="691"/>
      <c r="I211" s="691"/>
      <c r="J211" s="703"/>
      <c r="K211" s="703"/>
      <c r="L211" s="691"/>
      <c r="M211" s="691"/>
      <c r="N211" s="691"/>
      <c r="O211" s="691"/>
      <c r="P211" s="691"/>
      <c r="Q211" s="691"/>
      <c r="R211" s="691"/>
      <c r="S211" s="691"/>
      <c r="T211" s="691"/>
      <c r="U211" s="691"/>
      <c r="V211" s="691"/>
      <c r="W211" s="691"/>
      <c r="X211" s="691"/>
      <c r="Y211" s="691"/>
      <c r="Z211" s="691"/>
      <c r="AA211" s="691"/>
      <c r="AB211" s="691"/>
      <c r="AC211" s="691"/>
      <c r="AD211" s="691"/>
      <c r="AE211" s="691"/>
      <c r="AF211" s="691"/>
    </row>
    <row r="212" spans="1:32" ht="14.25" customHeight="1">
      <c r="A212" s="691"/>
      <c r="B212" s="691"/>
      <c r="C212" s="691"/>
      <c r="D212" s="691"/>
      <c r="E212" s="691"/>
      <c r="F212" s="691"/>
      <c r="G212" s="691"/>
      <c r="H212" s="691"/>
      <c r="I212" s="691"/>
      <c r="J212" s="703"/>
      <c r="K212" s="703"/>
      <c r="L212" s="691"/>
      <c r="M212" s="691"/>
      <c r="N212" s="691"/>
      <c r="O212" s="691"/>
      <c r="P212" s="691"/>
      <c r="Q212" s="691"/>
      <c r="R212" s="691"/>
      <c r="S212" s="691"/>
      <c r="T212" s="691"/>
      <c r="U212" s="691"/>
      <c r="V212" s="691"/>
      <c r="W212" s="691"/>
      <c r="X212" s="691"/>
      <c r="Y212" s="691"/>
      <c r="Z212" s="691"/>
      <c r="AA212" s="691"/>
      <c r="AB212" s="691"/>
      <c r="AC212" s="691"/>
      <c r="AD212" s="691"/>
      <c r="AE212" s="691"/>
      <c r="AF212" s="691"/>
    </row>
    <row r="213" spans="1:32" ht="14.25" customHeight="1">
      <c r="A213" s="691"/>
      <c r="B213" s="691"/>
      <c r="C213" s="691"/>
      <c r="D213" s="691"/>
      <c r="E213" s="691"/>
      <c r="F213" s="691"/>
      <c r="G213" s="691"/>
      <c r="H213" s="691"/>
      <c r="I213" s="691"/>
      <c r="J213" s="703"/>
      <c r="K213" s="703"/>
      <c r="L213" s="691"/>
      <c r="M213" s="691"/>
      <c r="N213" s="691"/>
      <c r="O213" s="691"/>
      <c r="P213" s="691"/>
      <c r="Q213" s="691"/>
      <c r="R213" s="691"/>
      <c r="S213" s="691"/>
      <c r="T213" s="691"/>
      <c r="U213" s="691"/>
      <c r="V213" s="691"/>
      <c r="W213" s="691"/>
      <c r="X213" s="691"/>
      <c r="Y213" s="691"/>
      <c r="Z213" s="691"/>
      <c r="AA213" s="691"/>
      <c r="AB213" s="691"/>
      <c r="AC213" s="691"/>
      <c r="AD213" s="691"/>
      <c r="AE213" s="691"/>
      <c r="AF213" s="691"/>
    </row>
    <row r="214" spans="1:32" ht="14.25" customHeight="1">
      <c r="A214" s="691"/>
      <c r="B214" s="691"/>
      <c r="C214" s="691"/>
      <c r="D214" s="691"/>
      <c r="E214" s="691"/>
      <c r="F214" s="691"/>
      <c r="G214" s="691"/>
      <c r="H214" s="691"/>
      <c r="I214" s="691"/>
      <c r="J214" s="703"/>
      <c r="K214" s="703"/>
      <c r="L214" s="691"/>
      <c r="M214" s="691"/>
      <c r="N214" s="691"/>
      <c r="O214" s="691"/>
      <c r="P214" s="691"/>
      <c r="Q214" s="691"/>
      <c r="R214" s="691"/>
      <c r="S214" s="691"/>
      <c r="T214" s="691"/>
      <c r="U214" s="691"/>
      <c r="V214" s="691"/>
      <c r="W214" s="691"/>
      <c r="X214" s="691"/>
      <c r="Y214" s="691"/>
      <c r="Z214" s="691"/>
      <c r="AA214" s="691"/>
      <c r="AB214" s="691"/>
      <c r="AC214" s="691"/>
      <c r="AD214" s="691"/>
      <c r="AE214" s="691"/>
      <c r="AF214" s="691"/>
    </row>
    <row r="215" spans="1:32" ht="14.25" customHeight="1">
      <c r="A215" s="691"/>
      <c r="B215" s="691"/>
      <c r="C215" s="691"/>
      <c r="D215" s="691"/>
      <c r="E215" s="691"/>
      <c r="F215" s="691"/>
      <c r="G215" s="691"/>
      <c r="H215" s="691"/>
      <c r="I215" s="691"/>
      <c r="J215" s="703"/>
      <c r="K215" s="703"/>
      <c r="L215" s="691"/>
      <c r="M215" s="691"/>
      <c r="N215" s="691"/>
      <c r="O215" s="691"/>
      <c r="P215" s="691"/>
      <c r="Q215" s="691"/>
      <c r="R215" s="691"/>
      <c r="S215" s="691"/>
      <c r="T215" s="691"/>
      <c r="U215" s="691"/>
      <c r="V215" s="691"/>
      <c r="W215" s="691"/>
      <c r="X215" s="691"/>
      <c r="Y215" s="691"/>
      <c r="Z215" s="691"/>
      <c r="AA215" s="691"/>
      <c r="AB215" s="691"/>
      <c r="AC215" s="691"/>
      <c r="AD215" s="691"/>
      <c r="AE215" s="691"/>
      <c r="AF215" s="691"/>
    </row>
    <row r="216" spans="1:32" ht="14.25" customHeight="1">
      <c r="A216" s="691"/>
      <c r="B216" s="691"/>
      <c r="C216" s="691"/>
      <c r="D216" s="691"/>
      <c r="E216" s="691"/>
      <c r="F216" s="691"/>
      <c r="G216" s="691"/>
      <c r="H216" s="691"/>
      <c r="I216" s="691"/>
      <c r="J216" s="703"/>
      <c r="K216" s="703"/>
      <c r="L216" s="691"/>
      <c r="M216" s="691"/>
      <c r="N216" s="691"/>
      <c r="O216" s="691"/>
      <c r="P216" s="691"/>
      <c r="Q216" s="691"/>
      <c r="R216" s="691"/>
      <c r="S216" s="691"/>
      <c r="T216" s="691"/>
      <c r="U216" s="691"/>
      <c r="V216" s="691"/>
      <c r="W216" s="691"/>
      <c r="X216" s="691"/>
      <c r="Y216" s="691"/>
      <c r="Z216" s="691"/>
      <c r="AA216" s="691"/>
      <c r="AB216" s="691"/>
      <c r="AC216" s="691"/>
      <c r="AD216" s="691"/>
      <c r="AE216" s="691"/>
      <c r="AF216" s="691"/>
    </row>
    <row r="217" spans="1:32" ht="14.25" customHeight="1">
      <c r="A217" s="691"/>
      <c r="B217" s="691"/>
      <c r="C217" s="691"/>
      <c r="D217" s="691"/>
      <c r="E217" s="691"/>
      <c r="F217" s="691"/>
      <c r="G217" s="691"/>
      <c r="H217" s="691"/>
      <c r="I217" s="691"/>
      <c r="J217" s="703"/>
      <c r="K217" s="703"/>
      <c r="L217" s="691"/>
      <c r="M217" s="691"/>
      <c r="N217" s="691"/>
      <c r="O217" s="691"/>
      <c r="P217" s="691"/>
      <c r="Q217" s="691"/>
      <c r="R217" s="691"/>
      <c r="S217" s="691"/>
      <c r="T217" s="691"/>
      <c r="U217" s="691"/>
      <c r="V217" s="691"/>
      <c r="W217" s="691"/>
      <c r="X217" s="691"/>
      <c r="Y217" s="691"/>
      <c r="Z217" s="691"/>
      <c r="AA217" s="691"/>
      <c r="AB217" s="691"/>
      <c r="AC217" s="691"/>
      <c r="AD217" s="691"/>
      <c r="AE217" s="691"/>
      <c r="AF217" s="691"/>
    </row>
    <row r="218" spans="1:32" ht="14.25" customHeight="1">
      <c r="A218" s="691"/>
      <c r="B218" s="691"/>
      <c r="C218" s="691"/>
      <c r="D218" s="691"/>
      <c r="E218" s="691"/>
      <c r="F218" s="691"/>
      <c r="G218" s="691"/>
      <c r="H218" s="691"/>
      <c r="I218" s="691"/>
      <c r="J218" s="703"/>
      <c r="K218" s="703"/>
      <c r="L218" s="691"/>
      <c r="M218" s="691"/>
      <c r="N218" s="691"/>
      <c r="O218" s="691"/>
      <c r="P218" s="691"/>
      <c r="Q218" s="691"/>
      <c r="R218" s="691"/>
      <c r="S218" s="691"/>
      <c r="T218" s="691"/>
      <c r="U218" s="691"/>
      <c r="V218" s="691"/>
      <c r="W218" s="691"/>
      <c r="X218" s="691"/>
      <c r="Y218" s="691"/>
      <c r="Z218" s="691"/>
      <c r="AA218" s="691"/>
      <c r="AB218" s="691"/>
      <c r="AC218" s="691"/>
      <c r="AD218" s="691"/>
      <c r="AE218" s="691"/>
      <c r="AF218" s="691"/>
    </row>
    <row r="219" spans="1:32" ht="14.25" customHeight="1">
      <c r="A219" s="691"/>
      <c r="B219" s="691"/>
      <c r="C219" s="691"/>
      <c r="D219" s="691"/>
      <c r="E219" s="691"/>
      <c r="F219" s="691"/>
      <c r="G219" s="691"/>
      <c r="H219" s="691"/>
      <c r="I219" s="691"/>
      <c r="J219" s="703"/>
      <c r="K219" s="703"/>
      <c r="L219" s="691"/>
      <c r="M219" s="691"/>
      <c r="N219" s="691"/>
      <c r="O219" s="691"/>
      <c r="P219" s="691"/>
      <c r="Q219" s="691"/>
      <c r="R219" s="691"/>
      <c r="S219" s="691"/>
      <c r="T219" s="691"/>
      <c r="U219" s="691"/>
      <c r="V219" s="691"/>
      <c r="W219" s="691"/>
      <c r="X219" s="691"/>
      <c r="Y219" s="691"/>
      <c r="Z219" s="691"/>
      <c r="AA219" s="691"/>
      <c r="AB219" s="691"/>
      <c r="AC219" s="691"/>
      <c r="AD219" s="691"/>
      <c r="AE219" s="691"/>
      <c r="AF219" s="691"/>
    </row>
    <row r="220" spans="1:32" ht="14.25" customHeight="1">
      <c r="A220" s="691"/>
      <c r="B220" s="691"/>
      <c r="C220" s="691"/>
      <c r="D220" s="691"/>
      <c r="E220" s="691"/>
      <c r="F220" s="691"/>
      <c r="G220" s="691"/>
      <c r="H220" s="691"/>
      <c r="I220" s="691"/>
      <c r="J220" s="703"/>
      <c r="K220" s="703"/>
      <c r="L220" s="691"/>
      <c r="M220" s="691"/>
      <c r="N220" s="691"/>
      <c r="O220" s="691"/>
      <c r="P220" s="691"/>
      <c r="Q220" s="691"/>
      <c r="R220" s="691"/>
      <c r="S220" s="691"/>
      <c r="T220" s="691"/>
      <c r="U220" s="691"/>
      <c r="V220" s="691"/>
      <c r="W220" s="691"/>
      <c r="X220" s="691"/>
      <c r="Y220" s="691"/>
      <c r="Z220" s="691"/>
      <c r="AA220" s="691"/>
      <c r="AB220" s="691"/>
      <c r="AC220" s="691"/>
      <c r="AD220" s="691"/>
      <c r="AE220" s="691"/>
      <c r="AF220" s="691"/>
    </row>
    <row r="221" spans="1:32" ht="14.25" customHeight="1">
      <c r="A221" s="691"/>
      <c r="B221" s="691"/>
      <c r="C221" s="691"/>
      <c r="D221" s="691"/>
      <c r="E221" s="691"/>
      <c r="F221" s="691"/>
      <c r="G221" s="691"/>
      <c r="H221" s="691"/>
      <c r="I221" s="691"/>
      <c r="J221" s="703"/>
      <c r="K221" s="703"/>
      <c r="L221" s="691"/>
      <c r="M221" s="691"/>
      <c r="N221" s="691"/>
      <c r="O221" s="691"/>
      <c r="P221" s="691"/>
      <c r="Q221" s="691"/>
      <c r="R221" s="691"/>
      <c r="S221" s="691"/>
      <c r="T221" s="691"/>
      <c r="U221" s="691"/>
      <c r="V221" s="691"/>
      <c r="W221" s="691"/>
      <c r="X221" s="691"/>
      <c r="Y221" s="691"/>
      <c r="Z221" s="691"/>
      <c r="AA221" s="691"/>
      <c r="AB221" s="691"/>
      <c r="AC221" s="691"/>
      <c r="AD221" s="691"/>
      <c r="AE221" s="691"/>
      <c r="AF221" s="691"/>
    </row>
    <row r="222" spans="1:32" ht="14.25" customHeight="1">
      <c r="A222" s="691"/>
      <c r="B222" s="691"/>
      <c r="C222" s="691"/>
      <c r="D222" s="691"/>
      <c r="E222" s="691"/>
      <c r="F222" s="691"/>
      <c r="G222" s="691"/>
      <c r="H222" s="691"/>
      <c r="I222" s="691"/>
      <c r="J222" s="703"/>
      <c r="K222" s="703"/>
      <c r="L222" s="691"/>
      <c r="M222" s="691"/>
      <c r="N222" s="691"/>
      <c r="O222" s="691"/>
      <c r="P222" s="691"/>
      <c r="Q222" s="691"/>
      <c r="R222" s="691"/>
      <c r="S222" s="691"/>
      <c r="T222" s="691"/>
      <c r="U222" s="691"/>
      <c r="V222" s="691"/>
      <c r="W222" s="691"/>
      <c r="X222" s="691"/>
      <c r="Y222" s="691"/>
      <c r="Z222" s="691"/>
      <c r="AA222" s="691"/>
      <c r="AB222" s="691"/>
      <c r="AC222" s="691"/>
      <c r="AD222" s="691"/>
      <c r="AE222" s="691"/>
      <c r="AF222" s="691"/>
    </row>
    <row r="223" spans="1:32" ht="14.25" customHeight="1">
      <c r="A223" s="691"/>
      <c r="B223" s="691"/>
      <c r="C223" s="691"/>
      <c r="D223" s="691"/>
      <c r="E223" s="691"/>
      <c r="F223" s="691"/>
      <c r="G223" s="691"/>
      <c r="H223" s="691"/>
      <c r="I223" s="691"/>
      <c r="J223" s="703"/>
      <c r="K223" s="703"/>
      <c r="L223" s="691"/>
      <c r="M223" s="691"/>
      <c r="N223" s="691"/>
      <c r="O223" s="691"/>
      <c r="P223" s="691"/>
      <c r="Q223" s="691"/>
      <c r="R223" s="691"/>
      <c r="S223" s="691"/>
      <c r="T223" s="691"/>
      <c r="U223" s="691"/>
      <c r="V223" s="691"/>
      <c r="W223" s="691"/>
      <c r="X223" s="691"/>
      <c r="Y223" s="691"/>
      <c r="Z223" s="691"/>
      <c r="AA223" s="691"/>
      <c r="AB223" s="691"/>
      <c r="AC223" s="691"/>
      <c r="AD223" s="691"/>
      <c r="AE223" s="691"/>
      <c r="AF223" s="691"/>
    </row>
    <row r="224" spans="1:32" ht="14.25" customHeight="1">
      <c r="A224" s="691"/>
      <c r="B224" s="691"/>
      <c r="C224" s="691"/>
      <c r="D224" s="691"/>
      <c r="E224" s="691"/>
      <c r="F224" s="691"/>
      <c r="G224" s="691"/>
      <c r="H224" s="691"/>
      <c r="I224" s="691"/>
      <c r="J224" s="703"/>
      <c r="K224" s="703"/>
      <c r="L224" s="691"/>
      <c r="M224" s="691"/>
      <c r="N224" s="691"/>
      <c r="O224" s="691"/>
      <c r="P224" s="691"/>
      <c r="Q224" s="691"/>
      <c r="R224" s="691"/>
      <c r="S224" s="691"/>
      <c r="T224" s="691"/>
      <c r="U224" s="691"/>
      <c r="V224" s="691"/>
      <c r="W224" s="691"/>
      <c r="X224" s="691"/>
      <c r="Y224" s="691"/>
      <c r="Z224" s="691"/>
      <c r="AA224" s="691"/>
      <c r="AB224" s="691"/>
      <c r="AC224" s="691"/>
      <c r="AD224" s="691"/>
      <c r="AE224" s="691"/>
      <c r="AF224" s="691"/>
    </row>
    <row r="225" spans="1:32" ht="14.25" customHeight="1">
      <c r="A225" s="691"/>
      <c r="B225" s="691"/>
      <c r="C225" s="691"/>
      <c r="D225" s="691"/>
      <c r="E225" s="691"/>
      <c r="F225" s="691"/>
      <c r="G225" s="691"/>
      <c r="H225" s="691"/>
      <c r="I225" s="691"/>
      <c r="J225" s="703"/>
      <c r="K225" s="703"/>
      <c r="L225" s="691"/>
      <c r="M225" s="691"/>
      <c r="N225" s="691"/>
      <c r="O225" s="691"/>
      <c r="P225" s="691"/>
      <c r="Q225" s="691"/>
      <c r="R225" s="691"/>
      <c r="S225" s="691"/>
      <c r="T225" s="691"/>
      <c r="U225" s="691"/>
      <c r="V225" s="691"/>
      <c r="W225" s="691"/>
      <c r="X225" s="691"/>
      <c r="Y225" s="691"/>
      <c r="Z225" s="691"/>
      <c r="AA225" s="691"/>
      <c r="AB225" s="691"/>
      <c r="AC225" s="691"/>
      <c r="AD225" s="691"/>
      <c r="AE225" s="691"/>
      <c r="AF225" s="691"/>
    </row>
    <row r="226" spans="1:32" ht="14.25" customHeight="1">
      <c r="A226" s="691"/>
      <c r="B226" s="691"/>
      <c r="C226" s="691"/>
      <c r="D226" s="691"/>
      <c r="E226" s="691"/>
      <c r="F226" s="691"/>
      <c r="G226" s="691"/>
      <c r="H226" s="691"/>
      <c r="I226" s="691"/>
      <c r="J226" s="703"/>
      <c r="K226" s="703"/>
      <c r="L226" s="691"/>
      <c r="M226" s="691"/>
      <c r="N226" s="691"/>
      <c r="O226" s="691"/>
      <c r="P226" s="691"/>
      <c r="Q226" s="691"/>
      <c r="R226" s="691"/>
      <c r="S226" s="691"/>
      <c r="T226" s="691"/>
      <c r="U226" s="691"/>
      <c r="V226" s="691"/>
      <c r="W226" s="691"/>
      <c r="X226" s="691"/>
      <c r="Y226" s="691"/>
      <c r="Z226" s="691"/>
      <c r="AA226" s="691"/>
      <c r="AB226" s="691"/>
      <c r="AC226" s="691"/>
      <c r="AD226" s="691"/>
      <c r="AE226" s="691"/>
      <c r="AF226" s="691"/>
    </row>
    <row r="227" spans="1:32" ht="14.25" customHeight="1">
      <c r="A227" s="691"/>
      <c r="B227" s="691"/>
      <c r="C227" s="691"/>
      <c r="D227" s="691"/>
      <c r="E227" s="691"/>
      <c r="F227" s="691"/>
      <c r="G227" s="691"/>
      <c r="H227" s="691"/>
      <c r="I227" s="691"/>
      <c r="J227" s="703"/>
      <c r="K227" s="703"/>
      <c r="L227" s="691"/>
      <c r="M227" s="691"/>
      <c r="N227" s="691"/>
      <c r="O227" s="691"/>
      <c r="P227" s="691"/>
      <c r="Q227" s="691"/>
      <c r="R227" s="691"/>
      <c r="S227" s="691"/>
      <c r="T227" s="691"/>
      <c r="U227" s="691"/>
      <c r="V227" s="691"/>
      <c r="W227" s="691"/>
      <c r="X227" s="691"/>
      <c r="Y227" s="691"/>
      <c r="Z227" s="691"/>
      <c r="AA227" s="691"/>
      <c r="AB227" s="691"/>
      <c r="AC227" s="691"/>
      <c r="AD227" s="691"/>
      <c r="AE227" s="691"/>
      <c r="AF227" s="691"/>
    </row>
    <row r="228" spans="1:32" ht="14.25" customHeight="1">
      <c r="A228" s="691"/>
      <c r="B228" s="691"/>
      <c r="C228" s="691"/>
      <c r="D228" s="691"/>
      <c r="E228" s="691"/>
      <c r="F228" s="691"/>
      <c r="G228" s="691"/>
      <c r="H228" s="691"/>
      <c r="I228" s="691"/>
      <c r="J228" s="703"/>
      <c r="K228" s="703"/>
      <c r="L228" s="691"/>
      <c r="M228" s="691"/>
      <c r="N228" s="691"/>
      <c r="O228" s="691"/>
      <c r="P228" s="691"/>
      <c r="Q228" s="691"/>
      <c r="R228" s="691"/>
      <c r="S228" s="691"/>
      <c r="T228" s="691"/>
      <c r="U228" s="691"/>
      <c r="V228" s="691"/>
      <c r="W228" s="691"/>
      <c r="X228" s="691"/>
      <c r="Y228" s="691"/>
      <c r="Z228" s="691"/>
      <c r="AA228" s="691"/>
      <c r="AB228" s="691"/>
      <c r="AC228" s="691"/>
      <c r="AD228" s="691"/>
      <c r="AE228" s="691"/>
      <c r="AF228" s="691"/>
    </row>
    <row r="229" spans="1:32" ht="14.25" customHeight="1">
      <c r="A229" s="691"/>
      <c r="B229" s="691"/>
      <c r="C229" s="691"/>
      <c r="D229" s="691"/>
      <c r="E229" s="691"/>
      <c r="F229" s="691"/>
      <c r="G229" s="691"/>
      <c r="H229" s="691"/>
      <c r="I229" s="691"/>
      <c r="J229" s="703"/>
      <c r="K229" s="703"/>
      <c r="L229" s="691"/>
      <c r="M229" s="691"/>
      <c r="N229" s="691"/>
      <c r="O229" s="691"/>
      <c r="P229" s="691"/>
      <c r="Q229" s="691"/>
      <c r="R229" s="691"/>
      <c r="S229" s="691"/>
      <c r="T229" s="691"/>
      <c r="U229" s="691"/>
      <c r="V229" s="691"/>
      <c r="W229" s="691"/>
      <c r="X229" s="691"/>
      <c r="Y229" s="691"/>
      <c r="Z229" s="691"/>
      <c r="AA229" s="691"/>
      <c r="AB229" s="691"/>
      <c r="AC229" s="691"/>
      <c r="AD229" s="691"/>
      <c r="AE229" s="691"/>
      <c r="AF229" s="691"/>
    </row>
    <row r="230" spans="1:32" ht="14.25" customHeight="1">
      <c r="A230" s="691"/>
      <c r="B230" s="691"/>
      <c r="C230" s="691"/>
      <c r="D230" s="691"/>
      <c r="E230" s="691"/>
      <c r="F230" s="691"/>
      <c r="G230" s="691"/>
      <c r="H230" s="691"/>
      <c r="I230" s="691"/>
      <c r="J230" s="703"/>
      <c r="K230" s="703"/>
      <c r="L230" s="691"/>
      <c r="M230" s="691"/>
      <c r="N230" s="691"/>
      <c r="O230" s="691"/>
      <c r="P230" s="691"/>
      <c r="Q230" s="691"/>
      <c r="R230" s="691"/>
      <c r="S230" s="691"/>
      <c r="T230" s="691"/>
      <c r="U230" s="691"/>
      <c r="V230" s="691"/>
      <c r="W230" s="691"/>
      <c r="X230" s="691"/>
      <c r="Y230" s="691"/>
      <c r="Z230" s="691"/>
      <c r="AA230" s="691"/>
      <c r="AB230" s="691"/>
      <c r="AC230" s="691"/>
      <c r="AD230" s="691"/>
      <c r="AE230" s="691"/>
      <c r="AF230" s="691"/>
    </row>
    <row r="231" spans="1:32" ht="14.25" customHeight="1">
      <c r="A231" s="691"/>
      <c r="B231" s="691"/>
      <c r="C231" s="691"/>
      <c r="D231" s="691"/>
      <c r="E231" s="691"/>
      <c r="F231" s="691"/>
      <c r="G231" s="691"/>
      <c r="H231" s="691"/>
      <c r="I231" s="691"/>
      <c r="J231" s="703"/>
      <c r="K231" s="703"/>
      <c r="L231" s="691"/>
      <c r="M231" s="691"/>
      <c r="N231" s="691"/>
      <c r="O231" s="691"/>
      <c r="P231" s="691"/>
      <c r="Q231" s="691"/>
      <c r="R231" s="691"/>
      <c r="S231" s="691"/>
      <c r="T231" s="691"/>
      <c r="U231" s="691"/>
      <c r="V231" s="691"/>
      <c r="W231" s="691"/>
      <c r="X231" s="691"/>
      <c r="Y231" s="691"/>
      <c r="Z231" s="691"/>
      <c r="AA231" s="691"/>
      <c r="AB231" s="691"/>
      <c r="AC231" s="691"/>
      <c r="AD231" s="691"/>
      <c r="AE231" s="691"/>
      <c r="AF231" s="691"/>
    </row>
    <row r="232" spans="1:32" ht="14.25" customHeight="1">
      <c r="A232" s="691"/>
      <c r="B232" s="691"/>
      <c r="C232" s="691"/>
      <c r="D232" s="691"/>
      <c r="E232" s="691"/>
      <c r="F232" s="691"/>
      <c r="G232" s="691"/>
      <c r="H232" s="691"/>
      <c r="I232" s="691"/>
      <c r="J232" s="703"/>
      <c r="K232" s="703"/>
      <c r="L232" s="691"/>
      <c r="M232" s="691"/>
      <c r="N232" s="691"/>
      <c r="O232" s="691"/>
      <c r="P232" s="691"/>
      <c r="Q232" s="691"/>
      <c r="R232" s="691"/>
      <c r="S232" s="691"/>
      <c r="T232" s="691"/>
      <c r="U232" s="691"/>
      <c r="V232" s="691"/>
      <c r="W232" s="691"/>
      <c r="X232" s="691"/>
      <c r="Y232" s="691"/>
      <c r="Z232" s="691"/>
      <c r="AA232" s="691"/>
      <c r="AB232" s="691"/>
      <c r="AC232" s="691"/>
      <c r="AD232" s="691"/>
      <c r="AE232" s="691"/>
      <c r="AF232" s="691"/>
    </row>
    <row r="233" spans="1:32" ht="14.25" customHeight="1">
      <c r="A233" s="691"/>
      <c r="B233" s="691"/>
      <c r="C233" s="691"/>
      <c r="D233" s="691"/>
      <c r="E233" s="691"/>
      <c r="F233" s="691"/>
      <c r="G233" s="691"/>
      <c r="H233" s="691"/>
      <c r="I233" s="691"/>
      <c r="J233" s="703"/>
      <c r="K233" s="703"/>
      <c r="L233" s="691"/>
      <c r="M233" s="691"/>
      <c r="N233" s="691"/>
      <c r="O233" s="691"/>
      <c r="P233" s="691"/>
      <c r="Q233" s="691"/>
      <c r="R233" s="691"/>
      <c r="S233" s="691"/>
      <c r="T233" s="691"/>
      <c r="U233" s="691"/>
      <c r="V233" s="691"/>
      <c r="W233" s="691"/>
      <c r="X233" s="691"/>
      <c r="Y233" s="691"/>
      <c r="Z233" s="691"/>
      <c r="AA233" s="691"/>
      <c r="AB233" s="691"/>
      <c r="AC233" s="691"/>
      <c r="AD233" s="691"/>
      <c r="AE233" s="691"/>
      <c r="AF233" s="691"/>
    </row>
    <row r="234" spans="1:32" ht="14.25" customHeight="1">
      <c r="A234" s="691"/>
      <c r="B234" s="691"/>
      <c r="C234" s="691"/>
      <c r="D234" s="691"/>
      <c r="E234" s="691"/>
      <c r="F234" s="691"/>
      <c r="G234" s="691"/>
      <c r="H234" s="691"/>
      <c r="I234" s="691"/>
      <c r="J234" s="703"/>
      <c r="K234" s="703"/>
      <c r="L234" s="691"/>
      <c r="M234" s="691"/>
      <c r="N234" s="691"/>
      <c r="O234" s="691"/>
      <c r="P234" s="691"/>
      <c r="Q234" s="691"/>
      <c r="R234" s="691"/>
      <c r="S234" s="691"/>
      <c r="T234" s="691"/>
      <c r="U234" s="691"/>
      <c r="V234" s="691"/>
      <c r="W234" s="691"/>
      <c r="X234" s="691"/>
      <c r="Y234" s="691"/>
      <c r="Z234" s="691"/>
      <c r="AA234" s="691"/>
      <c r="AB234" s="691"/>
      <c r="AC234" s="691"/>
      <c r="AD234" s="691"/>
      <c r="AE234" s="691"/>
      <c r="AF234" s="691"/>
    </row>
    <row r="235" spans="1:32" ht="14.25" customHeight="1">
      <c r="A235" s="691"/>
      <c r="B235" s="691"/>
      <c r="C235" s="691"/>
      <c r="D235" s="691"/>
      <c r="E235" s="691"/>
      <c r="F235" s="691"/>
      <c r="G235" s="691"/>
      <c r="H235" s="691"/>
      <c r="I235" s="691"/>
      <c r="J235" s="703"/>
      <c r="K235" s="703"/>
      <c r="L235" s="691"/>
      <c r="M235" s="691"/>
      <c r="N235" s="691"/>
      <c r="O235" s="691"/>
      <c r="P235" s="691"/>
      <c r="Q235" s="691"/>
      <c r="R235" s="691"/>
      <c r="S235" s="691"/>
      <c r="T235" s="691"/>
      <c r="U235" s="691"/>
      <c r="V235" s="691"/>
      <c r="W235" s="691"/>
      <c r="X235" s="691"/>
      <c r="Y235" s="691"/>
      <c r="Z235" s="691"/>
      <c r="AA235" s="691"/>
      <c r="AB235" s="691"/>
      <c r="AC235" s="691"/>
      <c r="AD235" s="691"/>
      <c r="AE235" s="691"/>
      <c r="AF235" s="691"/>
    </row>
    <row r="236" spans="1:32" ht="14.25" customHeight="1">
      <c r="A236" s="691"/>
      <c r="B236" s="691"/>
      <c r="C236" s="691"/>
      <c r="D236" s="691"/>
      <c r="E236" s="691"/>
      <c r="F236" s="691"/>
      <c r="G236" s="691"/>
      <c r="H236" s="691"/>
      <c r="I236" s="691"/>
      <c r="J236" s="703"/>
      <c r="K236" s="703"/>
      <c r="L236" s="691"/>
      <c r="M236" s="691"/>
      <c r="N236" s="691"/>
      <c r="O236" s="691"/>
      <c r="P236" s="691"/>
      <c r="Q236" s="691"/>
      <c r="R236" s="691"/>
      <c r="S236" s="691"/>
      <c r="T236" s="691"/>
      <c r="U236" s="691"/>
      <c r="V236" s="691"/>
      <c r="W236" s="691"/>
      <c r="X236" s="691"/>
      <c r="Y236" s="691"/>
      <c r="Z236" s="691"/>
      <c r="AA236" s="691"/>
      <c r="AB236" s="691"/>
      <c r="AC236" s="691"/>
      <c r="AD236" s="691"/>
      <c r="AE236" s="691"/>
      <c r="AF236" s="691"/>
    </row>
    <row r="237" spans="1:32" ht="14.25" customHeight="1">
      <c r="A237" s="691"/>
      <c r="B237" s="691"/>
      <c r="C237" s="691"/>
      <c r="D237" s="691"/>
      <c r="E237" s="691"/>
      <c r="F237" s="691"/>
      <c r="G237" s="691"/>
      <c r="H237" s="691"/>
      <c r="I237" s="691"/>
      <c r="J237" s="703"/>
      <c r="K237" s="703"/>
      <c r="L237" s="691"/>
      <c r="M237" s="691"/>
      <c r="N237" s="691"/>
      <c r="O237" s="691"/>
      <c r="P237" s="691"/>
      <c r="Q237" s="691"/>
      <c r="R237" s="691"/>
      <c r="S237" s="691"/>
      <c r="T237" s="691"/>
      <c r="U237" s="691"/>
      <c r="V237" s="691"/>
      <c r="W237" s="691"/>
      <c r="X237" s="691"/>
      <c r="Y237" s="691"/>
      <c r="Z237" s="691"/>
      <c r="AA237" s="691"/>
      <c r="AB237" s="691"/>
      <c r="AC237" s="691"/>
      <c r="AD237" s="691"/>
      <c r="AE237" s="691"/>
      <c r="AF237" s="691"/>
    </row>
    <row r="238" spans="1:32" ht="14.25" customHeight="1">
      <c r="A238" s="691"/>
      <c r="B238" s="691"/>
      <c r="C238" s="691"/>
      <c r="D238" s="691"/>
      <c r="E238" s="691"/>
      <c r="F238" s="691"/>
      <c r="G238" s="691"/>
      <c r="H238" s="691"/>
      <c r="I238" s="691"/>
      <c r="J238" s="703"/>
      <c r="K238" s="703"/>
      <c r="L238" s="691"/>
      <c r="M238" s="691"/>
      <c r="N238" s="691"/>
      <c r="O238" s="691"/>
      <c r="P238" s="691"/>
      <c r="Q238" s="691"/>
      <c r="R238" s="691"/>
      <c r="S238" s="691"/>
      <c r="T238" s="691"/>
      <c r="U238" s="691"/>
      <c r="V238" s="691"/>
      <c r="W238" s="691"/>
      <c r="X238" s="691"/>
      <c r="Y238" s="691"/>
      <c r="Z238" s="691"/>
      <c r="AA238" s="691"/>
      <c r="AB238" s="691"/>
      <c r="AC238" s="691"/>
      <c r="AD238" s="691"/>
      <c r="AE238" s="691"/>
      <c r="AF238" s="691"/>
    </row>
    <row r="239" spans="1:32" ht="14.25" customHeight="1">
      <c r="A239" s="691"/>
      <c r="B239" s="691"/>
      <c r="C239" s="691"/>
      <c r="D239" s="691"/>
      <c r="E239" s="691"/>
      <c r="F239" s="691"/>
      <c r="G239" s="691"/>
      <c r="H239" s="691"/>
      <c r="I239" s="691"/>
      <c r="J239" s="703"/>
      <c r="K239" s="703"/>
      <c r="L239" s="691"/>
      <c r="M239" s="691"/>
      <c r="N239" s="691"/>
      <c r="O239" s="691"/>
      <c r="P239" s="691"/>
      <c r="Q239" s="691"/>
      <c r="R239" s="691"/>
      <c r="S239" s="691"/>
      <c r="T239" s="691"/>
      <c r="U239" s="691"/>
      <c r="V239" s="691"/>
      <c r="W239" s="691"/>
      <c r="X239" s="691"/>
      <c r="Y239" s="691"/>
      <c r="Z239" s="691"/>
      <c r="AA239" s="691"/>
      <c r="AB239" s="691"/>
      <c r="AC239" s="691"/>
      <c r="AD239" s="691"/>
      <c r="AE239" s="691"/>
      <c r="AF239" s="691"/>
    </row>
    <row r="240" spans="1:32" ht="14.25" customHeight="1">
      <c r="A240" s="691"/>
      <c r="B240" s="691"/>
      <c r="C240" s="691"/>
      <c r="D240" s="691"/>
      <c r="E240" s="691"/>
      <c r="F240" s="691"/>
      <c r="G240" s="691"/>
      <c r="H240" s="691"/>
      <c r="I240" s="691"/>
      <c r="J240" s="703"/>
      <c r="K240" s="703"/>
      <c r="L240" s="691"/>
      <c r="M240" s="691"/>
      <c r="N240" s="691"/>
      <c r="O240" s="691"/>
      <c r="P240" s="691"/>
      <c r="Q240" s="691"/>
      <c r="R240" s="691"/>
      <c r="S240" s="691"/>
      <c r="T240" s="691"/>
      <c r="U240" s="691"/>
      <c r="V240" s="691"/>
      <c r="W240" s="691"/>
      <c r="X240" s="691"/>
      <c r="Y240" s="691"/>
      <c r="Z240" s="691"/>
      <c r="AA240" s="691"/>
      <c r="AB240" s="691"/>
      <c r="AC240" s="691"/>
      <c r="AD240" s="691"/>
      <c r="AE240" s="691"/>
      <c r="AF240" s="691"/>
    </row>
    <row r="241" spans="1:32" ht="14.25" customHeight="1">
      <c r="A241" s="691"/>
      <c r="B241" s="691"/>
      <c r="C241" s="691"/>
      <c r="D241" s="691"/>
      <c r="E241" s="691"/>
      <c r="F241" s="691"/>
      <c r="G241" s="691"/>
      <c r="H241" s="691"/>
      <c r="I241" s="691"/>
      <c r="J241" s="703"/>
      <c r="K241" s="703"/>
      <c r="L241" s="691"/>
      <c r="M241" s="691"/>
      <c r="N241" s="691"/>
      <c r="O241" s="691"/>
      <c r="P241" s="691"/>
      <c r="Q241" s="691"/>
      <c r="R241" s="691"/>
      <c r="S241" s="691"/>
      <c r="T241" s="691"/>
      <c r="U241" s="691"/>
      <c r="V241" s="691"/>
      <c r="W241" s="691"/>
      <c r="X241" s="691"/>
      <c r="Y241" s="691"/>
      <c r="Z241" s="691"/>
      <c r="AA241" s="691"/>
      <c r="AB241" s="691"/>
      <c r="AC241" s="691"/>
      <c r="AD241" s="691"/>
      <c r="AE241" s="691"/>
      <c r="AF241" s="691"/>
    </row>
    <row r="242" spans="1:32" ht="14.25" customHeight="1">
      <c r="A242" s="691"/>
      <c r="B242" s="691"/>
      <c r="C242" s="691"/>
      <c r="D242" s="691"/>
      <c r="E242" s="691"/>
      <c r="F242" s="691"/>
      <c r="G242" s="691"/>
      <c r="H242" s="691"/>
      <c r="I242" s="691"/>
      <c r="J242" s="703"/>
      <c r="K242" s="703"/>
      <c r="L242" s="691"/>
      <c r="M242" s="691"/>
      <c r="N242" s="691"/>
      <c r="O242" s="691"/>
      <c r="P242" s="691"/>
      <c r="Q242" s="691"/>
      <c r="R242" s="691"/>
      <c r="S242" s="691"/>
      <c r="T242" s="691"/>
      <c r="U242" s="691"/>
      <c r="V242" s="691"/>
      <c r="W242" s="691"/>
      <c r="X242" s="691"/>
      <c r="Y242" s="691"/>
      <c r="Z242" s="691"/>
      <c r="AA242" s="691"/>
      <c r="AB242" s="691"/>
      <c r="AC242" s="691"/>
      <c r="AD242" s="691"/>
      <c r="AE242" s="691"/>
      <c r="AF242" s="691"/>
    </row>
    <row r="243" spans="1:32" ht="14.25" customHeight="1">
      <c r="A243" s="691"/>
      <c r="B243" s="691"/>
      <c r="C243" s="691"/>
      <c r="D243" s="691"/>
      <c r="E243" s="691"/>
      <c r="F243" s="691"/>
      <c r="G243" s="691"/>
      <c r="H243" s="691"/>
      <c r="I243" s="691"/>
      <c r="J243" s="703"/>
      <c r="K243" s="703"/>
      <c r="L243" s="691"/>
      <c r="M243" s="691"/>
      <c r="N243" s="691"/>
      <c r="O243" s="691"/>
      <c r="P243" s="691"/>
      <c r="Q243" s="691"/>
      <c r="R243" s="691"/>
      <c r="S243" s="691"/>
      <c r="T243" s="691"/>
      <c r="U243" s="691"/>
      <c r="V243" s="691"/>
      <c r="W243" s="691"/>
      <c r="X243" s="691"/>
      <c r="Y243" s="691"/>
      <c r="Z243" s="691"/>
      <c r="AA243" s="691"/>
      <c r="AB243" s="691"/>
      <c r="AC243" s="691"/>
      <c r="AD243" s="691"/>
      <c r="AE243" s="691"/>
      <c r="AF243" s="691"/>
    </row>
    <row r="244" spans="1:32" ht="14.25" customHeight="1">
      <c r="A244" s="691"/>
      <c r="B244" s="691"/>
      <c r="C244" s="691"/>
      <c r="D244" s="691"/>
      <c r="E244" s="691"/>
      <c r="F244" s="691"/>
      <c r="G244" s="691"/>
      <c r="H244" s="691"/>
      <c r="I244" s="691"/>
      <c r="J244" s="703"/>
      <c r="K244" s="703"/>
      <c r="L244" s="691"/>
      <c r="M244" s="691"/>
      <c r="N244" s="691"/>
      <c r="O244" s="691"/>
      <c r="P244" s="691"/>
      <c r="Q244" s="691"/>
      <c r="R244" s="691"/>
      <c r="S244" s="691"/>
      <c r="T244" s="691"/>
      <c r="U244" s="691"/>
      <c r="V244" s="691"/>
      <c r="W244" s="691"/>
      <c r="X244" s="691"/>
      <c r="Y244" s="691"/>
      <c r="Z244" s="691"/>
      <c r="AA244" s="691"/>
      <c r="AB244" s="691"/>
      <c r="AC244" s="691"/>
      <c r="AD244" s="691"/>
      <c r="AE244" s="691"/>
      <c r="AF244" s="691"/>
    </row>
    <row r="245" spans="1:32" ht="14.25" customHeight="1">
      <c r="A245" s="691"/>
      <c r="B245" s="691"/>
      <c r="C245" s="691"/>
      <c r="D245" s="691"/>
      <c r="E245" s="691"/>
      <c r="F245" s="691"/>
      <c r="G245" s="691"/>
      <c r="H245" s="691"/>
      <c r="I245" s="691"/>
      <c r="J245" s="703"/>
      <c r="K245" s="703"/>
      <c r="L245" s="691"/>
      <c r="M245" s="691"/>
      <c r="N245" s="691"/>
      <c r="O245" s="691"/>
      <c r="P245" s="691"/>
      <c r="Q245" s="691"/>
      <c r="R245" s="691"/>
      <c r="S245" s="691"/>
      <c r="T245" s="691"/>
      <c r="U245" s="691"/>
      <c r="V245" s="691"/>
      <c r="W245" s="691"/>
      <c r="X245" s="691"/>
      <c r="Y245" s="691"/>
      <c r="Z245" s="691"/>
      <c r="AA245" s="691"/>
      <c r="AB245" s="691"/>
      <c r="AC245" s="691"/>
      <c r="AD245" s="691"/>
      <c r="AE245" s="691"/>
      <c r="AF245" s="691"/>
    </row>
    <row r="246" spans="1:32" ht="14.25" customHeight="1">
      <c r="A246" s="691"/>
      <c r="B246" s="691"/>
      <c r="C246" s="691"/>
      <c r="D246" s="691"/>
      <c r="E246" s="691"/>
      <c r="F246" s="691"/>
      <c r="G246" s="691"/>
      <c r="H246" s="691"/>
      <c r="I246" s="691"/>
      <c r="J246" s="703"/>
      <c r="K246" s="703"/>
      <c r="L246" s="691"/>
      <c r="M246" s="691"/>
      <c r="N246" s="691"/>
      <c r="O246" s="691"/>
      <c r="P246" s="691"/>
      <c r="Q246" s="691"/>
      <c r="R246" s="691"/>
      <c r="S246" s="691"/>
      <c r="T246" s="691"/>
      <c r="U246" s="691"/>
      <c r="V246" s="691"/>
      <c r="W246" s="691"/>
      <c r="X246" s="691"/>
      <c r="Y246" s="691"/>
      <c r="Z246" s="691"/>
      <c r="AA246" s="691"/>
      <c r="AB246" s="691"/>
      <c r="AC246" s="691"/>
      <c r="AD246" s="691"/>
      <c r="AE246" s="691"/>
      <c r="AF246" s="691"/>
    </row>
    <row r="247" spans="1:32" ht="14.25" customHeight="1">
      <c r="A247" s="691"/>
      <c r="B247" s="691"/>
      <c r="C247" s="691"/>
      <c r="D247" s="691"/>
      <c r="E247" s="691"/>
      <c r="F247" s="691"/>
      <c r="G247" s="691"/>
      <c r="H247" s="691"/>
      <c r="I247" s="691"/>
      <c r="J247" s="703"/>
      <c r="K247" s="703"/>
      <c r="L247" s="691"/>
      <c r="M247" s="691"/>
      <c r="N247" s="691"/>
      <c r="O247" s="691"/>
      <c r="P247" s="691"/>
      <c r="Q247" s="691"/>
      <c r="R247" s="691"/>
      <c r="S247" s="691"/>
      <c r="T247" s="691"/>
      <c r="U247" s="691"/>
      <c r="V247" s="691"/>
      <c r="W247" s="691"/>
      <c r="X247" s="691"/>
      <c r="Y247" s="691"/>
      <c r="Z247" s="691"/>
      <c r="AA247" s="691"/>
      <c r="AB247" s="691"/>
      <c r="AC247" s="691"/>
      <c r="AD247" s="691"/>
      <c r="AE247" s="691"/>
      <c r="AF247" s="691"/>
    </row>
    <row r="248" spans="1:32" ht="14.25" customHeight="1">
      <c r="A248" s="691"/>
      <c r="B248" s="691"/>
      <c r="C248" s="691"/>
      <c r="D248" s="691"/>
      <c r="E248" s="691"/>
      <c r="F248" s="691"/>
      <c r="G248" s="691"/>
      <c r="H248" s="691"/>
      <c r="I248" s="691"/>
      <c r="J248" s="703"/>
      <c r="K248" s="703"/>
      <c r="L248" s="691"/>
      <c r="M248" s="691"/>
      <c r="N248" s="691"/>
      <c r="O248" s="691"/>
      <c r="P248" s="691"/>
      <c r="Q248" s="691"/>
      <c r="R248" s="691"/>
      <c r="S248" s="691"/>
      <c r="T248" s="691"/>
      <c r="U248" s="691"/>
      <c r="V248" s="691"/>
      <c r="W248" s="691"/>
      <c r="X248" s="691"/>
      <c r="Y248" s="691"/>
      <c r="Z248" s="691"/>
      <c r="AA248" s="691"/>
      <c r="AB248" s="691"/>
      <c r="AC248" s="691"/>
      <c r="AD248" s="691"/>
      <c r="AE248" s="691"/>
      <c r="AF248" s="691"/>
    </row>
    <row r="249" spans="1:32" ht="14.25" customHeight="1">
      <c r="A249" s="691"/>
      <c r="B249" s="691"/>
      <c r="C249" s="691"/>
      <c r="D249" s="691"/>
      <c r="E249" s="691"/>
      <c r="F249" s="691"/>
      <c r="G249" s="691"/>
      <c r="H249" s="691"/>
      <c r="I249" s="691"/>
      <c r="J249" s="703"/>
      <c r="K249" s="703"/>
      <c r="L249" s="691"/>
      <c r="M249" s="691"/>
      <c r="N249" s="691"/>
      <c r="O249" s="691"/>
      <c r="P249" s="691"/>
      <c r="Q249" s="691"/>
      <c r="R249" s="691"/>
      <c r="S249" s="691"/>
      <c r="T249" s="691"/>
      <c r="U249" s="691"/>
      <c r="V249" s="691"/>
      <c r="W249" s="691"/>
      <c r="X249" s="691"/>
      <c r="Y249" s="691"/>
      <c r="Z249" s="691"/>
      <c r="AA249" s="691"/>
      <c r="AB249" s="691"/>
      <c r="AC249" s="691"/>
      <c r="AD249" s="691"/>
      <c r="AE249" s="691"/>
      <c r="AF249" s="691"/>
    </row>
    <row r="250" spans="1:32" ht="14.25" customHeight="1">
      <c r="A250" s="691"/>
      <c r="B250" s="691"/>
      <c r="C250" s="691"/>
      <c r="D250" s="691"/>
      <c r="E250" s="691"/>
      <c r="F250" s="691"/>
      <c r="G250" s="691"/>
      <c r="H250" s="691"/>
      <c r="I250" s="691"/>
      <c r="J250" s="703"/>
      <c r="K250" s="703"/>
      <c r="L250" s="691"/>
      <c r="M250" s="691"/>
      <c r="N250" s="691"/>
      <c r="O250" s="691"/>
      <c r="P250" s="691"/>
      <c r="Q250" s="691"/>
      <c r="R250" s="691"/>
      <c r="S250" s="691"/>
      <c r="T250" s="691"/>
      <c r="U250" s="691"/>
      <c r="V250" s="691"/>
      <c r="W250" s="691"/>
      <c r="X250" s="691"/>
      <c r="Y250" s="691"/>
      <c r="Z250" s="691"/>
      <c r="AA250" s="691"/>
      <c r="AB250" s="691"/>
      <c r="AC250" s="691"/>
      <c r="AD250" s="691"/>
      <c r="AE250" s="691"/>
      <c r="AF250" s="691"/>
    </row>
    <row r="251" spans="1:32" ht="14.25" customHeight="1">
      <c r="A251" s="691"/>
      <c r="B251" s="691"/>
      <c r="C251" s="691"/>
      <c r="D251" s="691"/>
      <c r="E251" s="691"/>
      <c r="F251" s="691"/>
      <c r="G251" s="691"/>
      <c r="H251" s="691"/>
      <c r="I251" s="691"/>
      <c r="J251" s="703"/>
      <c r="K251" s="703"/>
      <c r="L251" s="691"/>
      <c r="M251" s="691"/>
      <c r="N251" s="691"/>
      <c r="O251" s="691"/>
      <c r="P251" s="691"/>
      <c r="Q251" s="691"/>
      <c r="R251" s="691"/>
      <c r="S251" s="691"/>
      <c r="T251" s="691"/>
      <c r="U251" s="691"/>
      <c r="V251" s="691"/>
      <c r="W251" s="691"/>
      <c r="X251" s="691"/>
      <c r="Y251" s="691"/>
      <c r="Z251" s="691"/>
      <c r="AA251" s="691"/>
      <c r="AB251" s="691"/>
      <c r="AC251" s="691"/>
      <c r="AD251" s="691"/>
      <c r="AE251" s="691"/>
      <c r="AF251" s="691"/>
    </row>
    <row r="252" spans="1:32" ht="14.25" customHeight="1">
      <c r="A252" s="691"/>
      <c r="B252" s="691"/>
      <c r="C252" s="691"/>
      <c r="D252" s="691"/>
      <c r="E252" s="691"/>
      <c r="F252" s="691"/>
      <c r="G252" s="691"/>
      <c r="H252" s="691"/>
      <c r="I252" s="691"/>
      <c r="J252" s="703"/>
      <c r="K252" s="703"/>
      <c r="L252" s="691"/>
      <c r="M252" s="691"/>
      <c r="N252" s="691"/>
      <c r="O252" s="691"/>
      <c r="P252" s="691"/>
      <c r="Q252" s="691"/>
      <c r="R252" s="691"/>
      <c r="S252" s="691"/>
      <c r="T252" s="691"/>
      <c r="U252" s="691"/>
      <c r="V252" s="691"/>
      <c r="W252" s="691"/>
      <c r="X252" s="691"/>
      <c r="Y252" s="691"/>
      <c r="Z252" s="691"/>
      <c r="AA252" s="691"/>
      <c r="AB252" s="691"/>
      <c r="AC252" s="691"/>
      <c r="AD252" s="691"/>
      <c r="AE252" s="691"/>
      <c r="AF252" s="691"/>
    </row>
    <row r="253" spans="1:32" ht="14.25" customHeight="1">
      <c r="A253" s="691"/>
      <c r="B253" s="691"/>
      <c r="C253" s="691"/>
      <c r="D253" s="691"/>
      <c r="E253" s="691"/>
      <c r="F253" s="691"/>
      <c r="G253" s="691"/>
      <c r="H253" s="691"/>
      <c r="I253" s="691"/>
      <c r="J253" s="703"/>
      <c r="K253" s="703"/>
      <c r="L253" s="691"/>
      <c r="M253" s="691"/>
      <c r="N253" s="691"/>
      <c r="O253" s="691"/>
      <c r="P253" s="691"/>
      <c r="Q253" s="691"/>
      <c r="R253" s="691"/>
      <c r="S253" s="691"/>
      <c r="T253" s="691"/>
      <c r="U253" s="691"/>
      <c r="V253" s="691"/>
      <c r="W253" s="691"/>
      <c r="X253" s="691"/>
      <c r="Y253" s="691"/>
      <c r="Z253" s="691"/>
      <c r="AA253" s="691"/>
      <c r="AB253" s="691"/>
      <c r="AC253" s="691"/>
      <c r="AD253" s="691"/>
      <c r="AE253" s="691"/>
      <c r="AF253" s="691"/>
    </row>
    <row r="254" spans="1:32" ht="14.25" customHeight="1">
      <c r="A254" s="691"/>
      <c r="B254" s="691"/>
      <c r="C254" s="691"/>
      <c r="D254" s="691"/>
      <c r="E254" s="691"/>
      <c r="F254" s="691"/>
      <c r="G254" s="691"/>
      <c r="H254" s="691"/>
      <c r="I254" s="691"/>
      <c r="J254" s="703"/>
      <c r="K254" s="703"/>
      <c r="L254" s="691"/>
      <c r="M254" s="691"/>
      <c r="N254" s="691"/>
      <c r="O254" s="691"/>
      <c r="P254" s="691"/>
      <c r="Q254" s="691"/>
      <c r="R254" s="691"/>
      <c r="S254" s="691"/>
      <c r="T254" s="691"/>
      <c r="U254" s="691"/>
      <c r="V254" s="691"/>
      <c r="W254" s="691"/>
      <c r="X254" s="691"/>
      <c r="Y254" s="691"/>
      <c r="Z254" s="691"/>
      <c r="AA254" s="691"/>
      <c r="AB254" s="691"/>
      <c r="AC254" s="691"/>
      <c r="AD254" s="691"/>
      <c r="AE254" s="691"/>
      <c r="AF254" s="691"/>
    </row>
    <row r="255" spans="1:32" ht="14.25" customHeight="1">
      <c r="A255" s="691"/>
      <c r="B255" s="691"/>
      <c r="C255" s="691"/>
      <c r="D255" s="691"/>
      <c r="E255" s="691"/>
      <c r="F255" s="691"/>
      <c r="G255" s="691"/>
      <c r="H255" s="691"/>
      <c r="I255" s="691"/>
      <c r="J255" s="703"/>
      <c r="K255" s="703"/>
      <c r="L255" s="691"/>
      <c r="M255" s="691"/>
      <c r="N255" s="691"/>
      <c r="O255" s="691"/>
      <c r="P255" s="691"/>
      <c r="Q255" s="691"/>
      <c r="R255" s="691"/>
      <c r="S255" s="691"/>
      <c r="T255" s="691"/>
      <c r="U255" s="691"/>
      <c r="V255" s="691"/>
      <c r="W255" s="691"/>
      <c r="X255" s="691"/>
      <c r="Y255" s="691"/>
      <c r="Z255" s="691"/>
      <c r="AA255" s="691"/>
      <c r="AB255" s="691"/>
      <c r="AC255" s="691"/>
      <c r="AD255" s="691"/>
      <c r="AE255" s="691"/>
      <c r="AF255" s="691"/>
    </row>
    <row r="256" spans="1:32" ht="14.25" customHeight="1">
      <c r="A256" s="691"/>
      <c r="B256" s="691"/>
      <c r="C256" s="691"/>
      <c r="D256" s="691"/>
      <c r="E256" s="691"/>
      <c r="F256" s="691"/>
      <c r="G256" s="691"/>
      <c r="H256" s="691"/>
      <c r="I256" s="691"/>
      <c r="J256" s="703"/>
      <c r="K256" s="703"/>
      <c r="L256" s="691"/>
      <c r="M256" s="691"/>
      <c r="N256" s="691"/>
      <c r="O256" s="691"/>
      <c r="P256" s="691"/>
      <c r="Q256" s="691"/>
      <c r="R256" s="691"/>
      <c r="S256" s="691"/>
      <c r="T256" s="691"/>
      <c r="U256" s="691"/>
      <c r="V256" s="691"/>
      <c r="W256" s="691"/>
      <c r="X256" s="691"/>
      <c r="Y256" s="691"/>
      <c r="Z256" s="691"/>
      <c r="AA256" s="691"/>
      <c r="AB256" s="691"/>
      <c r="AC256" s="691"/>
      <c r="AD256" s="691"/>
      <c r="AE256" s="691"/>
      <c r="AF256" s="691"/>
    </row>
    <row r="257" spans="1:32" ht="14.25" customHeight="1">
      <c r="A257" s="691"/>
      <c r="B257" s="691"/>
      <c r="C257" s="691"/>
      <c r="D257" s="691"/>
      <c r="E257" s="691"/>
      <c r="F257" s="691"/>
      <c r="G257" s="691"/>
      <c r="H257" s="691"/>
      <c r="I257" s="691"/>
      <c r="J257" s="703"/>
      <c r="K257" s="703"/>
      <c r="L257" s="691"/>
      <c r="M257" s="691"/>
      <c r="N257" s="691"/>
      <c r="O257" s="691"/>
      <c r="P257" s="691"/>
      <c r="Q257" s="691"/>
      <c r="R257" s="691"/>
      <c r="S257" s="691"/>
      <c r="T257" s="691"/>
      <c r="U257" s="691"/>
      <c r="V257" s="691"/>
      <c r="W257" s="691"/>
      <c r="X257" s="691"/>
      <c r="Y257" s="691"/>
      <c r="Z257" s="691"/>
      <c r="AA257" s="691"/>
      <c r="AB257" s="691"/>
      <c r="AC257" s="691"/>
      <c r="AD257" s="691"/>
      <c r="AE257" s="691"/>
      <c r="AF257" s="691"/>
    </row>
    <row r="258" spans="1:32" ht="14.25" customHeight="1">
      <c r="A258" s="691"/>
      <c r="B258" s="691"/>
      <c r="C258" s="691"/>
      <c r="D258" s="691"/>
      <c r="E258" s="691"/>
      <c r="F258" s="691"/>
      <c r="G258" s="691"/>
      <c r="H258" s="691"/>
      <c r="I258" s="691"/>
      <c r="J258" s="703"/>
      <c r="K258" s="703"/>
      <c r="L258" s="691"/>
      <c r="M258" s="691"/>
      <c r="N258" s="691"/>
      <c r="O258" s="691"/>
      <c r="P258" s="691"/>
      <c r="Q258" s="691"/>
      <c r="R258" s="691"/>
      <c r="S258" s="691"/>
      <c r="T258" s="691"/>
      <c r="U258" s="691"/>
      <c r="V258" s="691"/>
      <c r="W258" s="691"/>
      <c r="X258" s="691"/>
      <c r="Y258" s="691"/>
      <c r="Z258" s="691"/>
      <c r="AA258" s="691"/>
      <c r="AB258" s="691"/>
      <c r="AC258" s="691"/>
      <c r="AD258" s="691"/>
      <c r="AE258" s="691"/>
      <c r="AF258" s="691"/>
    </row>
    <row r="259" spans="1:32" ht="14.25" customHeight="1">
      <c r="A259" s="691"/>
      <c r="B259" s="691"/>
      <c r="C259" s="691"/>
      <c r="D259" s="691"/>
      <c r="E259" s="691"/>
      <c r="F259" s="691"/>
      <c r="G259" s="691"/>
      <c r="H259" s="691"/>
      <c r="I259" s="691"/>
      <c r="J259" s="703"/>
      <c r="K259" s="703"/>
      <c r="L259" s="691"/>
      <c r="M259" s="691"/>
      <c r="N259" s="691"/>
      <c r="O259" s="691"/>
      <c r="P259" s="691"/>
      <c r="Q259" s="691"/>
      <c r="R259" s="691"/>
      <c r="S259" s="691"/>
      <c r="T259" s="691"/>
      <c r="U259" s="691"/>
      <c r="V259" s="691"/>
      <c r="W259" s="691"/>
      <c r="X259" s="691"/>
      <c r="Y259" s="691"/>
      <c r="Z259" s="691"/>
      <c r="AA259" s="691"/>
      <c r="AB259" s="691"/>
      <c r="AC259" s="691"/>
      <c r="AD259" s="691"/>
      <c r="AE259" s="691"/>
      <c r="AF259" s="691"/>
    </row>
    <row r="260" spans="1:32" ht="14.25" customHeight="1">
      <c r="A260" s="691"/>
      <c r="B260" s="691"/>
      <c r="C260" s="691"/>
      <c r="D260" s="691"/>
      <c r="E260" s="691"/>
      <c r="F260" s="691"/>
      <c r="G260" s="691"/>
      <c r="H260" s="691"/>
      <c r="I260" s="691"/>
      <c r="J260" s="703"/>
      <c r="K260" s="703"/>
      <c r="L260" s="691"/>
      <c r="M260" s="691"/>
      <c r="N260" s="691"/>
      <c r="O260" s="691"/>
      <c r="P260" s="691"/>
      <c r="Q260" s="691"/>
      <c r="R260" s="691"/>
      <c r="S260" s="691"/>
      <c r="T260" s="691"/>
      <c r="U260" s="691"/>
      <c r="V260" s="691"/>
      <c r="W260" s="691"/>
      <c r="X260" s="691"/>
      <c r="Y260" s="691"/>
      <c r="Z260" s="691"/>
      <c r="AA260" s="691"/>
      <c r="AB260" s="691"/>
      <c r="AC260" s="691"/>
      <c r="AD260" s="691"/>
      <c r="AE260" s="691"/>
      <c r="AF260" s="691"/>
    </row>
    <row r="261" spans="1:32" ht="14.25" customHeight="1">
      <c r="A261" s="691"/>
      <c r="B261" s="691"/>
      <c r="C261" s="691"/>
      <c r="D261" s="691"/>
      <c r="E261" s="691"/>
      <c r="F261" s="691"/>
      <c r="G261" s="691"/>
      <c r="H261" s="691"/>
      <c r="I261" s="691"/>
      <c r="J261" s="703"/>
      <c r="K261" s="703"/>
      <c r="L261" s="691"/>
      <c r="M261" s="691"/>
      <c r="N261" s="691"/>
      <c r="O261" s="691"/>
      <c r="P261" s="691"/>
      <c r="Q261" s="691"/>
      <c r="R261" s="691"/>
      <c r="S261" s="691"/>
      <c r="T261" s="691"/>
      <c r="U261" s="691"/>
      <c r="V261" s="691"/>
      <c r="W261" s="691"/>
      <c r="X261" s="691"/>
      <c r="Y261" s="691"/>
      <c r="Z261" s="691"/>
      <c r="AA261" s="691"/>
      <c r="AB261" s="691"/>
      <c r="AC261" s="691"/>
      <c r="AD261" s="691"/>
      <c r="AE261" s="691"/>
      <c r="AF261" s="691"/>
    </row>
    <row r="262" spans="1:32" ht="14.25" customHeight="1">
      <c r="A262" s="691"/>
      <c r="B262" s="691"/>
      <c r="C262" s="691"/>
      <c r="D262" s="691"/>
      <c r="E262" s="691"/>
      <c r="F262" s="691"/>
      <c r="G262" s="691"/>
      <c r="H262" s="691"/>
      <c r="I262" s="691"/>
      <c r="J262" s="703"/>
      <c r="K262" s="703"/>
      <c r="L262" s="691"/>
      <c r="M262" s="691"/>
      <c r="N262" s="691"/>
      <c r="O262" s="691"/>
      <c r="P262" s="691"/>
      <c r="Q262" s="691"/>
      <c r="R262" s="691"/>
      <c r="S262" s="691"/>
      <c r="T262" s="691"/>
      <c r="U262" s="691"/>
      <c r="V262" s="691"/>
      <c r="W262" s="691"/>
      <c r="X262" s="691"/>
      <c r="Y262" s="691"/>
      <c r="Z262" s="691"/>
      <c r="AA262" s="691"/>
      <c r="AB262" s="691"/>
      <c r="AC262" s="691"/>
      <c r="AD262" s="691"/>
      <c r="AE262" s="691"/>
      <c r="AF262" s="691"/>
    </row>
    <row r="263" spans="1:32" ht="14.25" customHeight="1">
      <c r="A263" s="691"/>
      <c r="B263" s="691"/>
      <c r="C263" s="691"/>
      <c r="D263" s="691"/>
      <c r="E263" s="691"/>
      <c r="F263" s="691"/>
      <c r="G263" s="691"/>
      <c r="H263" s="691"/>
      <c r="I263" s="691"/>
      <c r="J263" s="703"/>
      <c r="K263" s="703"/>
      <c r="L263" s="691"/>
      <c r="M263" s="691"/>
      <c r="N263" s="691"/>
      <c r="O263" s="691"/>
      <c r="P263" s="691"/>
      <c r="Q263" s="691"/>
      <c r="R263" s="691"/>
      <c r="S263" s="691"/>
      <c r="T263" s="691"/>
      <c r="U263" s="691"/>
      <c r="V263" s="691"/>
      <c r="W263" s="691"/>
      <c r="X263" s="691"/>
      <c r="Y263" s="691"/>
      <c r="Z263" s="691"/>
      <c r="AA263" s="691"/>
      <c r="AB263" s="691"/>
      <c r="AC263" s="691"/>
      <c r="AD263" s="691"/>
      <c r="AE263" s="691"/>
      <c r="AF263" s="691"/>
    </row>
    <row r="264" spans="1:32" ht="14.25" customHeight="1">
      <c r="A264" s="691"/>
      <c r="B264" s="691"/>
      <c r="C264" s="691"/>
      <c r="D264" s="691"/>
      <c r="E264" s="691"/>
      <c r="F264" s="691"/>
      <c r="G264" s="691"/>
      <c r="H264" s="691"/>
      <c r="I264" s="691"/>
      <c r="J264" s="703"/>
      <c r="K264" s="703"/>
      <c r="L264" s="691"/>
      <c r="M264" s="691"/>
      <c r="N264" s="691"/>
      <c r="O264" s="691"/>
      <c r="P264" s="691"/>
      <c r="Q264" s="691"/>
      <c r="R264" s="691"/>
      <c r="S264" s="691"/>
      <c r="T264" s="691"/>
      <c r="U264" s="691"/>
      <c r="V264" s="691"/>
      <c r="W264" s="691"/>
      <c r="X264" s="691"/>
      <c r="Y264" s="691"/>
      <c r="Z264" s="691"/>
      <c r="AA264" s="691"/>
      <c r="AB264" s="691"/>
      <c r="AC264" s="691"/>
      <c r="AD264" s="691"/>
      <c r="AE264" s="691"/>
      <c r="AF264" s="691"/>
    </row>
    <row r="265" spans="1:32" ht="14.25" customHeight="1">
      <c r="A265" s="691"/>
      <c r="B265" s="691"/>
      <c r="C265" s="691"/>
      <c r="D265" s="691"/>
      <c r="E265" s="691"/>
      <c r="F265" s="691"/>
      <c r="G265" s="691"/>
      <c r="H265" s="691"/>
      <c r="I265" s="691"/>
      <c r="J265" s="703"/>
      <c r="K265" s="703"/>
      <c r="L265" s="691"/>
      <c r="M265" s="691"/>
      <c r="N265" s="691"/>
      <c r="O265" s="691"/>
      <c r="P265" s="691"/>
      <c r="Q265" s="691"/>
      <c r="R265" s="691"/>
      <c r="S265" s="691"/>
      <c r="T265" s="691"/>
      <c r="U265" s="691"/>
      <c r="V265" s="691"/>
      <c r="W265" s="691"/>
      <c r="X265" s="691"/>
      <c r="Y265" s="691"/>
      <c r="Z265" s="691"/>
      <c r="AA265" s="691"/>
      <c r="AB265" s="691"/>
      <c r="AC265" s="691"/>
      <c r="AD265" s="691"/>
      <c r="AE265" s="691"/>
      <c r="AF265" s="691"/>
    </row>
    <row r="266" spans="1:32" ht="14.25" customHeight="1">
      <c r="A266" s="691"/>
      <c r="B266" s="691"/>
      <c r="C266" s="691"/>
      <c r="D266" s="691"/>
      <c r="E266" s="691"/>
      <c r="F266" s="691"/>
      <c r="G266" s="691"/>
      <c r="H266" s="691"/>
      <c r="I266" s="691"/>
      <c r="J266" s="703"/>
      <c r="K266" s="703"/>
      <c r="L266" s="691"/>
      <c r="M266" s="691"/>
      <c r="N266" s="691"/>
      <c r="O266" s="691"/>
      <c r="P266" s="691"/>
      <c r="Q266" s="691"/>
      <c r="R266" s="691"/>
      <c r="S266" s="691"/>
      <c r="T266" s="691"/>
      <c r="U266" s="691"/>
      <c r="V266" s="691"/>
      <c r="W266" s="691"/>
      <c r="X266" s="691"/>
      <c r="Y266" s="691"/>
      <c r="Z266" s="691"/>
      <c r="AA266" s="691"/>
      <c r="AB266" s="691"/>
      <c r="AC266" s="691"/>
      <c r="AD266" s="691"/>
      <c r="AE266" s="691"/>
      <c r="AF266" s="691"/>
    </row>
    <row r="267" spans="1:32" ht="14.25" customHeight="1">
      <c r="A267" s="691"/>
      <c r="B267" s="691"/>
      <c r="C267" s="691"/>
      <c r="D267" s="691"/>
      <c r="E267" s="691"/>
      <c r="F267" s="691"/>
      <c r="G267" s="691"/>
      <c r="H267" s="691"/>
      <c r="I267" s="691"/>
      <c r="J267" s="703"/>
      <c r="K267" s="703"/>
      <c r="L267" s="691"/>
      <c r="M267" s="691"/>
      <c r="N267" s="691"/>
      <c r="O267" s="691"/>
      <c r="P267" s="691"/>
      <c r="Q267" s="691"/>
      <c r="R267" s="691"/>
      <c r="S267" s="691"/>
      <c r="T267" s="691"/>
      <c r="U267" s="691"/>
      <c r="V267" s="691"/>
      <c r="W267" s="691"/>
      <c r="X267" s="691"/>
      <c r="Y267" s="691"/>
      <c r="Z267" s="691"/>
      <c r="AA267" s="691"/>
      <c r="AB267" s="691"/>
      <c r="AC267" s="691"/>
      <c r="AD267" s="691"/>
      <c r="AE267" s="691"/>
      <c r="AF267" s="691"/>
    </row>
    <row r="268" spans="1:32" ht="14.25" customHeight="1">
      <c r="A268" s="691"/>
      <c r="B268" s="691"/>
      <c r="C268" s="691"/>
      <c r="D268" s="691"/>
      <c r="E268" s="691"/>
      <c r="F268" s="691"/>
      <c r="G268" s="691"/>
      <c r="H268" s="691"/>
      <c r="I268" s="691"/>
      <c r="J268" s="703"/>
      <c r="K268" s="703"/>
      <c r="L268" s="691"/>
      <c r="M268" s="691"/>
      <c r="N268" s="691"/>
      <c r="O268" s="691"/>
      <c r="P268" s="691"/>
      <c r="Q268" s="691"/>
      <c r="R268" s="691"/>
      <c r="S268" s="691"/>
      <c r="T268" s="691"/>
      <c r="U268" s="691"/>
      <c r="V268" s="691"/>
      <c r="W268" s="691"/>
      <c r="X268" s="691"/>
      <c r="Y268" s="691"/>
      <c r="Z268" s="691"/>
      <c r="AA268" s="691"/>
      <c r="AB268" s="691"/>
      <c r="AC268" s="691"/>
      <c r="AD268" s="691"/>
      <c r="AE268" s="691"/>
      <c r="AF268" s="691"/>
    </row>
    <row r="269" spans="1:32" ht="14.25" customHeight="1">
      <c r="A269" s="691"/>
      <c r="B269" s="691"/>
      <c r="C269" s="691"/>
      <c r="D269" s="691"/>
      <c r="E269" s="691"/>
      <c r="F269" s="691"/>
      <c r="G269" s="691"/>
      <c r="H269" s="691"/>
      <c r="I269" s="691"/>
      <c r="J269" s="703"/>
      <c r="K269" s="703"/>
      <c r="L269" s="691"/>
      <c r="M269" s="691"/>
      <c r="N269" s="691"/>
      <c r="O269" s="691"/>
      <c r="P269" s="691"/>
      <c r="Q269" s="691"/>
      <c r="R269" s="691"/>
      <c r="S269" s="691"/>
      <c r="T269" s="691"/>
      <c r="U269" s="691"/>
      <c r="V269" s="691"/>
      <c r="W269" s="691"/>
      <c r="X269" s="691"/>
      <c r="Y269" s="691"/>
      <c r="Z269" s="691"/>
      <c r="AA269" s="691"/>
      <c r="AB269" s="691"/>
      <c r="AC269" s="691"/>
      <c r="AD269" s="691"/>
      <c r="AE269" s="691"/>
      <c r="AF269" s="691"/>
    </row>
    <row r="270" spans="1:32" ht="14.25" customHeight="1">
      <c r="A270" s="691"/>
      <c r="B270" s="691"/>
      <c r="C270" s="691"/>
      <c r="D270" s="691"/>
      <c r="E270" s="691"/>
      <c r="F270" s="691"/>
      <c r="G270" s="691"/>
      <c r="H270" s="691"/>
      <c r="I270" s="691"/>
      <c r="J270" s="703"/>
      <c r="K270" s="703"/>
      <c r="L270" s="691"/>
      <c r="M270" s="691"/>
      <c r="N270" s="691"/>
      <c r="O270" s="691"/>
      <c r="P270" s="691"/>
      <c r="Q270" s="691"/>
      <c r="R270" s="691"/>
      <c r="S270" s="691"/>
      <c r="T270" s="691"/>
      <c r="U270" s="691"/>
      <c r="V270" s="691"/>
      <c r="W270" s="691"/>
      <c r="X270" s="691"/>
      <c r="Y270" s="691"/>
      <c r="Z270" s="691"/>
      <c r="AA270" s="691"/>
      <c r="AB270" s="691"/>
      <c r="AC270" s="691"/>
      <c r="AD270" s="691"/>
      <c r="AE270" s="691"/>
      <c r="AF270" s="691"/>
    </row>
    <row r="271" spans="1:32" ht="14.25" customHeight="1">
      <c r="A271" s="691"/>
      <c r="B271" s="691"/>
      <c r="C271" s="691"/>
      <c r="D271" s="691"/>
      <c r="E271" s="691"/>
      <c r="F271" s="691"/>
      <c r="G271" s="691"/>
      <c r="H271" s="691"/>
      <c r="I271" s="691"/>
      <c r="J271" s="703"/>
      <c r="K271" s="703"/>
      <c r="L271" s="691"/>
      <c r="M271" s="691"/>
      <c r="N271" s="691"/>
      <c r="O271" s="691"/>
      <c r="P271" s="691"/>
      <c r="Q271" s="691"/>
      <c r="R271" s="691"/>
      <c r="S271" s="691"/>
      <c r="T271" s="691"/>
      <c r="U271" s="691"/>
      <c r="V271" s="691"/>
      <c r="W271" s="691"/>
      <c r="X271" s="691"/>
      <c r="Y271" s="691"/>
      <c r="Z271" s="691"/>
      <c r="AA271" s="691"/>
      <c r="AB271" s="691"/>
      <c r="AC271" s="691"/>
      <c r="AD271" s="691"/>
      <c r="AE271" s="691"/>
      <c r="AF271" s="691"/>
    </row>
    <row r="272" spans="1:32" ht="14.25" customHeight="1">
      <c r="A272" s="691"/>
      <c r="B272" s="691"/>
      <c r="C272" s="691"/>
      <c r="D272" s="691"/>
      <c r="E272" s="691"/>
      <c r="F272" s="691"/>
      <c r="G272" s="691"/>
      <c r="H272" s="691"/>
      <c r="I272" s="691"/>
      <c r="J272" s="703"/>
      <c r="K272" s="703"/>
      <c r="L272" s="691"/>
      <c r="M272" s="691"/>
      <c r="N272" s="691"/>
      <c r="O272" s="691"/>
      <c r="P272" s="691"/>
      <c r="Q272" s="691"/>
      <c r="R272" s="691"/>
      <c r="S272" s="691"/>
      <c r="T272" s="691"/>
      <c r="U272" s="691"/>
      <c r="V272" s="691"/>
      <c r="W272" s="691"/>
      <c r="X272" s="691"/>
      <c r="Y272" s="691"/>
      <c r="Z272" s="691"/>
      <c r="AA272" s="691"/>
      <c r="AB272" s="691"/>
      <c r="AC272" s="691"/>
      <c r="AD272" s="691"/>
      <c r="AE272" s="691"/>
      <c r="AF272" s="691"/>
    </row>
    <row r="273" spans="1:32" ht="14.25" customHeight="1">
      <c r="A273" s="691"/>
      <c r="B273" s="691"/>
      <c r="C273" s="691"/>
      <c r="D273" s="691"/>
      <c r="E273" s="691"/>
      <c r="F273" s="691"/>
      <c r="G273" s="691"/>
      <c r="H273" s="691"/>
      <c r="I273" s="691"/>
      <c r="J273" s="703"/>
      <c r="K273" s="703"/>
      <c r="L273" s="691"/>
      <c r="M273" s="691"/>
      <c r="N273" s="691"/>
      <c r="O273" s="691"/>
      <c r="P273" s="691"/>
      <c r="Q273" s="691"/>
      <c r="R273" s="691"/>
      <c r="S273" s="691"/>
      <c r="T273" s="691"/>
      <c r="U273" s="691"/>
      <c r="V273" s="691"/>
      <c r="W273" s="691"/>
      <c r="X273" s="691"/>
      <c r="Y273" s="691"/>
      <c r="Z273" s="691"/>
      <c r="AA273" s="691"/>
      <c r="AB273" s="691"/>
      <c r="AC273" s="691"/>
      <c r="AD273" s="691"/>
      <c r="AE273" s="691"/>
      <c r="AF273" s="691"/>
    </row>
    <row r="274" spans="1:32" ht="14.25" customHeight="1">
      <c r="A274" s="691"/>
      <c r="B274" s="691"/>
      <c r="C274" s="691"/>
      <c r="D274" s="691"/>
      <c r="E274" s="691"/>
      <c r="F274" s="691"/>
      <c r="G274" s="691"/>
      <c r="H274" s="691"/>
      <c r="I274" s="691"/>
      <c r="J274" s="703"/>
      <c r="K274" s="703"/>
      <c r="L274" s="691"/>
      <c r="M274" s="691"/>
      <c r="N274" s="691"/>
      <c r="O274" s="691"/>
      <c r="P274" s="691"/>
      <c r="Q274" s="691"/>
      <c r="R274" s="691"/>
      <c r="S274" s="691"/>
      <c r="T274" s="691"/>
      <c r="U274" s="691"/>
      <c r="V274" s="691"/>
      <c r="W274" s="691"/>
      <c r="X274" s="691"/>
      <c r="Y274" s="691"/>
      <c r="Z274" s="691"/>
      <c r="AA274" s="691"/>
      <c r="AB274" s="691"/>
      <c r="AC274" s="691"/>
      <c r="AD274" s="691"/>
      <c r="AE274" s="691"/>
      <c r="AF274" s="691"/>
    </row>
    <row r="275" spans="1:32" ht="14.25" customHeight="1">
      <c r="A275" s="691"/>
      <c r="B275" s="691"/>
      <c r="C275" s="691"/>
      <c r="D275" s="691"/>
      <c r="E275" s="691"/>
      <c r="F275" s="691"/>
      <c r="G275" s="691"/>
      <c r="H275" s="691"/>
      <c r="I275" s="691"/>
      <c r="J275" s="703"/>
      <c r="K275" s="703"/>
      <c r="L275" s="691"/>
      <c r="M275" s="691"/>
      <c r="N275" s="691"/>
      <c r="O275" s="691"/>
      <c r="P275" s="691"/>
      <c r="Q275" s="691"/>
      <c r="R275" s="691"/>
      <c r="S275" s="691"/>
      <c r="T275" s="691"/>
      <c r="U275" s="691"/>
      <c r="V275" s="691"/>
      <c r="W275" s="691"/>
      <c r="X275" s="691"/>
      <c r="Y275" s="691"/>
      <c r="Z275" s="691"/>
      <c r="AA275" s="691"/>
      <c r="AB275" s="691"/>
      <c r="AC275" s="691"/>
      <c r="AD275" s="691"/>
      <c r="AE275" s="691"/>
      <c r="AF275" s="691"/>
    </row>
    <row r="276" spans="1:32" ht="14.25" customHeight="1">
      <c r="A276" s="691"/>
      <c r="B276" s="691"/>
      <c r="C276" s="691"/>
      <c r="D276" s="691"/>
      <c r="E276" s="691"/>
      <c r="F276" s="691"/>
      <c r="G276" s="691"/>
      <c r="H276" s="691"/>
      <c r="I276" s="691"/>
      <c r="J276" s="703"/>
      <c r="K276" s="703"/>
      <c r="L276" s="691"/>
      <c r="M276" s="691"/>
      <c r="N276" s="691"/>
      <c r="O276" s="691"/>
      <c r="P276" s="691"/>
      <c r="Q276" s="691"/>
      <c r="R276" s="691"/>
      <c r="S276" s="691"/>
      <c r="T276" s="691"/>
      <c r="U276" s="691"/>
      <c r="V276" s="691"/>
      <c r="W276" s="691"/>
      <c r="X276" s="691"/>
      <c r="Y276" s="691"/>
      <c r="Z276" s="691"/>
      <c r="AA276" s="691"/>
      <c r="AB276" s="691"/>
      <c r="AC276" s="691"/>
      <c r="AD276" s="691"/>
      <c r="AE276" s="691"/>
      <c r="AF276" s="691"/>
    </row>
    <row r="277" spans="1:32" ht="14.25" customHeight="1">
      <c r="A277" s="691"/>
      <c r="B277" s="691"/>
      <c r="C277" s="691"/>
      <c r="D277" s="691"/>
      <c r="E277" s="691"/>
      <c r="F277" s="691"/>
      <c r="G277" s="691"/>
      <c r="H277" s="691"/>
      <c r="I277" s="691"/>
      <c r="J277" s="703"/>
      <c r="K277" s="703"/>
      <c r="L277" s="691"/>
      <c r="M277" s="691"/>
      <c r="N277" s="691"/>
      <c r="O277" s="691"/>
      <c r="P277" s="691"/>
      <c r="Q277" s="691"/>
      <c r="R277" s="691"/>
      <c r="S277" s="691"/>
      <c r="T277" s="691"/>
      <c r="U277" s="691"/>
      <c r="V277" s="691"/>
      <c r="W277" s="691"/>
      <c r="X277" s="691"/>
      <c r="Y277" s="691"/>
      <c r="Z277" s="691"/>
      <c r="AA277" s="691"/>
      <c r="AB277" s="691"/>
      <c r="AC277" s="691"/>
      <c r="AD277" s="691"/>
      <c r="AE277" s="691"/>
      <c r="AF277" s="691"/>
    </row>
    <row r="278" spans="1:32" ht="14.25" customHeight="1">
      <c r="A278" s="691"/>
      <c r="B278" s="691"/>
      <c r="C278" s="691"/>
      <c r="D278" s="691"/>
      <c r="E278" s="691"/>
      <c r="F278" s="691"/>
      <c r="G278" s="691"/>
      <c r="H278" s="691"/>
      <c r="I278" s="691"/>
      <c r="J278" s="703"/>
      <c r="K278" s="703"/>
      <c r="L278" s="691"/>
      <c r="M278" s="691"/>
      <c r="N278" s="691"/>
      <c r="O278" s="691"/>
      <c r="P278" s="691"/>
      <c r="Q278" s="691"/>
      <c r="R278" s="691"/>
      <c r="S278" s="691"/>
      <c r="T278" s="691"/>
      <c r="U278" s="691"/>
      <c r="V278" s="691"/>
      <c r="W278" s="691"/>
      <c r="X278" s="691"/>
      <c r="Y278" s="691"/>
      <c r="Z278" s="691"/>
      <c r="AA278" s="691"/>
      <c r="AB278" s="691"/>
      <c r="AC278" s="691"/>
      <c r="AD278" s="691"/>
      <c r="AE278" s="691"/>
      <c r="AF278" s="691"/>
    </row>
    <row r="279" spans="1:32" ht="14.25" customHeight="1">
      <c r="A279" s="691"/>
      <c r="B279" s="691"/>
      <c r="C279" s="691"/>
      <c r="D279" s="691"/>
      <c r="E279" s="691"/>
      <c r="F279" s="691"/>
      <c r="G279" s="691"/>
      <c r="H279" s="691"/>
      <c r="I279" s="691"/>
      <c r="J279" s="703"/>
      <c r="K279" s="703"/>
      <c r="L279" s="691"/>
      <c r="M279" s="691"/>
      <c r="N279" s="691"/>
      <c r="O279" s="691"/>
      <c r="P279" s="691"/>
      <c r="Q279" s="691"/>
      <c r="R279" s="691"/>
      <c r="S279" s="691"/>
      <c r="T279" s="691"/>
      <c r="U279" s="691"/>
      <c r="V279" s="691"/>
      <c r="W279" s="691"/>
      <c r="X279" s="691"/>
      <c r="Y279" s="691"/>
      <c r="Z279" s="691"/>
      <c r="AA279" s="691"/>
      <c r="AB279" s="691"/>
      <c r="AC279" s="691"/>
      <c r="AD279" s="691"/>
      <c r="AE279" s="691"/>
      <c r="AF279" s="691"/>
    </row>
    <row r="280" spans="1:32" ht="14.25" customHeight="1">
      <c r="A280" s="691"/>
      <c r="B280" s="691"/>
      <c r="C280" s="691"/>
      <c r="D280" s="691"/>
      <c r="E280" s="691"/>
      <c r="F280" s="691"/>
      <c r="G280" s="691"/>
      <c r="H280" s="691"/>
      <c r="I280" s="691"/>
      <c r="J280" s="703"/>
      <c r="K280" s="703"/>
      <c r="L280" s="691"/>
      <c r="M280" s="691"/>
      <c r="N280" s="691"/>
      <c r="O280" s="691"/>
      <c r="P280" s="691"/>
      <c r="Q280" s="691"/>
      <c r="R280" s="691"/>
      <c r="S280" s="691"/>
      <c r="T280" s="691"/>
      <c r="U280" s="691"/>
      <c r="V280" s="691"/>
      <c r="W280" s="691"/>
      <c r="X280" s="691"/>
      <c r="Y280" s="691"/>
      <c r="Z280" s="691"/>
      <c r="AA280" s="691"/>
      <c r="AB280" s="691"/>
      <c r="AC280" s="691"/>
      <c r="AD280" s="691"/>
      <c r="AE280" s="691"/>
      <c r="AF280" s="691"/>
    </row>
    <row r="281" spans="1:32" ht="14.25" customHeight="1">
      <c r="A281" s="691"/>
      <c r="B281" s="691"/>
      <c r="C281" s="691"/>
      <c r="D281" s="691"/>
      <c r="E281" s="691"/>
      <c r="F281" s="691"/>
      <c r="G281" s="691"/>
      <c r="H281" s="691"/>
      <c r="I281" s="691"/>
      <c r="J281" s="703"/>
      <c r="K281" s="703"/>
      <c r="L281" s="691"/>
      <c r="M281" s="691"/>
      <c r="N281" s="691"/>
      <c r="O281" s="691"/>
      <c r="P281" s="691"/>
      <c r="Q281" s="691"/>
      <c r="R281" s="691"/>
      <c r="S281" s="691"/>
      <c r="T281" s="691"/>
      <c r="U281" s="691"/>
      <c r="V281" s="691"/>
      <c r="W281" s="691"/>
      <c r="X281" s="691"/>
      <c r="Y281" s="691"/>
      <c r="Z281" s="691"/>
      <c r="AA281" s="691"/>
      <c r="AB281" s="691"/>
      <c r="AC281" s="691"/>
      <c r="AD281" s="691"/>
      <c r="AE281" s="691"/>
      <c r="AF281" s="691"/>
    </row>
    <row r="282" spans="1:32" ht="14.25" customHeight="1">
      <c r="A282" s="691"/>
      <c r="B282" s="691"/>
      <c r="C282" s="691"/>
      <c r="D282" s="691"/>
      <c r="E282" s="691"/>
      <c r="F282" s="691"/>
      <c r="G282" s="691"/>
      <c r="H282" s="691"/>
      <c r="I282" s="691"/>
      <c r="J282" s="703"/>
      <c r="K282" s="703"/>
      <c r="L282" s="691"/>
      <c r="M282" s="691"/>
      <c r="N282" s="691"/>
      <c r="O282" s="691"/>
      <c r="P282" s="691"/>
      <c r="Q282" s="691"/>
      <c r="R282" s="691"/>
      <c r="S282" s="691"/>
      <c r="T282" s="691"/>
      <c r="U282" s="691"/>
      <c r="V282" s="691"/>
      <c r="W282" s="691"/>
      <c r="X282" s="691"/>
      <c r="Y282" s="691"/>
      <c r="Z282" s="691"/>
      <c r="AA282" s="691"/>
      <c r="AB282" s="691"/>
      <c r="AC282" s="691"/>
      <c r="AD282" s="691"/>
      <c r="AE282" s="691"/>
      <c r="AF282" s="691"/>
    </row>
    <row r="283" spans="1:32" ht="14.25" customHeight="1">
      <c r="A283" s="691"/>
      <c r="B283" s="691"/>
      <c r="C283" s="691"/>
      <c r="D283" s="691"/>
      <c r="E283" s="691"/>
      <c r="F283" s="691"/>
      <c r="G283" s="691"/>
      <c r="H283" s="691"/>
      <c r="I283" s="691"/>
      <c r="J283" s="703"/>
      <c r="K283" s="703"/>
      <c r="L283" s="691"/>
      <c r="M283" s="691"/>
      <c r="N283" s="691"/>
      <c r="O283" s="691"/>
      <c r="P283" s="691"/>
      <c r="Q283" s="691"/>
      <c r="R283" s="691"/>
      <c r="S283" s="691"/>
      <c r="T283" s="691"/>
      <c r="U283" s="691"/>
      <c r="V283" s="691"/>
      <c r="W283" s="691"/>
      <c r="X283" s="691"/>
      <c r="Y283" s="691"/>
      <c r="Z283" s="691"/>
      <c r="AA283" s="691"/>
      <c r="AB283" s="691"/>
      <c r="AC283" s="691"/>
      <c r="AD283" s="691"/>
      <c r="AE283" s="691"/>
      <c r="AF283" s="691"/>
    </row>
    <row r="284" spans="1:32" ht="14.25" customHeight="1">
      <c r="A284" s="691"/>
      <c r="B284" s="691"/>
      <c r="C284" s="691"/>
      <c r="D284" s="691"/>
      <c r="E284" s="691"/>
      <c r="F284" s="691"/>
      <c r="G284" s="691"/>
      <c r="H284" s="691"/>
      <c r="I284" s="691"/>
      <c r="J284" s="703"/>
      <c r="K284" s="703"/>
      <c r="L284" s="691"/>
      <c r="M284" s="691"/>
      <c r="N284" s="691"/>
      <c r="O284" s="691"/>
      <c r="P284" s="691"/>
      <c r="Q284" s="691"/>
      <c r="R284" s="691"/>
      <c r="S284" s="691"/>
      <c r="T284" s="691"/>
      <c r="U284" s="691"/>
      <c r="V284" s="691"/>
      <c r="W284" s="691"/>
      <c r="X284" s="691"/>
      <c r="Y284" s="691"/>
      <c r="Z284" s="691"/>
      <c r="AA284" s="691"/>
      <c r="AB284" s="691"/>
      <c r="AC284" s="691"/>
      <c r="AD284" s="691"/>
      <c r="AE284" s="691"/>
      <c r="AF284" s="691"/>
    </row>
    <row r="285" spans="1:32" ht="14.25" customHeight="1">
      <c r="A285" s="691"/>
      <c r="B285" s="691"/>
      <c r="C285" s="691"/>
      <c r="D285" s="691"/>
      <c r="E285" s="691"/>
      <c r="F285" s="691"/>
      <c r="G285" s="691"/>
      <c r="H285" s="691"/>
      <c r="I285" s="691"/>
      <c r="J285" s="703"/>
      <c r="K285" s="703"/>
      <c r="L285" s="691"/>
      <c r="M285" s="691"/>
      <c r="N285" s="691"/>
      <c r="O285" s="691"/>
      <c r="P285" s="691"/>
      <c r="Q285" s="691"/>
      <c r="R285" s="691"/>
      <c r="S285" s="691"/>
      <c r="T285" s="691"/>
      <c r="U285" s="691"/>
      <c r="V285" s="691"/>
      <c r="W285" s="691"/>
      <c r="X285" s="691"/>
      <c r="Y285" s="691"/>
      <c r="Z285" s="691"/>
      <c r="AA285" s="691"/>
      <c r="AB285" s="691"/>
      <c r="AC285" s="691"/>
      <c r="AD285" s="691"/>
      <c r="AE285" s="691"/>
      <c r="AF285" s="691"/>
    </row>
    <row r="286" spans="1:32" ht="14.25" customHeight="1">
      <c r="A286" s="691"/>
      <c r="B286" s="691"/>
      <c r="C286" s="691"/>
      <c r="D286" s="691"/>
      <c r="E286" s="691"/>
      <c r="F286" s="691"/>
      <c r="G286" s="691"/>
      <c r="H286" s="691"/>
      <c r="I286" s="691"/>
      <c r="J286" s="703"/>
      <c r="K286" s="703"/>
      <c r="L286" s="691"/>
      <c r="M286" s="691"/>
      <c r="N286" s="691"/>
      <c r="O286" s="691"/>
      <c r="P286" s="691"/>
      <c r="Q286" s="691"/>
      <c r="R286" s="691"/>
      <c r="S286" s="691"/>
      <c r="T286" s="691"/>
      <c r="U286" s="691"/>
      <c r="V286" s="691"/>
      <c r="W286" s="691"/>
      <c r="X286" s="691"/>
      <c r="Y286" s="691"/>
      <c r="Z286" s="691"/>
      <c r="AA286" s="691"/>
      <c r="AB286" s="691"/>
      <c r="AC286" s="691"/>
      <c r="AD286" s="691"/>
      <c r="AE286" s="691"/>
      <c r="AF286" s="691"/>
    </row>
    <row r="287" spans="1:32" ht="14.25" customHeight="1">
      <c r="A287" s="691"/>
      <c r="B287" s="691"/>
      <c r="C287" s="691"/>
      <c r="D287" s="691"/>
      <c r="E287" s="691"/>
      <c r="F287" s="691"/>
      <c r="G287" s="691"/>
      <c r="H287" s="691"/>
      <c r="I287" s="691"/>
      <c r="J287" s="703"/>
      <c r="K287" s="703"/>
      <c r="L287" s="691"/>
      <c r="M287" s="691"/>
      <c r="N287" s="691"/>
      <c r="O287" s="691"/>
      <c r="P287" s="691"/>
      <c r="Q287" s="691"/>
      <c r="R287" s="691"/>
      <c r="S287" s="691"/>
      <c r="T287" s="691"/>
      <c r="U287" s="691"/>
      <c r="V287" s="691"/>
      <c r="W287" s="691"/>
      <c r="X287" s="691"/>
      <c r="Y287" s="691"/>
      <c r="Z287" s="691"/>
      <c r="AA287" s="691"/>
      <c r="AB287" s="691"/>
      <c r="AC287" s="691"/>
      <c r="AD287" s="691"/>
      <c r="AE287" s="691"/>
      <c r="AF287" s="691"/>
    </row>
    <row r="288" spans="1:32" ht="14.25" customHeight="1">
      <c r="A288" s="691"/>
      <c r="B288" s="691"/>
      <c r="C288" s="691"/>
      <c r="D288" s="691"/>
      <c r="E288" s="691"/>
      <c r="F288" s="691"/>
      <c r="G288" s="691"/>
      <c r="H288" s="691"/>
      <c r="I288" s="691"/>
      <c r="J288" s="703"/>
      <c r="K288" s="703"/>
      <c r="L288" s="691"/>
      <c r="M288" s="691"/>
      <c r="N288" s="691"/>
      <c r="O288" s="691"/>
      <c r="P288" s="691"/>
      <c r="Q288" s="691"/>
      <c r="R288" s="691"/>
      <c r="S288" s="691"/>
      <c r="T288" s="691"/>
      <c r="U288" s="691"/>
      <c r="V288" s="691"/>
      <c r="W288" s="691"/>
      <c r="X288" s="691"/>
      <c r="Y288" s="691"/>
      <c r="Z288" s="691"/>
      <c r="AA288" s="691"/>
      <c r="AB288" s="691"/>
      <c r="AC288" s="691"/>
      <c r="AD288" s="691"/>
      <c r="AE288" s="691"/>
      <c r="AF288" s="691"/>
    </row>
    <row r="289" spans="1:32" ht="14.25" customHeight="1">
      <c r="A289" s="691"/>
      <c r="B289" s="691"/>
      <c r="C289" s="691"/>
      <c r="D289" s="691"/>
      <c r="E289" s="691"/>
      <c r="F289" s="691"/>
      <c r="G289" s="691"/>
      <c r="H289" s="691"/>
      <c r="I289" s="691"/>
      <c r="J289" s="703"/>
      <c r="K289" s="703"/>
      <c r="L289" s="691"/>
      <c r="M289" s="691"/>
      <c r="N289" s="691"/>
      <c r="O289" s="691"/>
      <c r="P289" s="691"/>
      <c r="Q289" s="691"/>
      <c r="R289" s="691"/>
      <c r="S289" s="691"/>
      <c r="T289" s="691"/>
      <c r="U289" s="691"/>
      <c r="V289" s="691"/>
      <c r="W289" s="691"/>
      <c r="X289" s="691"/>
      <c r="Y289" s="691"/>
      <c r="Z289" s="691"/>
      <c r="AA289" s="691"/>
      <c r="AB289" s="691"/>
      <c r="AC289" s="691"/>
      <c r="AD289" s="691"/>
      <c r="AE289" s="691"/>
      <c r="AF289" s="691"/>
    </row>
    <row r="290" spans="1:32" ht="14.25" customHeight="1">
      <c r="A290" s="691"/>
      <c r="B290" s="691"/>
      <c r="C290" s="691"/>
      <c r="D290" s="691"/>
      <c r="E290" s="691"/>
      <c r="F290" s="691"/>
      <c r="G290" s="691"/>
      <c r="H290" s="691"/>
      <c r="I290" s="691"/>
      <c r="J290" s="703"/>
      <c r="K290" s="703"/>
      <c r="L290" s="691"/>
      <c r="M290" s="691"/>
      <c r="N290" s="691"/>
      <c r="O290" s="691"/>
      <c r="P290" s="691"/>
      <c r="Q290" s="691"/>
      <c r="R290" s="691"/>
      <c r="S290" s="691"/>
      <c r="T290" s="691"/>
      <c r="U290" s="691"/>
      <c r="V290" s="691"/>
      <c r="W290" s="691"/>
      <c r="X290" s="691"/>
      <c r="Y290" s="691"/>
      <c r="Z290" s="691"/>
      <c r="AA290" s="691"/>
      <c r="AB290" s="691"/>
      <c r="AC290" s="691"/>
      <c r="AD290" s="691"/>
      <c r="AE290" s="691"/>
      <c r="AF290" s="691"/>
    </row>
    <row r="291" spans="1:32" ht="14.25" customHeight="1">
      <c r="A291" s="691"/>
      <c r="B291" s="691"/>
      <c r="C291" s="691"/>
      <c r="D291" s="691"/>
      <c r="E291" s="691"/>
      <c r="F291" s="691"/>
      <c r="G291" s="691"/>
      <c r="H291" s="691"/>
      <c r="I291" s="691"/>
      <c r="J291" s="703"/>
      <c r="K291" s="703"/>
      <c r="L291" s="691"/>
      <c r="M291" s="691"/>
      <c r="N291" s="691"/>
      <c r="O291" s="691"/>
      <c r="P291" s="691"/>
      <c r="Q291" s="691"/>
      <c r="R291" s="691"/>
      <c r="S291" s="691"/>
      <c r="T291" s="691"/>
      <c r="U291" s="691"/>
      <c r="V291" s="691"/>
      <c r="W291" s="691"/>
      <c r="X291" s="691"/>
      <c r="Y291" s="691"/>
      <c r="Z291" s="691"/>
      <c r="AA291" s="691"/>
      <c r="AB291" s="691"/>
      <c r="AC291" s="691"/>
      <c r="AD291" s="691"/>
      <c r="AE291" s="691"/>
      <c r="AF291" s="691"/>
    </row>
    <row r="292" spans="1:32" ht="14.25" customHeight="1">
      <c r="A292" s="691"/>
      <c r="B292" s="691"/>
      <c r="C292" s="691"/>
      <c r="D292" s="691"/>
      <c r="E292" s="691"/>
      <c r="F292" s="691"/>
      <c r="G292" s="691"/>
      <c r="H292" s="691"/>
      <c r="I292" s="691"/>
      <c r="J292" s="703"/>
      <c r="K292" s="703"/>
      <c r="L292" s="691"/>
      <c r="M292" s="691"/>
      <c r="N292" s="691"/>
      <c r="O292" s="691"/>
      <c r="P292" s="691"/>
      <c r="Q292" s="691"/>
      <c r="R292" s="691"/>
      <c r="S292" s="691"/>
      <c r="T292" s="691"/>
      <c r="U292" s="691"/>
      <c r="V292" s="691"/>
      <c r="W292" s="691"/>
      <c r="X292" s="691"/>
      <c r="Y292" s="691"/>
      <c r="Z292" s="691"/>
      <c r="AA292" s="691"/>
      <c r="AB292" s="691"/>
      <c r="AC292" s="691"/>
      <c r="AD292" s="691"/>
      <c r="AE292" s="691"/>
      <c r="AF292" s="691"/>
    </row>
    <row r="293" spans="1:32" ht="14.25" customHeight="1">
      <c r="A293" s="691"/>
      <c r="B293" s="691"/>
      <c r="C293" s="691"/>
      <c r="D293" s="691"/>
      <c r="E293" s="691"/>
      <c r="F293" s="691"/>
      <c r="G293" s="691"/>
      <c r="H293" s="691"/>
      <c r="I293" s="691"/>
      <c r="J293" s="703"/>
      <c r="K293" s="703"/>
      <c r="L293" s="691"/>
      <c r="M293" s="691"/>
      <c r="N293" s="691"/>
      <c r="O293" s="691"/>
      <c r="P293" s="691"/>
      <c r="Q293" s="691"/>
      <c r="R293" s="691"/>
      <c r="S293" s="691"/>
      <c r="T293" s="691"/>
      <c r="U293" s="691"/>
      <c r="V293" s="691"/>
      <c r="W293" s="691"/>
      <c r="X293" s="691"/>
      <c r="Y293" s="691"/>
      <c r="Z293" s="691"/>
      <c r="AA293" s="691"/>
      <c r="AB293" s="691"/>
      <c r="AC293" s="691"/>
      <c r="AD293" s="691"/>
      <c r="AE293" s="691"/>
      <c r="AF293" s="691"/>
    </row>
    <row r="294" spans="1:32" ht="14.25" customHeight="1">
      <c r="A294" s="691"/>
      <c r="B294" s="691"/>
      <c r="C294" s="691"/>
      <c r="D294" s="691"/>
      <c r="E294" s="691"/>
      <c r="F294" s="691"/>
      <c r="G294" s="691"/>
      <c r="H294" s="691"/>
      <c r="I294" s="691"/>
      <c r="J294" s="703"/>
      <c r="K294" s="703"/>
      <c r="L294" s="691"/>
      <c r="M294" s="691"/>
      <c r="N294" s="691"/>
      <c r="O294" s="691"/>
      <c r="P294" s="691"/>
      <c r="Q294" s="691"/>
      <c r="R294" s="691"/>
      <c r="S294" s="691"/>
      <c r="T294" s="691"/>
      <c r="U294" s="691"/>
      <c r="V294" s="691"/>
      <c r="W294" s="691"/>
      <c r="X294" s="691"/>
      <c r="Y294" s="691"/>
      <c r="Z294" s="691"/>
      <c r="AA294" s="691"/>
      <c r="AB294" s="691"/>
      <c r="AC294" s="691"/>
      <c r="AD294" s="691"/>
      <c r="AE294" s="691"/>
      <c r="AF294" s="691"/>
    </row>
    <row r="295" spans="1:32" ht="14.25" customHeight="1">
      <c r="A295" s="691"/>
      <c r="B295" s="691"/>
      <c r="C295" s="691"/>
      <c r="D295" s="691"/>
      <c r="E295" s="691"/>
      <c r="F295" s="691"/>
      <c r="G295" s="691"/>
      <c r="H295" s="691"/>
      <c r="I295" s="691"/>
      <c r="J295" s="703"/>
      <c r="K295" s="703"/>
      <c r="L295" s="691"/>
      <c r="M295" s="691"/>
      <c r="N295" s="691"/>
      <c r="O295" s="691"/>
      <c r="P295" s="691"/>
      <c r="Q295" s="691"/>
      <c r="R295" s="691"/>
      <c r="S295" s="691"/>
      <c r="T295" s="691"/>
      <c r="U295" s="691"/>
      <c r="V295" s="691"/>
      <c r="W295" s="691"/>
      <c r="X295" s="691"/>
      <c r="Y295" s="691"/>
      <c r="Z295" s="691"/>
      <c r="AA295" s="691"/>
      <c r="AB295" s="691"/>
      <c r="AC295" s="691"/>
      <c r="AD295" s="691"/>
      <c r="AE295" s="691"/>
      <c r="AF295" s="691"/>
    </row>
    <row r="296" spans="1:32" ht="14.25" customHeight="1">
      <c r="A296" s="691"/>
      <c r="B296" s="691"/>
      <c r="C296" s="691"/>
      <c r="D296" s="691"/>
      <c r="E296" s="691"/>
      <c r="F296" s="691"/>
      <c r="G296" s="691"/>
      <c r="H296" s="691"/>
      <c r="I296" s="691"/>
      <c r="J296" s="703"/>
      <c r="K296" s="703"/>
      <c r="L296" s="691"/>
      <c r="M296" s="691"/>
      <c r="N296" s="691"/>
      <c r="O296" s="691"/>
      <c r="P296" s="691"/>
      <c r="Q296" s="691"/>
      <c r="R296" s="691"/>
      <c r="S296" s="691"/>
      <c r="T296" s="691"/>
      <c r="U296" s="691"/>
      <c r="V296" s="691"/>
      <c r="W296" s="691"/>
      <c r="X296" s="691"/>
      <c r="Y296" s="691"/>
      <c r="Z296" s="691"/>
      <c r="AA296" s="691"/>
      <c r="AB296" s="691"/>
      <c r="AC296" s="691"/>
      <c r="AD296" s="691"/>
      <c r="AE296" s="691"/>
      <c r="AF296" s="691"/>
    </row>
    <row r="297" spans="1:32" ht="14.25" customHeight="1">
      <c r="A297" s="691"/>
      <c r="B297" s="691"/>
      <c r="C297" s="691"/>
      <c r="D297" s="691"/>
      <c r="E297" s="691"/>
      <c r="F297" s="691"/>
      <c r="G297" s="691"/>
      <c r="H297" s="691"/>
      <c r="I297" s="691"/>
      <c r="J297" s="703"/>
      <c r="K297" s="703"/>
      <c r="L297" s="691"/>
      <c r="M297" s="691"/>
      <c r="N297" s="691"/>
      <c r="O297" s="691"/>
      <c r="P297" s="691"/>
      <c r="Q297" s="691"/>
      <c r="R297" s="691"/>
      <c r="S297" s="691"/>
      <c r="T297" s="691"/>
      <c r="U297" s="691"/>
      <c r="V297" s="691"/>
      <c r="W297" s="691"/>
      <c r="X297" s="691"/>
      <c r="Y297" s="691"/>
      <c r="Z297" s="691"/>
      <c r="AA297" s="691"/>
      <c r="AB297" s="691"/>
      <c r="AC297" s="691"/>
      <c r="AD297" s="691"/>
      <c r="AE297" s="691"/>
      <c r="AF297" s="691"/>
    </row>
    <row r="298" spans="1:32" ht="14.25" customHeight="1">
      <c r="A298" s="691"/>
      <c r="B298" s="691"/>
      <c r="C298" s="691"/>
      <c r="D298" s="691"/>
      <c r="E298" s="691"/>
      <c r="F298" s="691"/>
      <c r="G298" s="691"/>
      <c r="H298" s="691"/>
      <c r="I298" s="691"/>
      <c r="J298" s="703"/>
      <c r="K298" s="703"/>
      <c r="L298" s="691"/>
      <c r="M298" s="691"/>
      <c r="N298" s="691"/>
      <c r="O298" s="691"/>
      <c r="P298" s="691"/>
      <c r="Q298" s="691"/>
      <c r="R298" s="691"/>
      <c r="S298" s="691"/>
      <c r="T298" s="691"/>
      <c r="U298" s="691"/>
      <c r="V298" s="691"/>
      <c r="W298" s="691"/>
      <c r="X298" s="691"/>
      <c r="Y298" s="691"/>
      <c r="Z298" s="691"/>
      <c r="AA298" s="691"/>
      <c r="AB298" s="691"/>
      <c r="AC298" s="691"/>
      <c r="AD298" s="691"/>
      <c r="AE298" s="691"/>
      <c r="AF298" s="691"/>
    </row>
    <row r="299" spans="1:32" ht="14.25" customHeight="1">
      <c r="A299" s="691"/>
      <c r="B299" s="691"/>
      <c r="C299" s="691"/>
      <c r="D299" s="691"/>
      <c r="E299" s="691"/>
      <c r="F299" s="691"/>
      <c r="G299" s="691"/>
      <c r="H299" s="691"/>
      <c r="I299" s="691"/>
      <c r="J299" s="703"/>
      <c r="K299" s="703"/>
      <c r="L299" s="691"/>
      <c r="M299" s="691"/>
      <c r="N299" s="691"/>
      <c r="O299" s="691"/>
      <c r="P299" s="691"/>
      <c r="Q299" s="691"/>
      <c r="R299" s="691"/>
      <c r="S299" s="691"/>
      <c r="T299" s="691"/>
      <c r="U299" s="691"/>
      <c r="V299" s="691"/>
      <c r="W299" s="691"/>
      <c r="X299" s="691"/>
      <c r="Y299" s="691"/>
      <c r="Z299" s="691"/>
      <c r="AA299" s="691"/>
      <c r="AB299" s="691"/>
      <c r="AC299" s="691"/>
      <c r="AD299" s="691"/>
      <c r="AE299" s="691"/>
      <c r="AF299" s="691"/>
    </row>
    <row r="300" spans="1:32" ht="14.25" customHeight="1">
      <c r="A300" s="691"/>
      <c r="B300" s="691"/>
      <c r="C300" s="691"/>
      <c r="D300" s="691"/>
      <c r="E300" s="691"/>
      <c r="F300" s="691"/>
      <c r="G300" s="691"/>
      <c r="H300" s="691"/>
      <c r="I300" s="691"/>
      <c r="J300" s="703"/>
      <c r="K300" s="703"/>
      <c r="L300" s="691"/>
      <c r="M300" s="691"/>
      <c r="N300" s="691"/>
      <c r="O300" s="691"/>
      <c r="P300" s="691"/>
      <c r="Q300" s="691"/>
      <c r="R300" s="691"/>
      <c r="S300" s="691"/>
      <c r="T300" s="691"/>
      <c r="U300" s="691"/>
      <c r="V300" s="691"/>
      <c r="W300" s="691"/>
      <c r="X300" s="691"/>
      <c r="Y300" s="691"/>
      <c r="Z300" s="691"/>
      <c r="AA300" s="691"/>
      <c r="AB300" s="691"/>
      <c r="AC300" s="691"/>
      <c r="AD300" s="691"/>
      <c r="AE300" s="691"/>
      <c r="AF300" s="691"/>
    </row>
    <row r="301" spans="1:32" ht="14.25" customHeight="1">
      <c r="A301" s="691"/>
      <c r="B301" s="691"/>
      <c r="C301" s="691"/>
      <c r="D301" s="691"/>
      <c r="E301" s="691"/>
      <c r="F301" s="691"/>
      <c r="G301" s="691"/>
      <c r="H301" s="691"/>
      <c r="I301" s="691"/>
      <c r="J301" s="703"/>
      <c r="K301" s="703"/>
      <c r="L301" s="691"/>
      <c r="M301" s="691"/>
      <c r="N301" s="691"/>
      <c r="O301" s="691"/>
      <c r="P301" s="691"/>
      <c r="Q301" s="691"/>
      <c r="R301" s="691"/>
      <c r="S301" s="691"/>
      <c r="T301" s="691"/>
      <c r="U301" s="691"/>
      <c r="V301" s="691"/>
      <c r="W301" s="691"/>
      <c r="X301" s="691"/>
      <c r="Y301" s="691"/>
      <c r="Z301" s="691"/>
      <c r="AA301" s="691"/>
      <c r="AB301" s="691"/>
      <c r="AC301" s="691"/>
      <c r="AD301" s="691"/>
      <c r="AE301" s="691"/>
      <c r="AF301" s="691"/>
    </row>
    <row r="302" spans="1:32" ht="14.25" customHeight="1">
      <c r="A302" s="691"/>
      <c r="B302" s="691"/>
      <c r="C302" s="691"/>
      <c r="D302" s="691"/>
      <c r="E302" s="691"/>
      <c r="F302" s="691"/>
      <c r="G302" s="691"/>
      <c r="H302" s="691"/>
      <c r="I302" s="691"/>
      <c r="J302" s="703"/>
      <c r="K302" s="703"/>
      <c r="L302" s="691"/>
      <c r="M302" s="691"/>
      <c r="N302" s="691"/>
      <c r="O302" s="691"/>
      <c r="P302" s="691"/>
      <c r="Q302" s="691"/>
      <c r="R302" s="691"/>
      <c r="S302" s="691"/>
      <c r="T302" s="691"/>
      <c r="U302" s="691"/>
      <c r="V302" s="691"/>
      <c r="W302" s="691"/>
      <c r="X302" s="691"/>
      <c r="Y302" s="691"/>
      <c r="Z302" s="691"/>
      <c r="AA302" s="691"/>
      <c r="AB302" s="691"/>
      <c r="AC302" s="691"/>
      <c r="AD302" s="691"/>
      <c r="AE302" s="691"/>
      <c r="AF302" s="691"/>
    </row>
    <row r="303" spans="1:32" ht="14.25" customHeight="1">
      <c r="A303" s="691"/>
      <c r="B303" s="691"/>
      <c r="C303" s="691"/>
      <c r="D303" s="691"/>
      <c r="E303" s="691"/>
      <c r="F303" s="691"/>
      <c r="G303" s="691"/>
      <c r="H303" s="691"/>
      <c r="I303" s="691"/>
      <c r="J303" s="703"/>
      <c r="K303" s="703"/>
      <c r="L303" s="691"/>
      <c r="M303" s="691"/>
      <c r="N303" s="691"/>
      <c r="O303" s="691"/>
      <c r="P303" s="691"/>
      <c r="Q303" s="691"/>
      <c r="R303" s="691"/>
      <c r="S303" s="691"/>
      <c r="T303" s="691"/>
      <c r="U303" s="691"/>
      <c r="V303" s="691"/>
      <c r="W303" s="691"/>
      <c r="X303" s="691"/>
      <c r="Y303" s="691"/>
      <c r="Z303" s="691"/>
      <c r="AA303" s="691"/>
      <c r="AB303" s="691"/>
      <c r="AC303" s="691"/>
      <c r="AD303" s="691"/>
      <c r="AE303" s="691"/>
      <c r="AF303" s="691"/>
    </row>
    <row r="304" spans="1:32" ht="14.25" customHeight="1">
      <c r="A304" s="691"/>
      <c r="B304" s="691"/>
      <c r="C304" s="691"/>
      <c r="D304" s="691"/>
      <c r="E304" s="691"/>
      <c r="F304" s="691"/>
      <c r="G304" s="691"/>
      <c r="H304" s="691"/>
      <c r="I304" s="691"/>
      <c r="J304" s="703"/>
      <c r="K304" s="703"/>
      <c r="L304" s="691"/>
      <c r="M304" s="691"/>
      <c r="N304" s="691"/>
      <c r="O304" s="691"/>
      <c r="P304" s="691"/>
      <c r="Q304" s="691"/>
      <c r="R304" s="691"/>
      <c r="S304" s="691"/>
      <c r="T304" s="691"/>
      <c r="U304" s="691"/>
      <c r="V304" s="691"/>
      <c r="W304" s="691"/>
      <c r="X304" s="691"/>
      <c r="Y304" s="691"/>
      <c r="Z304" s="691"/>
      <c r="AA304" s="691"/>
      <c r="AB304" s="691"/>
      <c r="AC304" s="691"/>
      <c r="AD304" s="691"/>
      <c r="AE304" s="691"/>
      <c r="AF304" s="691"/>
    </row>
    <row r="305" spans="1:32" ht="14.25" customHeight="1">
      <c r="A305" s="691"/>
      <c r="B305" s="691"/>
      <c r="C305" s="691"/>
      <c r="D305" s="691"/>
      <c r="E305" s="691"/>
      <c r="F305" s="691"/>
      <c r="G305" s="691"/>
      <c r="H305" s="691"/>
      <c r="I305" s="691"/>
      <c r="J305" s="703"/>
      <c r="K305" s="703"/>
      <c r="L305" s="691"/>
      <c r="M305" s="691"/>
      <c r="N305" s="691"/>
      <c r="O305" s="691"/>
      <c r="P305" s="691"/>
      <c r="Q305" s="691"/>
      <c r="R305" s="691"/>
      <c r="S305" s="691"/>
      <c r="T305" s="691"/>
      <c r="U305" s="691"/>
      <c r="V305" s="691"/>
      <c r="W305" s="691"/>
      <c r="X305" s="691"/>
      <c r="Y305" s="691"/>
      <c r="Z305" s="691"/>
      <c r="AA305" s="691"/>
      <c r="AB305" s="691"/>
      <c r="AC305" s="691"/>
      <c r="AD305" s="691"/>
      <c r="AE305" s="691"/>
      <c r="AF305" s="691"/>
    </row>
    <row r="306" spans="1:32" ht="14.25" customHeight="1">
      <c r="A306" s="691"/>
      <c r="B306" s="691"/>
      <c r="C306" s="691"/>
      <c r="D306" s="691"/>
      <c r="E306" s="691"/>
      <c r="F306" s="691"/>
      <c r="G306" s="691"/>
      <c r="H306" s="691"/>
      <c r="I306" s="691"/>
      <c r="J306" s="703"/>
      <c r="K306" s="703"/>
      <c r="L306" s="691"/>
      <c r="M306" s="691"/>
      <c r="N306" s="691"/>
      <c r="O306" s="691"/>
      <c r="P306" s="691"/>
      <c r="Q306" s="691"/>
      <c r="R306" s="691"/>
      <c r="S306" s="691"/>
      <c r="T306" s="691"/>
      <c r="U306" s="691"/>
      <c r="V306" s="691"/>
      <c r="W306" s="691"/>
      <c r="X306" s="691"/>
      <c r="Y306" s="691"/>
      <c r="Z306" s="691"/>
      <c r="AA306" s="691"/>
      <c r="AB306" s="691"/>
      <c r="AC306" s="691"/>
      <c r="AD306" s="691"/>
      <c r="AE306" s="691"/>
      <c r="AF306" s="691"/>
    </row>
    <row r="307" spans="1:32" ht="14.25" customHeight="1">
      <c r="A307" s="691"/>
      <c r="B307" s="691"/>
      <c r="C307" s="691"/>
      <c r="D307" s="691"/>
      <c r="E307" s="691"/>
      <c r="F307" s="691"/>
      <c r="G307" s="691"/>
      <c r="H307" s="691"/>
      <c r="I307" s="691"/>
      <c r="J307" s="703"/>
      <c r="K307" s="703"/>
      <c r="L307" s="691"/>
      <c r="M307" s="691"/>
      <c r="N307" s="691"/>
      <c r="O307" s="691"/>
      <c r="P307" s="691"/>
      <c r="Q307" s="691"/>
      <c r="R307" s="691"/>
      <c r="S307" s="691"/>
      <c r="T307" s="691"/>
      <c r="U307" s="691"/>
      <c r="V307" s="691"/>
      <c r="W307" s="691"/>
      <c r="X307" s="691"/>
      <c r="Y307" s="691"/>
      <c r="Z307" s="691"/>
      <c r="AA307" s="691"/>
      <c r="AB307" s="691"/>
      <c r="AC307" s="691"/>
      <c r="AD307" s="691"/>
      <c r="AE307" s="691"/>
      <c r="AF307" s="691"/>
    </row>
    <row r="308" spans="1:32" ht="14.25" customHeight="1">
      <c r="A308" s="691"/>
      <c r="B308" s="691"/>
      <c r="C308" s="691"/>
      <c r="D308" s="691"/>
      <c r="E308" s="691"/>
      <c r="F308" s="691"/>
      <c r="G308" s="691"/>
      <c r="H308" s="691"/>
      <c r="I308" s="691"/>
      <c r="J308" s="703"/>
      <c r="K308" s="703"/>
      <c r="L308" s="691"/>
      <c r="M308" s="691"/>
      <c r="N308" s="691"/>
      <c r="O308" s="691"/>
      <c r="P308" s="691"/>
      <c r="Q308" s="691"/>
      <c r="R308" s="691"/>
      <c r="S308" s="691"/>
      <c r="T308" s="691"/>
      <c r="U308" s="691"/>
      <c r="V308" s="691"/>
      <c r="W308" s="691"/>
      <c r="X308" s="691"/>
      <c r="Y308" s="691"/>
      <c r="Z308" s="691"/>
      <c r="AA308" s="691"/>
      <c r="AB308" s="691"/>
      <c r="AC308" s="691"/>
      <c r="AD308" s="691"/>
      <c r="AE308" s="691"/>
      <c r="AF308" s="691"/>
    </row>
    <row r="309" spans="1:32" ht="14.25" customHeight="1">
      <c r="A309" s="691"/>
      <c r="B309" s="691"/>
      <c r="C309" s="691"/>
      <c r="D309" s="691"/>
      <c r="E309" s="691"/>
      <c r="F309" s="691"/>
      <c r="G309" s="691"/>
      <c r="H309" s="691"/>
      <c r="I309" s="691"/>
      <c r="J309" s="703"/>
      <c r="K309" s="703"/>
      <c r="L309" s="691"/>
      <c r="M309" s="691"/>
      <c r="N309" s="691"/>
      <c r="O309" s="691"/>
      <c r="P309" s="691"/>
      <c r="Q309" s="691"/>
      <c r="R309" s="691"/>
      <c r="S309" s="691"/>
      <c r="T309" s="691"/>
      <c r="U309" s="691"/>
      <c r="V309" s="691"/>
      <c r="W309" s="691"/>
      <c r="X309" s="691"/>
      <c r="Y309" s="691"/>
      <c r="Z309" s="691"/>
      <c r="AA309" s="691"/>
      <c r="AB309" s="691"/>
      <c r="AC309" s="691"/>
      <c r="AD309" s="691"/>
      <c r="AE309" s="691"/>
      <c r="AF309" s="691"/>
    </row>
    <row r="310" spans="1:32" ht="14.25" customHeight="1">
      <c r="A310" s="691"/>
      <c r="B310" s="691"/>
      <c r="C310" s="691"/>
      <c r="D310" s="691"/>
      <c r="E310" s="691"/>
      <c r="F310" s="691"/>
      <c r="G310" s="691"/>
      <c r="H310" s="691"/>
      <c r="I310" s="691"/>
      <c r="J310" s="703"/>
      <c r="K310" s="703"/>
      <c r="L310" s="691"/>
      <c r="M310" s="691"/>
      <c r="N310" s="691"/>
      <c r="O310" s="691"/>
      <c r="P310" s="691"/>
      <c r="Q310" s="691"/>
      <c r="R310" s="691"/>
      <c r="S310" s="691"/>
      <c r="T310" s="691"/>
      <c r="U310" s="691"/>
      <c r="V310" s="691"/>
      <c r="W310" s="691"/>
      <c r="X310" s="691"/>
      <c r="Y310" s="691"/>
      <c r="Z310" s="691"/>
      <c r="AA310" s="691"/>
      <c r="AB310" s="691"/>
      <c r="AC310" s="691"/>
      <c r="AD310" s="691"/>
      <c r="AE310" s="691"/>
      <c r="AF310" s="691"/>
    </row>
    <row r="311" spans="1:32" ht="14.25" customHeight="1">
      <c r="A311" s="691"/>
      <c r="B311" s="691"/>
      <c r="C311" s="691"/>
      <c r="D311" s="691"/>
      <c r="E311" s="691"/>
      <c r="F311" s="691"/>
      <c r="G311" s="691"/>
      <c r="H311" s="691"/>
      <c r="I311" s="691"/>
      <c r="J311" s="703"/>
      <c r="K311" s="703"/>
      <c r="L311" s="691"/>
      <c r="M311" s="691"/>
      <c r="N311" s="691"/>
      <c r="O311" s="691"/>
      <c r="P311" s="691"/>
      <c r="Q311" s="691"/>
      <c r="R311" s="691"/>
      <c r="S311" s="691"/>
      <c r="T311" s="691"/>
      <c r="U311" s="691"/>
      <c r="V311" s="691"/>
      <c r="W311" s="691"/>
      <c r="X311" s="691"/>
      <c r="Y311" s="691"/>
      <c r="Z311" s="691"/>
      <c r="AA311" s="691"/>
      <c r="AB311" s="691"/>
      <c r="AC311" s="691"/>
      <c r="AD311" s="691"/>
      <c r="AE311" s="691"/>
      <c r="AF311" s="691"/>
    </row>
    <row r="312" spans="1:32" ht="14.25" customHeight="1">
      <c r="A312" s="691"/>
      <c r="B312" s="691"/>
      <c r="C312" s="691"/>
      <c r="D312" s="691"/>
      <c r="E312" s="691"/>
      <c r="F312" s="691"/>
      <c r="G312" s="691"/>
      <c r="H312" s="691"/>
      <c r="I312" s="691"/>
      <c r="J312" s="703"/>
      <c r="K312" s="703"/>
      <c r="L312" s="691"/>
      <c r="M312" s="691"/>
      <c r="N312" s="691"/>
      <c r="O312" s="691"/>
      <c r="P312" s="691"/>
      <c r="Q312" s="691"/>
      <c r="R312" s="691"/>
      <c r="S312" s="691"/>
      <c r="T312" s="691"/>
      <c r="U312" s="691"/>
      <c r="V312" s="691"/>
      <c r="W312" s="691"/>
      <c r="X312" s="691"/>
      <c r="Y312" s="691"/>
      <c r="Z312" s="691"/>
      <c r="AA312" s="691"/>
      <c r="AB312" s="691"/>
      <c r="AC312" s="691"/>
      <c r="AD312" s="691"/>
      <c r="AE312" s="691"/>
      <c r="AF312" s="691"/>
    </row>
    <row r="313" spans="1:32" ht="14.25" customHeight="1">
      <c r="A313" s="691"/>
      <c r="B313" s="691"/>
      <c r="C313" s="691"/>
      <c r="D313" s="691"/>
      <c r="E313" s="691"/>
      <c r="F313" s="691"/>
      <c r="G313" s="691"/>
      <c r="H313" s="691"/>
      <c r="I313" s="691"/>
      <c r="J313" s="703"/>
      <c r="K313" s="703"/>
      <c r="L313" s="691"/>
      <c r="M313" s="691"/>
      <c r="N313" s="691"/>
      <c r="O313" s="691"/>
      <c r="P313" s="691"/>
      <c r="Q313" s="691"/>
      <c r="R313" s="691"/>
      <c r="S313" s="691"/>
      <c r="T313" s="691"/>
      <c r="U313" s="691"/>
      <c r="V313" s="691"/>
      <c r="W313" s="691"/>
      <c r="X313" s="691"/>
      <c r="Y313" s="691"/>
      <c r="Z313" s="691"/>
      <c r="AA313" s="691"/>
      <c r="AB313" s="691"/>
      <c r="AC313" s="691"/>
      <c r="AD313" s="691"/>
      <c r="AE313" s="691"/>
      <c r="AF313" s="691"/>
    </row>
    <row r="314" spans="1:32" ht="14.25" customHeight="1">
      <c r="A314" s="691"/>
      <c r="B314" s="691"/>
      <c r="C314" s="691"/>
      <c r="D314" s="691"/>
      <c r="E314" s="691"/>
      <c r="F314" s="691"/>
      <c r="G314" s="691"/>
      <c r="H314" s="691"/>
      <c r="I314" s="691"/>
      <c r="J314" s="703"/>
      <c r="K314" s="703"/>
      <c r="L314" s="691"/>
      <c r="M314" s="691"/>
      <c r="N314" s="691"/>
      <c r="O314" s="691"/>
      <c r="P314" s="691"/>
      <c r="Q314" s="691"/>
      <c r="R314" s="691"/>
      <c r="S314" s="691"/>
      <c r="T314" s="691"/>
      <c r="U314" s="691"/>
      <c r="V314" s="691"/>
      <c r="W314" s="691"/>
      <c r="X314" s="691"/>
      <c r="Y314" s="691"/>
      <c r="Z314" s="691"/>
      <c r="AA314" s="691"/>
      <c r="AB314" s="691"/>
      <c r="AC314" s="691"/>
      <c r="AD314" s="691"/>
      <c r="AE314" s="691"/>
      <c r="AF314" s="691"/>
    </row>
    <row r="315" spans="1:32" ht="14.25" customHeight="1">
      <c r="A315" s="691"/>
      <c r="B315" s="691"/>
      <c r="C315" s="691"/>
      <c r="D315" s="691"/>
      <c r="E315" s="691"/>
      <c r="F315" s="691"/>
      <c r="G315" s="691"/>
      <c r="H315" s="691"/>
      <c r="I315" s="691"/>
      <c r="J315" s="703"/>
      <c r="K315" s="703"/>
      <c r="L315" s="691"/>
      <c r="M315" s="691"/>
      <c r="N315" s="691"/>
      <c r="O315" s="691"/>
      <c r="P315" s="691"/>
      <c r="Q315" s="691"/>
      <c r="R315" s="691"/>
      <c r="S315" s="691"/>
      <c r="T315" s="691"/>
      <c r="U315" s="691"/>
      <c r="V315" s="691"/>
      <c r="W315" s="691"/>
      <c r="X315" s="691"/>
      <c r="Y315" s="691"/>
      <c r="Z315" s="691"/>
      <c r="AA315" s="691"/>
      <c r="AB315" s="691"/>
      <c r="AC315" s="691"/>
      <c r="AD315" s="691"/>
      <c r="AE315" s="691"/>
      <c r="AF315" s="691"/>
    </row>
    <row r="316" spans="1:32" ht="14.25" customHeight="1">
      <c r="A316" s="691"/>
      <c r="B316" s="691"/>
      <c r="C316" s="691"/>
      <c r="D316" s="691"/>
      <c r="E316" s="691"/>
      <c r="F316" s="691"/>
      <c r="G316" s="691"/>
      <c r="H316" s="691"/>
      <c r="I316" s="691"/>
      <c r="J316" s="703"/>
      <c r="K316" s="703"/>
      <c r="L316" s="691"/>
      <c r="M316" s="691"/>
      <c r="N316" s="691"/>
      <c r="O316" s="691"/>
      <c r="P316" s="691"/>
      <c r="Q316" s="691"/>
      <c r="R316" s="691"/>
      <c r="S316" s="691"/>
      <c r="T316" s="691"/>
      <c r="U316" s="691"/>
      <c r="V316" s="691"/>
      <c r="W316" s="691"/>
      <c r="X316" s="691"/>
      <c r="Y316" s="691"/>
      <c r="Z316" s="691"/>
      <c r="AA316" s="691"/>
      <c r="AB316" s="691"/>
      <c r="AC316" s="691"/>
      <c r="AD316" s="691"/>
      <c r="AE316" s="691"/>
      <c r="AF316" s="691"/>
    </row>
    <row r="317" spans="1:32" ht="14.25" customHeight="1">
      <c r="A317" s="691"/>
      <c r="B317" s="691"/>
      <c r="C317" s="691"/>
      <c r="D317" s="691"/>
      <c r="E317" s="691"/>
      <c r="F317" s="691"/>
      <c r="G317" s="691"/>
      <c r="H317" s="691"/>
      <c r="I317" s="691"/>
      <c r="J317" s="703"/>
      <c r="K317" s="703"/>
      <c r="L317" s="691"/>
      <c r="M317" s="691"/>
      <c r="N317" s="691"/>
      <c r="O317" s="691"/>
      <c r="P317" s="691"/>
      <c r="Q317" s="691"/>
      <c r="R317" s="691"/>
      <c r="S317" s="691"/>
      <c r="T317" s="691"/>
      <c r="U317" s="691"/>
      <c r="V317" s="691"/>
      <c r="W317" s="691"/>
      <c r="X317" s="691"/>
      <c r="Y317" s="691"/>
      <c r="Z317" s="691"/>
      <c r="AA317" s="691"/>
      <c r="AB317" s="691"/>
      <c r="AC317" s="691"/>
      <c r="AD317" s="691"/>
      <c r="AE317" s="691"/>
      <c r="AF317" s="691"/>
    </row>
    <row r="318" spans="1:32" ht="14.25" customHeight="1">
      <c r="A318" s="691"/>
      <c r="B318" s="691"/>
      <c r="C318" s="691"/>
      <c r="D318" s="691"/>
      <c r="E318" s="691"/>
      <c r="F318" s="691"/>
      <c r="G318" s="691"/>
      <c r="H318" s="691"/>
      <c r="I318" s="691"/>
      <c r="J318" s="703"/>
      <c r="K318" s="703"/>
      <c r="L318" s="691"/>
      <c r="M318" s="691"/>
      <c r="N318" s="691"/>
      <c r="O318" s="691"/>
      <c r="P318" s="691"/>
      <c r="Q318" s="691"/>
      <c r="R318" s="691"/>
      <c r="S318" s="691"/>
      <c r="T318" s="691"/>
      <c r="U318" s="691"/>
      <c r="V318" s="691"/>
      <c r="W318" s="691"/>
      <c r="X318" s="691"/>
      <c r="Y318" s="691"/>
      <c r="Z318" s="691"/>
      <c r="AA318" s="691"/>
      <c r="AB318" s="691"/>
      <c r="AC318" s="691"/>
      <c r="AD318" s="691"/>
      <c r="AE318" s="691"/>
      <c r="AF318" s="691"/>
    </row>
    <row r="319" spans="1:32" ht="14.25" customHeight="1">
      <c r="A319" s="691"/>
      <c r="B319" s="691"/>
      <c r="C319" s="691"/>
      <c r="D319" s="691"/>
      <c r="E319" s="691"/>
      <c r="F319" s="691"/>
      <c r="G319" s="691"/>
      <c r="H319" s="691"/>
      <c r="I319" s="691"/>
      <c r="J319" s="703"/>
      <c r="K319" s="703"/>
      <c r="L319" s="691"/>
      <c r="M319" s="691"/>
      <c r="N319" s="691"/>
      <c r="O319" s="691"/>
      <c r="P319" s="691"/>
      <c r="Q319" s="691"/>
      <c r="R319" s="691"/>
      <c r="S319" s="691"/>
      <c r="T319" s="691"/>
      <c r="U319" s="691"/>
      <c r="V319" s="691"/>
      <c r="W319" s="691"/>
      <c r="X319" s="691"/>
      <c r="Y319" s="691"/>
      <c r="Z319" s="691"/>
      <c r="AA319" s="691"/>
      <c r="AB319" s="691"/>
      <c r="AC319" s="691"/>
      <c r="AD319" s="691"/>
      <c r="AE319" s="691"/>
      <c r="AF319" s="691"/>
    </row>
    <row r="320" spans="1:32" ht="14.25" customHeight="1">
      <c r="A320" s="691"/>
      <c r="B320" s="691"/>
      <c r="C320" s="691"/>
      <c r="D320" s="691"/>
      <c r="E320" s="691"/>
      <c r="F320" s="691"/>
      <c r="G320" s="691"/>
      <c r="H320" s="691"/>
      <c r="I320" s="691"/>
      <c r="J320" s="703"/>
      <c r="K320" s="703"/>
      <c r="L320" s="691"/>
      <c r="M320" s="691"/>
      <c r="N320" s="691"/>
      <c r="O320" s="691"/>
      <c r="P320" s="691"/>
      <c r="Q320" s="691"/>
      <c r="R320" s="691"/>
      <c r="S320" s="691"/>
      <c r="T320" s="691"/>
      <c r="U320" s="691"/>
      <c r="V320" s="691"/>
      <c r="W320" s="691"/>
      <c r="X320" s="691"/>
      <c r="Y320" s="691"/>
      <c r="Z320" s="691"/>
      <c r="AA320" s="691"/>
      <c r="AB320" s="691"/>
      <c r="AC320" s="691"/>
      <c r="AD320" s="691"/>
      <c r="AE320" s="691"/>
      <c r="AF320" s="691"/>
    </row>
    <row r="321" spans="1:32" ht="14.25" customHeight="1">
      <c r="A321" s="691"/>
      <c r="B321" s="691"/>
      <c r="C321" s="691"/>
      <c r="D321" s="691"/>
      <c r="E321" s="691"/>
      <c r="F321" s="691"/>
      <c r="G321" s="691"/>
      <c r="H321" s="691"/>
      <c r="I321" s="691"/>
      <c r="J321" s="703"/>
      <c r="K321" s="703"/>
      <c r="L321" s="691"/>
      <c r="M321" s="691"/>
      <c r="N321" s="691"/>
      <c r="O321" s="691"/>
      <c r="P321" s="691"/>
      <c r="Q321" s="691"/>
      <c r="R321" s="691"/>
      <c r="S321" s="691"/>
      <c r="T321" s="691"/>
      <c r="U321" s="691"/>
      <c r="V321" s="691"/>
      <c r="W321" s="691"/>
      <c r="X321" s="691"/>
      <c r="Y321" s="691"/>
      <c r="Z321" s="691"/>
      <c r="AA321" s="691"/>
      <c r="AB321" s="691"/>
      <c r="AC321" s="691"/>
      <c r="AD321" s="691"/>
      <c r="AE321" s="691"/>
      <c r="AF321" s="691"/>
    </row>
    <row r="322" spans="1:32" ht="14.25" customHeight="1">
      <c r="A322" s="691"/>
      <c r="B322" s="691"/>
      <c r="C322" s="691"/>
      <c r="D322" s="691"/>
      <c r="E322" s="691"/>
      <c r="F322" s="691"/>
      <c r="G322" s="691"/>
      <c r="H322" s="691"/>
      <c r="I322" s="691"/>
      <c r="J322" s="703"/>
      <c r="K322" s="703"/>
      <c r="L322" s="691"/>
      <c r="M322" s="691"/>
      <c r="N322" s="691"/>
      <c r="O322" s="691"/>
      <c r="P322" s="691"/>
      <c r="Q322" s="691"/>
      <c r="R322" s="691"/>
      <c r="S322" s="691"/>
      <c r="T322" s="691"/>
      <c r="U322" s="691"/>
      <c r="V322" s="691"/>
      <c r="W322" s="691"/>
      <c r="X322" s="691"/>
      <c r="Y322" s="691"/>
      <c r="Z322" s="691"/>
      <c r="AA322" s="691"/>
      <c r="AB322" s="691"/>
      <c r="AC322" s="691"/>
      <c r="AD322" s="691"/>
      <c r="AE322" s="691"/>
      <c r="AF322" s="691"/>
    </row>
    <row r="323" spans="1:32" ht="14.25" customHeight="1">
      <c r="A323" s="691"/>
      <c r="B323" s="691"/>
      <c r="C323" s="691"/>
      <c r="D323" s="691"/>
      <c r="E323" s="691"/>
      <c r="F323" s="691"/>
      <c r="G323" s="691"/>
      <c r="H323" s="691"/>
      <c r="I323" s="691"/>
      <c r="J323" s="703"/>
      <c r="K323" s="703"/>
      <c r="L323" s="691"/>
      <c r="M323" s="691"/>
      <c r="N323" s="691"/>
      <c r="O323" s="691"/>
      <c r="P323" s="691"/>
      <c r="Q323" s="691"/>
      <c r="R323" s="691"/>
      <c r="S323" s="691"/>
      <c r="T323" s="691"/>
      <c r="U323" s="691"/>
      <c r="V323" s="691"/>
      <c r="W323" s="691"/>
      <c r="X323" s="691"/>
      <c r="Y323" s="691"/>
      <c r="Z323" s="691"/>
      <c r="AA323" s="691"/>
      <c r="AB323" s="691"/>
      <c r="AC323" s="691"/>
      <c r="AD323" s="691"/>
      <c r="AE323" s="691"/>
      <c r="AF323" s="691"/>
    </row>
    <row r="324" spans="1:32" ht="14.25" customHeight="1">
      <c r="A324" s="691"/>
      <c r="B324" s="691"/>
      <c r="C324" s="691"/>
      <c r="D324" s="691"/>
      <c r="E324" s="691"/>
      <c r="F324" s="691"/>
      <c r="G324" s="691"/>
      <c r="H324" s="691"/>
      <c r="I324" s="691"/>
      <c r="J324" s="703"/>
      <c r="K324" s="703"/>
      <c r="L324" s="691"/>
      <c r="M324" s="691"/>
      <c r="N324" s="691"/>
      <c r="O324" s="691"/>
      <c r="P324" s="691"/>
      <c r="Q324" s="691"/>
      <c r="R324" s="691"/>
      <c r="S324" s="691"/>
      <c r="T324" s="691"/>
      <c r="U324" s="691"/>
      <c r="V324" s="691"/>
      <c r="W324" s="691"/>
      <c r="X324" s="691"/>
      <c r="Y324" s="691"/>
      <c r="Z324" s="691"/>
      <c r="AA324" s="691"/>
      <c r="AB324" s="691"/>
      <c r="AC324" s="691"/>
      <c r="AD324" s="691"/>
      <c r="AE324" s="691"/>
      <c r="AF324" s="691"/>
    </row>
    <row r="325" spans="1:32" ht="14.25" customHeight="1">
      <c r="A325" s="691"/>
      <c r="B325" s="691"/>
      <c r="C325" s="691"/>
      <c r="D325" s="691"/>
      <c r="E325" s="691"/>
      <c r="F325" s="691"/>
      <c r="G325" s="691"/>
      <c r="H325" s="691"/>
      <c r="I325" s="691"/>
      <c r="J325" s="703"/>
      <c r="K325" s="703"/>
      <c r="L325" s="691"/>
      <c r="M325" s="691"/>
      <c r="N325" s="691"/>
      <c r="O325" s="691"/>
      <c r="P325" s="691"/>
      <c r="Q325" s="691"/>
      <c r="R325" s="691"/>
      <c r="S325" s="691"/>
      <c r="T325" s="691"/>
      <c r="U325" s="691"/>
      <c r="V325" s="691"/>
      <c r="W325" s="691"/>
      <c r="X325" s="691"/>
      <c r="Y325" s="691"/>
      <c r="Z325" s="691"/>
      <c r="AA325" s="691"/>
      <c r="AB325" s="691"/>
      <c r="AC325" s="691"/>
      <c r="AD325" s="691"/>
      <c r="AE325" s="691"/>
      <c r="AF325" s="691"/>
    </row>
    <row r="326" spans="1:32" ht="14.25" customHeight="1">
      <c r="A326" s="691"/>
      <c r="B326" s="691"/>
      <c r="C326" s="691"/>
      <c r="D326" s="691"/>
      <c r="E326" s="691"/>
      <c r="F326" s="691"/>
      <c r="G326" s="691"/>
      <c r="H326" s="691"/>
      <c r="I326" s="691"/>
      <c r="J326" s="703"/>
      <c r="K326" s="703"/>
      <c r="L326" s="691"/>
      <c r="M326" s="691"/>
      <c r="N326" s="691"/>
      <c r="O326" s="691"/>
      <c r="P326" s="691"/>
      <c r="Q326" s="691"/>
      <c r="R326" s="691"/>
      <c r="S326" s="691"/>
      <c r="T326" s="691"/>
      <c r="U326" s="691"/>
      <c r="V326" s="691"/>
      <c r="W326" s="691"/>
      <c r="X326" s="691"/>
      <c r="Y326" s="691"/>
      <c r="Z326" s="691"/>
      <c r="AA326" s="691"/>
      <c r="AB326" s="691"/>
      <c r="AC326" s="691"/>
      <c r="AD326" s="691"/>
      <c r="AE326" s="691"/>
      <c r="AF326" s="691"/>
    </row>
    <row r="327" spans="1:32" ht="14.25" customHeight="1">
      <c r="A327" s="691"/>
      <c r="B327" s="691"/>
      <c r="C327" s="691"/>
      <c r="D327" s="691"/>
      <c r="E327" s="691"/>
      <c r="F327" s="691"/>
      <c r="G327" s="691"/>
      <c r="H327" s="691"/>
      <c r="I327" s="691"/>
      <c r="J327" s="703"/>
      <c r="K327" s="703"/>
      <c r="L327" s="691"/>
      <c r="M327" s="691"/>
      <c r="N327" s="691"/>
      <c r="O327" s="691"/>
      <c r="P327" s="691"/>
      <c r="Q327" s="691"/>
      <c r="R327" s="691"/>
      <c r="S327" s="691"/>
      <c r="T327" s="691"/>
      <c r="U327" s="691"/>
      <c r="V327" s="691"/>
      <c r="W327" s="691"/>
      <c r="X327" s="691"/>
      <c r="Y327" s="691"/>
      <c r="Z327" s="691"/>
      <c r="AA327" s="691"/>
      <c r="AB327" s="691"/>
      <c r="AC327" s="691"/>
      <c r="AD327" s="691"/>
      <c r="AE327" s="691"/>
      <c r="AF327" s="691"/>
    </row>
    <row r="328" spans="1:32" ht="14.25" customHeight="1">
      <c r="A328" s="691"/>
      <c r="B328" s="691"/>
      <c r="C328" s="691"/>
      <c r="D328" s="691"/>
      <c r="E328" s="691"/>
      <c r="F328" s="691"/>
      <c r="G328" s="691"/>
      <c r="H328" s="691"/>
      <c r="I328" s="691"/>
      <c r="J328" s="703"/>
      <c r="K328" s="703"/>
      <c r="L328" s="691"/>
      <c r="M328" s="691"/>
      <c r="N328" s="691"/>
      <c r="O328" s="691"/>
      <c r="P328" s="691"/>
      <c r="Q328" s="691"/>
      <c r="R328" s="691"/>
      <c r="S328" s="691"/>
      <c r="T328" s="691"/>
      <c r="U328" s="691"/>
      <c r="V328" s="691"/>
      <c r="W328" s="691"/>
      <c r="X328" s="691"/>
      <c r="Y328" s="691"/>
      <c r="Z328" s="691"/>
      <c r="AA328" s="691"/>
      <c r="AB328" s="691"/>
      <c r="AC328" s="691"/>
      <c r="AD328" s="691"/>
      <c r="AE328" s="691"/>
      <c r="AF328" s="691"/>
    </row>
    <row r="329" spans="1:32" ht="14.25" customHeight="1">
      <c r="A329" s="691"/>
      <c r="B329" s="691"/>
      <c r="C329" s="691"/>
      <c r="D329" s="691"/>
      <c r="E329" s="691"/>
      <c r="F329" s="691"/>
      <c r="G329" s="691"/>
      <c r="H329" s="691"/>
      <c r="I329" s="691"/>
      <c r="J329" s="703"/>
      <c r="K329" s="703"/>
      <c r="L329" s="691"/>
      <c r="M329" s="691"/>
      <c r="N329" s="691"/>
      <c r="O329" s="691"/>
      <c r="P329" s="691"/>
      <c r="Q329" s="691"/>
      <c r="R329" s="691"/>
      <c r="S329" s="691"/>
      <c r="T329" s="691"/>
      <c r="U329" s="691"/>
      <c r="V329" s="691"/>
      <c r="W329" s="691"/>
      <c r="X329" s="691"/>
      <c r="Y329" s="691"/>
      <c r="Z329" s="691"/>
      <c r="AA329" s="691"/>
      <c r="AB329" s="691"/>
      <c r="AC329" s="691"/>
      <c r="AD329" s="691"/>
      <c r="AE329" s="691"/>
      <c r="AF329" s="691"/>
    </row>
    <row r="330" spans="1:32" ht="14.25" customHeight="1">
      <c r="A330" s="691"/>
      <c r="B330" s="691"/>
      <c r="C330" s="691"/>
      <c r="D330" s="691"/>
      <c r="E330" s="691"/>
      <c r="F330" s="691"/>
      <c r="G330" s="691"/>
      <c r="H330" s="691"/>
      <c r="I330" s="691"/>
      <c r="J330" s="703"/>
      <c r="K330" s="703"/>
      <c r="L330" s="691"/>
      <c r="M330" s="691"/>
      <c r="N330" s="691"/>
      <c r="O330" s="691"/>
      <c r="P330" s="691"/>
      <c r="Q330" s="691"/>
      <c r="R330" s="691"/>
      <c r="S330" s="691"/>
      <c r="T330" s="691"/>
      <c r="U330" s="691"/>
      <c r="V330" s="691"/>
      <c r="W330" s="691"/>
      <c r="X330" s="691"/>
      <c r="Y330" s="691"/>
      <c r="Z330" s="691"/>
      <c r="AA330" s="691"/>
      <c r="AB330" s="691"/>
      <c r="AC330" s="691"/>
      <c r="AD330" s="691"/>
      <c r="AE330" s="691"/>
      <c r="AF330" s="691"/>
    </row>
    <row r="331" spans="1:32" ht="14.25" customHeight="1">
      <c r="A331" s="691"/>
      <c r="B331" s="691"/>
      <c r="C331" s="691"/>
      <c r="D331" s="691"/>
      <c r="E331" s="691"/>
      <c r="F331" s="691"/>
      <c r="G331" s="691"/>
      <c r="H331" s="691"/>
      <c r="I331" s="691"/>
      <c r="J331" s="703"/>
      <c r="K331" s="703"/>
      <c r="L331" s="691"/>
      <c r="M331" s="691"/>
      <c r="N331" s="691"/>
      <c r="O331" s="691"/>
      <c r="P331" s="691"/>
      <c r="Q331" s="691"/>
      <c r="R331" s="691"/>
      <c r="S331" s="691"/>
      <c r="T331" s="691"/>
      <c r="U331" s="691"/>
      <c r="V331" s="691"/>
      <c r="W331" s="691"/>
      <c r="X331" s="691"/>
      <c r="Y331" s="691"/>
      <c r="Z331" s="691"/>
      <c r="AA331" s="691"/>
      <c r="AB331" s="691"/>
      <c r="AC331" s="691"/>
      <c r="AD331" s="691"/>
      <c r="AE331" s="691"/>
      <c r="AF331" s="691"/>
    </row>
    <row r="332" spans="1:32" ht="14.25" customHeight="1">
      <c r="A332" s="691"/>
      <c r="B332" s="691"/>
      <c r="C332" s="691"/>
      <c r="D332" s="691"/>
      <c r="E332" s="691"/>
      <c r="F332" s="691"/>
      <c r="G332" s="691"/>
      <c r="H332" s="691"/>
      <c r="I332" s="691"/>
      <c r="J332" s="703"/>
      <c r="K332" s="703"/>
      <c r="L332" s="691"/>
      <c r="M332" s="691"/>
      <c r="N332" s="691"/>
      <c r="O332" s="691"/>
      <c r="P332" s="691"/>
      <c r="Q332" s="691"/>
      <c r="R332" s="691"/>
      <c r="S332" s="691"/>
      <c r="T332" s="691"/>
      <c r="U332" s="691"/>
      <c r="V332" s="691"/>
      <c r="W332" s="691"/>
      <c r="X332" s="691"/>
      <c r="Y332" s="691"/>
      <c r="Z332" s="691"/>
      <c r="AA332" s="691"/>
      <c r="AB332" s="691"/>
      <c r="AC332" s="691"/>
      <c r="AD332" s="691"/>
      <c r="AE332" s="691"/>
      <c r="AF332" s="691"/>
    </row>
    <row r="333" spans="1:32" ht="14.25" customHeight="1">
      <c r="A333" s="691"/>
      <c r="B333" s="691"/>
      <c r="C333" s="691"/>
      <c r="D333" s="691"/>
      <c r="E333" s="691"/>
      <c r="F333" s="691"/>
      <c r="G333" s="691"/>
      <c r="H333" s="691"/>
      <c r="I333" s="691"/>
      <c r="J333" s="703"/>
      <c r="K333" s="703"/>
      <c r="L333" s="691"/>
      <c r="M333" s="691"/>
      <c r="N333" s="691"/>
      <c r="O333" s="691"/>
      <c r="P333" s="691"/>
      <c r="Q333" s="691"/>
      <c r="R333" s="691"/>
      <c r="S333" s="691"/>
      <c r="T333" s="691"/>
      <c r="U333" s="691"/>
      <c r="V333" s="691"/>
      <c r="W333" s="691"/>
      <c r="X333" s="691"/>
      <c r="Y333" s="691"/>
      <c r="Z333" s="691"/>
      <c r="AA333" s="691"/>
      <c r="AB333" s="691"/>
      <c r="AC333" s="691"/>
      <c r="AD333" s="691"/>
      <c r="AE333" s="691"/>
      <c r="AF333" s="691"/>
    </row>
    <row r="334" spans="1:32" ht="14.25" customHeight="1">
      <c r="A334" s="691"/>
      <c r="B334" s="691"/>
      <c r="C334" s="691"/>
      <c r="D334" s="691"/>
      <c r="E334" s="691"/>
      <c r="F334" s="691"/>
      <c r="G334" s="691"/>
      <c r="H334" s="691"/>
      <c r="I334" s="691"/>
      <c r="J334" s="703"/>
      <c r="K334" s="703"/>
      <c r="L334" s="691"/>
      <c r="M334" s="691"/>
      <c r="N334" s="691"/>
      <c r="O334" s="691"/>
      <c r="P334" s="691"/>
      <c r="Q334" s="691"/>
      <c r="R334" s="691"/>
      <c r="S334" s="691"/>
      <c r="T334" s="691"/>
      <c r="U334" s="691"/>
      <c r="V334" s="691"/>
      <c r="W334" s="691"/>
      <c r="X334" s="691"/>
      <c r="Y334" s="691"/>
      <c r="Z334" s="691"/>
      <c r="AA334" s="691"/>
      <c r="AB334" s="691"/>
      <c r="AC334" s="691"/>
      <c r="AD334" s="691"/>
      <c r="AE334" s="691"/>
      <c r="AF334" s="691"/>
    </row>
    <row r="335" spans="1:32" ht="14.25" customHeight="1">
      <c r="A335" s="691"/>
      <c r="B335" s="691"/>
      <c r="C335" s="691"/>
      <c r="D335" s="691"/>
      <c r="E335" s="691"/>
      <c r="F335" s="691"/>
      <c r="G335" s="691"/>
      <c r="H335" s="691"/>
      <c r="I335" s="691"/>
      <c r="J335" s="703"/>
      <c r="K335" s="703"/>
      <c r="L335" s="691"/>
      <c r="M335" s="691"/>
      <c r="N335" s="691"/>
      <c r="O335" s="691"/>
      <c r="P335" s="691"/>
      <c r="Q335" s="691"/>
      <c r="R335" s="691"/>
      <c r="S335" s="691"/>
      <c r="T335" s="691"/>
      <c r="U335" s="691"/>
      <c r="V335" s="691"/>
      <c r="W335" s="691"/>
      <c r="X335" s="691"/>
      <c r="Y335" s="691"/>
      <c r="Z335" s="691"/>
      <c r="AA335" s="691"/>
      <c r="AB335" s="691"/>
      <c r="AC335" s="691"/>
      <c r="AD335" s="691"/>
      <c r="AE335" s="691"/>
      <c r="AF335" s="691"/>
    </row>
    <row r="336" spans="1:32" ht="14.25" customHeight="1">
      <c r="A336" s="691"/>
      <c r="B336" s="691"/>
      <c r="C336" s="691"/>
      <c r="D336" s="691"/>
      <c r="E336" s="691"/>
      <c r="F336" s="691"/>
      <c r="G336" s="691"/>
      <c r="H336" s="691"/>
      <c r="I336" s="691"/>
      <c r="J336" s="703"/>
      <c r="K336" s="703"/>
      <c r="L336" s="691"/>
      <c r="M336" s="691"/>
      <c r="N336" s="691"/>
      <c r="O336" s="691"/>
      <c r="P336" s="691"/>
      <c r="Q336" s="691"/>
      <c r="R336" s="691"/>
      <c r="S336" s="691"/>
      <c r="T336" s="691"/>
      <c r="U336" s="691"/>
      <c r="V336" s="691"/>
      <c r="W336" s="691"/>
      <c r="X336" s="691"/>
      <c r="Y336" s="691"/>
      <c r="Z336" s="691"/>
      <c r="AA336" s="691"/>
      <c r="AB336" s="691"/>
      <c r="AC336" s="691"/>
      <c r="AD336" s="691"/>
      <c r="AE336" s="691"/>
      <c r="AF336" s="691"/>
    </row>
    <row r="337" spans="1:32" ht="14.25" customHeight="1">
      <c r="A337" s="691"/>
      <c r="B337" s="691"/>
      <c r="C337" s="691"/>
      <c r="D337" s="691"/>
      <c r="E337" s="691"/>
      <c r="F337" s="691"/>
      <c r="G337" s="691"/>
      <c r="H337" s="691"/>
      <c r="I337" s="691"/>
      <c r="J337" s="703"/>
      <c r="K337" s="703"/>
      <c r="L337" s="691"/>
      <c r="M337" s="691"/>
      <c r="N337" s="691"/>
      <c r="O337" s="691"/>
      <c r="P337" s="691"/>
      <c r="Q337" s="691"/>
      <c r="R337" s="691"/>
      <c r="S337" s="691"/>
      <c r="T337" s="691"/>
      <c r="U337" s="691"/>
      <c r="V337" s="691"/>
      <c r="W337" s="691"/>
      <c r="X337" s="691"/>
      <c r="Y337" s="691"/>
      <c r="Z337" s="691"/>
      <c r="AA337" s="691"/>
      <c r="AB337" s="691"/>
      <c r="AC337" s="691"/>
      <c r="AD337" s="691"/>
      <c r="AE337" s="691"/>
      <c r="AF337" s="691"/>
    </row>
    <row r="338" spans="1:32" ht="14.25" customHeight="1">
      <c r="A338" s="691"/>
      <c r="B338" s="691"/>
      <c r="C338" s="691"/>
      <c r="D338" s="691"/>
      <c r="E338" s="691"/>
      <c r="F338" s="691"/>
      <c r="G338" s="691"/>
      <c r="H338" s="691"/>
      <c r="I338" s="691"/>
      <c r="J338" s="703"/>
      <c r="K338" s="703"/>
      <c r="L338" s="691"/>
      <c r="M338" s="691"/>
      <c r="N338" s="691"/>
      <c r="O338" s="691"/>
      <c r="P338" s="691"/>
      <c r="Q338" s="691"/>
      <c r="R338" s="691"/>
      <c r="S338" s="691"/>
      <c r="T338" s="691"/>
      <c r="U338" s="691"/>
      <c r="V338" s="691"/>
      <c r="W338" s="691"/>
      <c r="X338" s="691"/>
      <c r="Y338" s="691"/>
      <c r="Z338" s="691"/>
      <c r="AA338" s="691"/>
      <c r="AB338" s="691"/>
      <c r="AC338" s="691"/>
      <c r="AD338" s="691"/>
      <c r="AE338" s="691"/>
      <c r="AF338" s="691"/>
    </row>
    <row r="339" spans="1:32" ht="14.25" customHeight="1">
      <c r="A339" s="691"/>
      <c r="B339" s="691"/>
      <c r="C339" s="691"/>
      <c r="D339" s="691"/>
      <c r="E339" s="691"/>
      <c r="F339" s="691"/>
      <c r="G339" s="691"/>
      <c r="H339" s="691"/>
      <c r="I339" s="691"/>
      <c r="J339" s="703"/>
      <c r="K339" s="703"/>
      <c r="L339" s="691"/>
      <c r="M339" s="691"/>
      <c r="N339" s="691"/>
      <c r="O339" s="691"/>
      <c r="P339" s="691"/>
      <c r="Q339" s="691"/>
      <c r="R339" s="691"/>
      <c r="S339" s="691"/>
      <c r="T339" s="691"/>
      <c r="U339" s="691"/>
      <c r="V339" s="691"/>
      <c r="W339" s="691"/>
      <c r="X339" s="691"/>
      <c r="Y339" s="691"/>
      <c r="Z339" s="691"/>
      <c r="AA339" s="691"/>
      <c r="AB339" s="691"/>
      <c r="AC339" s="691"/>
      <c r="AD339" s="691"/>
      <c r="AE339" s="691"/>
      <c r="AF339" s="691"/>
    </row>
    <row r="340" spans="1:32" ht="14.25" customHeight="1">
      <c r="A340" s="691"/>
      <c r="B340" s="691"/>
      <c r="C340" s="691"/>
      <c r="D340" s="691"/>
      <c r="E340" s="691"/>
      <c r="F340" s="691"/>
      <c r="G340" s="691"/>
      <c r="H340" s="691"/>
      <c r="I340" s="691"/>
      <c r="J340" s="703"/>
      <c r="K340" s="703"/>
      <c r="L340" s="691"/>
      <c r="M340" s="691"/>
      <c r="N340" s="691"/>
      <c r="O340" s="691"/>
      <c r="P340" s="691"/>
      <c r="Q340" s="691"/>
      <c r="R340" s="691"/>
      <c r="S340" s="691"/>
      <c r="T340" s="691"/>
      <c r="U340" s="691"/>
      <c r="V340" s="691"/>
      <c r="W340" s="691"/>
      <c r="X340" s="691"/>
      <c r="Y340" s="691"/>
      <c r="Z340" s="691"/>
      <c r="AA340" s="691"/>
      <c r="AB340" s="691"/>
      <c r="AC340" s="691"/>
      <c r="AD340" s="691"/>
      <c r="AE340" s="691"/>
      <c r="AF340" s="691"/>
    </row>
    <row r="341" spans="1:32" ht="14.25" customHeight="1">
      <c r="A341" s="691"/>
      <c r="B341" s="691"/>
      <c r="C341" s="691"/>
      <c r="D341" s="691"/>
      <c r="E341" s="691"/>
      <c r="F341" s="691"/>
      <c r="G341" s="691"/>
      <c r="H341" s="691"/>
      <c r="I341" s="691"/>
      <c r="J341" s="703"/>
      <c r="K341" s="703"/>
      <c r="L341" s="691"/>
      <c r="M341" s="691"/>
      <c r="N341" s="691"/>
      <c r="O341" s="691"/>
      <c r="P341" s="691"/>
      <c r="Q341" s="691"/>
      <c r="R341" s="691"/>
      <c r="S341" s="691"/>
      <c r="T341" s="691"/>
      <c r="U341" s="691"/>
      <c r="V341" s="691"/>
      <c r="W341" s="691"/>
      <c r="X341" s="691"/>
      <c r="Y341" s="691"/>
      <c r="Z341" s="691"/>
      <c r="AA341" s="691"/>
      <c r="AB341" s="691"/>
      <c r="AC341" s="691"/>
      <c r="AD341" s="691"/>
      <c r="AE341" s="691"/>
      <c r="AF341" s="691"/>
    </row>
    <row r="342" spans="1:32" ht="14.25" customHeight="1">
      <c r="A342" s="691"/>
      <c r="B342" s="691"/>
      <c r="C342" s="691"/>
      <c r="D342" s="691"/>
      <c r="E342" s="691"/>
      <c r="F342" s="691"/>
      <c r="G342" s="691"/>
      <c r="H342" s="691"/>
      <c r="I342" s="691"/>
      <c r="J342" s="703"/>
      <c r="K342" s="703"/>
      <c r="L342" s="691"/>
      <c r="M342" s="691"/>
      <c r="N342" s="691"/>
      <c r="O342" s="691"/>
      <c r="P342" s="691"/>
      <c r="Q342" s="691"/>
      <c r="R342" s="691"/>
      <c r="S342" s="691"/>
      <c r="T342" s="691"/>
      <c r="U342" s="691"/>
      <c r="V342" s="691"/>
      <c r="W342" s="691"/>
      <c r="X342" s="691"/>
      <c r="Y342" s="691"/>
      <c r="Z342" s="691"/>
      <c r="AA342" s="691"/>
      <c r="AB342" s="691"/>
      <c r="AC342" s="691"/>
      <c r="AD342" s="691"/>
      <c r="AE342" s="691"/>
      <c r="AF342" s="691"/>
    </row>
    <row r="343" spans="1:32" ht="14.25" customHeight="1">
      <c r="A343" s="691"/>
      <c r="B343" s="691"/>
      <c r="C343" s="691"/>
      <c r="D343" s="691"/>
      <c r="E343" s="691"/>
      <c r="F343" s="691"/>
      <c r="G343" s="691"/>
      <c r="H343" s="691"/>
      <c r="I343" s="691"/>
      <c r="J343" s="703"/>
      <c r="K343" s="703"/>
      <c r="L343" s="691"/>
      <c r="M343" s="691"/>
      <c r="N343" s="691"/>
      <c r="O343" s="691"/>
      <c r="P343" s="691"/>
      <c r="Q343" s="691"/>
      <c r="R343" s="691"/>
      <c r="S343" s="691"/>
      <c r="T343" s="691"/>
      <c r="U343" s="691"/>
      <c r="V343" s="691"/>
      <c r="W343" s="691"/>
      <c r="X343" s="691"/>
      <c r="Y343" s="691"/>
      <c r="Z343" s="691"/>
      <c r="AA343" s="691"/>
      <c r="AB343" s="691"/>
      <c r="AC343" s="691"/>
      <c r="AD343" s="691"/>
      <c r="AE343" s="691"/>
      <c r="AF343" s="691"/>
    </row>
    <row r="344" spans="1:32" ht="14.25" customHeight="1">
      <c r="A344" s="691"/>
      <c r="B344" s="691"/>
      <c r="C344" s="691"/>
      <c r="D344" s="691"/>
      <c r="E344" s="691"/>
      <c r="F344" s="691"/>
      <c r="G344" s="691"/>
      <c r="H344" s="691"/>
      <c r="I344" s="691"/>
      <c r="J344" s="703"/>
      <c r="K344" s="703"/>
      <c r="L344" s="691"/>
      <c r="M344" s="691"/>
      <c r="N344" s="691"/>
      <c r="O344" s="691"/>
      <c r="P344" s="691"/>
      <c r="Q344" s="691"/>
      <c r="R344" s="691"/>
      <c r="S344" s="691"/>
      <c r="T344" s="691"/>
      <c r="U344" s="691"/>
      <c r="V344" s="691"/>
      <c r="W344" s="691"/>
      <c r="X344" s="691"/>
      <c r="Y344" s="691"/>
      <c r="Z344" s="691"/>
      <c r="AA344" s="691"/>
      <c r="AB344" s="691"/>
      <c r="AC344" s="691"/>
      <c r="AD344" s="691"/>
      <c r="AE344" s="691"/>
      <c r="AF344" s="691"/>
    </row>
    <row r="345" spans="1:32" ht="14.25" customHeight="1">
      <c r="A345" s="691"/>
      <c r="B345" s="691"/>
      <c r="C345" s="691"/>
      <c r="D345" s="691"/>
      <c r="E345" s="691"/>
      <c r="F345" s="691"/>
      <c r="G345" s="691"/>
      <c r="H345" s="691"/>
      <c r="I345" s="691"/>
      <c r="J345" s="703"/>
      <c r="K345" s="703"/>
      <c r="L345" s="691"/>
      <c r="M345" s="691"/>
      <c r="N345" s="691"/>
      <c r="O345" s="691"/>
      <c r="P345" s="691"/>
      <c r="Q345" s="691"/>
      <c r="R345" s="691"/>
      <c r="S345" s="691"/>
      <c r="T345" s="691"/>
      <c r="U345" s="691"/>
      <c r="V345" s="691"/>
      <c r="W345" s="691"/>
      <c r="X345" s="691"/>
      <c r="Y345" s="691"/>
      <c r="Z345" s="691"/>
      <c r="AA345" s="691"/>
      <c r="AB345" s="691"/>
      <c r="AC345" s="691"/>
      <c r="AD345" s="691"/>
      <c r="AE345" s="691"/>
      <c r="AF345" s="691"/>
    </row>
    <row r="346" spans="1:32" ht="14.25" customHeight="1">
      <c r="A346" s="691"/>
      <c r="B346" s="691"/>
      <c r="C346" s="691"/>
      <c r="D346" s="691"/>
      <c r="E346" s="691"/>
      <c r="F346" s="691"/>
      <c r="G346" s="691"/>
      <c r="H346" s="691"/>
      <c r="I346" s="691"/>
      <c r="J346" s="703"/>
      <c r="K346" s="703"/>
      <c r="L346" s="691"/>
      <c r="M346" s="691"/>
      <c r="N346" s="691"/>
      <c r="O346" s="691"/>
      <c r="P346" s="691"/>
      <c r="Q346" s="691"/>
      <c r="R346" s="691"/>
      <c r="S346" s="691"/>
      <c r="T346" s="691"/>
      <c r="U346" s="691"/>
      <c r="V346" s="691"/>
      <c r="W346" s="691"/>
      <c r="X346" s="691"/>
      <c r="Y346" s="691"/>
      <c r="Z346" s="691"/>
      <c r="AA346" s="691"/>
      <c r="AB346" s="691"/>
      <c r="AC346" s="691"/>
      <c r="AD346" s="691"/>
      <c r="AE346" s="691"/>
      <c r="AF346" s="691"/>
    </row>
    <row r="347" spans="1:32" ht="14.25" customHeight="1">
      <c r="A347" s="691"/>
      <c r="B347" s="691"/>
      <c r="C347" s="691"/>
      <c r="D347" s="691"/>
      <c r="E347" s="691"/>
      <c r="F347" s="691"/>
      <c r="G347" s="691"/>
      <c r="H347" s="691"/>
      <c r="I347" s="691"/>
      <c r="J347" s="703"/>
      <c r="K347" s="703"/>
      <c r="L347" s="691"/>
      <c r="M347" s="691"/>
      <c r="N347" s="691"/>
      <c r="O347" s="691"/>
      <c r="P347" s="691"/>
      <c r="Q347" s="691"/>
      <c r="R347" s="691"/>
      <c r="S347" s="691"/>
      <c r="T347" s="691"/>
      <c r="U347" s="691"/>
      <c r="V347" s="691"/>
      <c r="W347" s="691"/>
      <c r="X347" s="691"/>
      <c r="Y347" s="691"/>
      <c r="Z347" s="691"/>
      <c r="AA347" s="691"/>
      <c r="AB347" s="691"/>
      <c r="AC347" s="691"/>
      <c r="AD347" s="691"/>
      <c r="AE347" s="691"/>
      <c r="AF347" s="691"/>
    </row>
    <row r="348" spans="1:32" ht="14.25" customHeight="1">
      <c r="A348" s="691"/>
      <c r="B348" s="691"/>
      <c r="C348" s="691"/>
      <c r="D348" s="691"/>
      <c r="E348" s="691"/>
      <c r="F348" s="691"/>
      <c r="G348" s="691"/>
      <c r="H348" s="691"/>
      <c r="I348" s="691"/>
      <c r="J348" s="703"/>
      <c r="K348" s="703"/>
      <c r="L348" s="691"/>
      <c r="M348" s="691"/>
      <c r="N348" s="691"/>
      <c r="O348" s="691"/>
      <c r="P348" s="691"/>
      <c r="Q348" s="691"/>
      <c r="R348" s="691"/>
      <c r="S348" s="691"/>
      <c r="T348" s="691"/>
      <c r="U348" s="691"/>
      <c r="V348" s="691"/>
      <c r="W348" s="691"/>
      <c r="X348" s="691"/>
      <c r="Y348" s="691"/>
      <c r="Z348" s="691"/>
      <c r="AA348" s="691"/>
      <c r="AB348" s="691"/>
      <c r="AC348" s="691"/>
      <c r="AD348" s="691"/>
      <c r="AE348" s="691"/>
      <c r="AF348" s="691"/>
    </row>
    <row r="349" spans="1:32" ht="14.25" customHeight="1">
      <c r="A349" s="691"/>
      <c r="B349" s="691"/>
      <c r="C349" s="691"/>
      <c r="D349" s="691"/>
      <c r="E349" s="691"/>
      <c r="F349" s="691"/>
      <c r="G349" s="691"/>
      <c r="H349" s="691"/>
      <c r="I349" s="691"/>
      <c r="J349" s="703"/>
      <c r="K349" s="703"/>
      <c r="L349" s="691"/>
      <c r="M349" s="691"/>
      <c r="N349" s="691"/>
      <c r="O349" s="691"/>
      <c r="P349" s="691"/>
      <c r="Q349" s="691"/>
      <c r="R349" s="691"/>
      <c r="S349" s="691"/>
      <c r="T349" s="691"/>
      <c r="U349" s="691"/>
      <c r="V349" s="691"/>
      <c r="W349" s="691"/>
      <c r="X349" s="691"/>
      <c r="Y349" s="691"/>
      <c r="Z349" s="691"/>
      <c r="AA349" s="691"/>
      <c r="AB349" s="691"/>
      <c r="AC349" s="691"/>
      <c r="AD349" s="691"/>
      <c r="AE349" s="691"/>
      <c r="AF349" s="691"/>
    </row>
    <row r="350" spans="1:32" ht="14.25" customHeight="1">
      <c r="A350" s="691"/>
      <c r="B350" s="691"/>
      <c r="C350" s="691"/>
      <c r="D350" s="691"/>
      <c r="E350" s="691"/>
      <c r="F350" s="691"/>
      <c r="G350" s="691"/>
      <c r="H350" s="691"/>
      <c r="I350" s="691"/>
      <c r="J350" s="703"/>
      <c r="K350" s="703"/>
      <c r="L350" s="691"/>
      <c r="M350" s="691"/>
      <c r="N350" s="691"/>
      <c r="O350" s="691"/>
      <c r="P350" s="691"/>
      <c r="Q350" s="691"/>
      <c r="R350" s="691"/>
      <c r="S350" s="691"/>
      <c r="T350" s="691"/>
      <c r="U350" s="691"/>
      <c r="V350" s="691"/>
      <c r="W350" s="691"/>
      <c r="X350" s="691"/>
      <c r="Y350" s="691"/>
      <c r="Z350" s="691"/>
      <c r="AA350" s="691"/>
      <c r="AB350" s="691"/>
      <c r="AC350" s="691"/>
      <c r="AD350" s="691"/>
      <c r="AE350" s="691"/>
      <c r="AF350" s="691"/>
    </row>
    <row r="351" spans="1:32" ht="14.25" customHeight="1">
      <c r="A351" s="691"/>
      <c r="B351" s="691"/>
      <c r="C351" s="691"/>
      <c r="D351" s="691"/>
      <c r="E351" s="691"/>
      <c r="F351" s="691"/>
      <c r="G351" s="691"/>
      <c r="H351" s="691"/>
      <c r="I351" s="691"/>
      <c r="J351" s="703"/>
      <c r="K351" s="703"/>
      <c r="L351" s="691"/>
      <c r="M351" s="691"/>
      <c r="N351" s="691"/>
      <c r="O351" s="691"/>
      <c r="P351" s="691"/>
      <c r="Q351" s="691"/>
      <c r="R351" s="691"/>
      <c r="S351" s="691"/>
      <c r="T351" s="691"/>
      <c r="U351" s="691"/>
      <c r="V351" s="691"/>
      <c r="W351" s="691"/>
      <c r="X351" s="691"/>
      <c r="Y351" s="691"/>
      <c r="Z351" s="691"/>
      <c r="AA351" s="691"/>
      <c r="AB351" s="691"/>
      <c r="AC351" s="691"/>
      <c r="AD351" s="691"/>
      <c r="AE351" s="691"/>
      <c r="AF351" s="691"/>
    </row>
    <row r="352" spans="1:32" ht="14.25" customHeight="1">
      <c r="A352" s="691"/>
      <c r="B352" s="691"/>
      <c r="C352" s="691"/>
      <c r="D352" s="691"/>
      <c r="E352" s="691"/>
      <c r="F352" s="691"/>
      <c r="G352" s="691"/>
      <c r="H352" s="691"/>
      <c r="I352" s="691"/>
      <c r="J352" s="703"/>
      <c r="K352" s="703"/>
      <c r="L352" s="691"/>
      <c r="M352" s="691"/>
      <c r="N352" s="691"/>
      <c r="O352" s="691"/>
      <c r="P352" s="691"/>
      <c r="Q352" s="691"/>
      <c r="R352" s="691"/>
      <c r="S352" s="691"/>
      <c r="T352" s="691"/>
      <c r="U352" s="691"/>
      <c r="V352" s="691"/>
      <c r="W352" s="691"/>
      <c r="X352" s="691"/>
      <c r="Y352" s="691"/>
      <c r="Z352" s="691"/>
      <c r="AA352" s="691"/>
      <c r="AB352" s="691"/>
      <c r="AC352" s="691"/>
      <c r="AD352" s="691"/>
      <c r="AE352" s="691"/>
      <c r="AF352" s="691"/>
    </row>
    <row r="353" spans="1:32" ht="14.25" customHeight="1">
      <c r="A353" s="691"/>
      <c r="B353" s="691"/>
      <c r="C353" s="691"/>
      <c r="D353" s="691"/>
      <c r="E353" s="691"/>
      <c r="F353" s="691"/>
      <c r="G353" s="691"/>
      <c r="H353" s="691"/>
      <c r="I353" s="691"/>
      <c r="J353" s="703"/>
      <c r="K353" s="703"/>
      <c r="L353" s="691"/>
      <c r="M353" s="691"/>
      <c r="N353" s="691"/>
      <c r="O353" s="691"/>
      <c r="P353" s="691"/>
      <c r="Q353" s="691"/>
      <c r="R353" s="691"/>
      <c r="S353" s="691"/>
      <c r="T353" s="691"/>
      <c r="U353" s="691"/>
      <c r="V353" s="691"/>
      <c r="W353" s="691"/>
      <c r="X353" s="691"/>
      <c r="Y353" s="691"/>
      <c r="Z353" s="691"/>
      <c r="AA353" s="691"/>
      <c r="AB353" s="691"/>
      <c r="AC353" s="691"/>
      <c r="AD353" s="691"/>
      <c r="AE353" s="691"/>
      <c r="AF353" s="691"/>
    </row>
    <row r="354" spans="1:32" ht="14.25" customHeight="1">
      <c r="A354" s="691"/>
      <c r="B354" s="691"/>
      <c r="C354" s="691"/>
      <c r="D354" s="691"/>
      <c r="E354" s="691"/>
      <c r="F354" s="691"/>
      <c r="G354" s="691"/>
      <c r="H354" s="691"/>
      <c r="I354" s="691"/>
      <c r="J354" s="703"/>
      <c r="K354" s="703"/>
      <c r="L354" s="691"/>
      <c r="M354" s="691"/>
      <c r="N354" s="691"/>
      <c r="O354" s="691"/>
      <c r="P354" s="691"/>
      <c r="Q354" s="691"/>
      <c r="R354" s="691"/>
      <c r="S354" s="691"/>
      <c r="T354" s="691"/>
      <c r="U354" s="691"/>
      <c r="V354" s="691"/>
      <c r="W354" s="691"/>
      <c r="X354" s="691"/>
      <c r="Y354" s="691"/>
      <c r="Z354" s="691"/>
      <c r="AA354" s="691"/>
      <c r="AB354" s="691"/>
      <c r="AC354" s="691"/>
      <c r="AD354" s="691"/>
      <c r="AE354" s="691"/>
      <c r="AF354" s="691"/>
    </row>
    <row r="355" spans="1:32" ht="14.25" customHeight="1">
      <c r="A355" s="691"/>
      <c r="B355" s="691"/>
      <c r="C355" s="691"/>
      <c r="D355" s="691"/>
      <c r="E355" s="691"/>
      <c r="F355" s="691"/>
      <c r="G355" s="691"/>
      <c r="H355" s="691"/>
      <c r="I355" s="691"/>
      <c r="J355" s="703"/>
      <c r="K355" s="703"/>
      <c r="L355" s="691"/>
      <c r="M355" s="691"/>
      <c r="N355" s="691"/>
      <c r="O355" s="691"/>
      <c r="P355" s="691"/>
      <c r="Q355" s="691"/>
      <c r="R355" s="691"/>
      <c r="S355" s="691"/>
      <c r="T355" s="691"/>
      <c r="U355" s="691"/>
      <c r="V355" s="691"/>
      <c r="W355" s="691"/>
      <c r="X355" s="691"/>
      <c r="Y355" s="691"/>
      <c r="Z355" s="691"/>
      <c r="AA355" s="691"/>
      <c r="AB355" s="691"/>
      <c r="AC355" s="691"/>
      <c r="AD355" s="691"/>
      <c r="AE355" s="691"/>
      <c r="AF355" s="691"/>
    </row>
    <row r="356" spans="1:32" ht="14.25" customHeight="1">
      <c r="A356" s="691"/>
      <c r="B356" s="691"/>
      <c r="C356" s="691"/>
      <c r="D356" s="691"/>
      <c r="E356" s="691"/>
      <c r="F356" s="691"/>
      <c r="G356" s="691"/>
      <c r="H356" s="691"/>
      <c r="I356" s="691"/>
      <c r="J356" s="703"/>
      <c r="K356" s="703"/>
      <c r="L356" s="691"/>
      <c r="M356" s="691"/>
      <c r="N356" s="691"/>
      <c r="O356" s="691"/>
      <c r="P356" s="691"/>
      <c r="Q356" s="691"/>
      <c r="R356" s="691"/>
      <c r="S356" s="691"/>
      <c r="T356" s="691"/>
      <c r="U356" s="691"/>
      <c r="V356" s="691"/>
      <c r="W356" s="691"/>
      <c r="X356" s="691"/>
      <c r="Y356" s="691"/>
      <c r="Z356" s="691"/>
      <c r="AA356" s="691"/>
      <c r="AB356" s="691"/>
      <c r="AC356" s="691"/>
      <c r="AD356" s="691"/>
      <c r="AE356" s="691"/>
      <c r="AF356" s="691"/>
    </row>
    <row r="357" spans="1:32" ht="14.25" customHeight="1">
      <c r="A357" s="691"/>
      <c r="B357" s="691"/>
      <c r="C357" s="691"/>
      <c r="D357" s="691"/>
      <c r="E357" s="691"/>
      <c r="F357" s="691"/>
      <c r="G357" s="691"/>
      <c r="H357" s="691"/>
      <c r="I357" s="691"/>
      <c r="J357" s="703"/>
      <c r="K357" s="703"/>
      <c r="L357" s="691"/>
      <c r="M357" s="691"/>
      <c r="N357" s="691"/>
      <c r="O357" s="691"/>
      <c r="P357" s="691"/>
      <c r="Q357" s="691"/>
      <c r="R357" s="691"/>
      <c r="S357" s="691"/>
      <c r="T357" s="691"/>
      <c r="U357" s="691"/>
      <c r="V357" s="691"/>
      <c r="W357" s="691"/>
      <c r="X357" s="691"/>
      <c r="Y357" s="691"/>
      <c r="Z357" s="691"/>
      <c r="AA357" s="691"/>
      <c r="AB357" s="691"/>
      <c r="AC357" s="691"/>
      <c r="AD357" s="691"/>
      <c r="AE357" s="691"/>
      <c r="AF357" s="691"/>
    </row>
    <row r="358" spans="1:32" ht="14.25" customHeight="1">
      <c r="A358" s="691"/>
      <c r="B358" s="691"/>
      <c r="C358" s="691"/>
      <c r="D358" s="691"/>
      <c r="E358" s="691"/>
      <c r="F358" s="691"/>
      <c r="G358" s="691"/>
      <c r="H358" s="691"/>
      <c r="I358" s="691"/>
      <c r="J358" s="703"/>
      <c r="K358" s="703"/>
      <c r="L358" s="691"/>
      <c r="M358" s="691"/>
      <c r="N358" s="691"/>
      <c r="O358" s="691"/>
      <c r="P358" s="691"/>
      <c r="Q358" s="691"/>
      <c r="R358" s="691"/>
      <c r="S358" s="691"/>
      <c r="T358" s="691"/>
      <c r="U358" s="691"/>
      <c r="V358" s="691"/>
      <c r="W358" s="691"/>
      <c r="X358" s="691"/>
      <c r="Y358" s="691"/>
      <c r="Z358" s="691"/>
      <c r="AA358" s="691"/>
      <c r="AB358" s="691"/>
      <c r="AC358" s="691"/>
      <c r="AD358" s="691"/>
      <c r="AE358" s="691"/>
      <c r="AF358" s="691"/>
    </row>
    <row r="359" spans="1:32" ht="14.25" customHeight="1">
      <c r="A359" s="691"/>
      <c r="B359" s="691"/>
      <c r="C359" s="691"/>
      <c r="D359" s="691"/>
      <c r="E359" s="691"/>
      <c r="F359" s="691"/>
      <c r="G359" s="691"/>
      <c r="H359" s="691"/>
      <c r="I359" s="691"/>
      <c r="J359" s="703"/>
      <c r="K359" s="703"/>
      <c r="L359" s="691"/>
      <c r="M359" s="691"/>
      <c r="N359" s="691"/>
      <c r="O359" s="691"/>
      <c r="P359" s="691"/>
      <c r="Q359" s="691"/>
      <c r="R359" s="691"/>
      <c r="S359" s="691"/>
      <c r="T359" s="691"/>
      <c r="U359" s="691"/>
      <c r="V359" s="691"/>
      <c r="W359" s="691"/>
      <c r="X359" s="691"/>
      <c r="Y359" s="691"/>
      <c r="Z359" s="691"/>
      <c r="AA359" s="691"/>
      <c r="AB359" s="691"/>
      <c r="AC359" s="691"/>
      <c r="AD359" s="691"/>
      <c r="AE359" s="691"/>
      <c r="AF359" s="691"/>
    </row>
    <row r="360" spans="1:32" ht="14.25" customHeight="1">
      <c r="A360" s="691"/>
      <c r="B360" s="691"/>
      <c r="C360" s="691"/>
      <c r="D360" s="691"/>
      <c r="E360" s="691"/>
      <c r="F360" s="691"/>
      <c r="G360" s="691"/>
      <c r="H360" s="691"/>
      <c r="I360" s="691"/>
      <c r="J360" s="703"/>
      <c r="K360" s="703"/>
      <c r="L360" s="691"/>
      <c r="M360" s="691"/>
      <c r="N360" s="691"/>
      <c r="O360" s="691"/>
      <c r="P360" s="691"/>
      <c r="Q360" s="691"/>
      <c r="R360" s="691"/>
      <c r="S360" s="691"/>
      <c r="T360" s="691"/>
      <c r="U360" s="691"/>
      <c r="V360" s="691"/>
      <c r="W360" s="691"/>
      <c r="X360" s="691"/>
      <c r="Y360" s="691"/>
      <c r="Z360" s="691"/>
      <c r="AA360" s="691"/>
      <c r="AB360" s="691"/>
      <c r="AC360" s="691"/>
      <c r="AD360" s="691"/>
      <c r="AE360" s="691"/>
      <c r="AF360" s="691"/>
    </row>
    <row r="361" spans="1:32" ht="14.25" customHeight="1">
      <c r="A361" s="691"/>
      <c r="B361" s="691"/>
      <c r="C361" s="691"/>
      <c r="D361" s="691"/>
      <c r="E361" s="691"/>
      <c r="F361" s="691"/>
      <c r="G361" s="691"/>
      <c r="H361" s="691"/>
      <c r="I361" s="691"/>
      <c r="J361" s="703"/>
      <c r="K361" s="703"/>
      <c r="L361" s="691"/>
      <c r="M361" s="691"/>
      <c r="N361" s="691"/>
      <c r="O361" s="691"/>
      <c r="P361" s="691"/>
      <c r="Q361" s="691"/>
      <c r="R361" s="691"/>
      <c r="S361" s="691"/>
      <c r="T361" s="691"/>
      <c r="U361" s="691"/>
      <c r="V361" s="691"/>
      <c r="W361" s="691"/>
      <c r="X361" s="691"/>
      <c r="Y361" s="691"/>
      <c r="Z361" s="691"/>
      <c r="AA361" s="691"/>
      <c r="AB361" s="691"/>
      <c r="AC361" s="691"/>
      <c r="AD361" s="691"/>
      <c r="AE361" s="691"/>
      <c r="AF361" s="691"/>
    </row>
    <row r="362" spans="1:32" ht="14.25" customHeight="1">
      <c r="A362" s="691"/>
      <c r="B362" s="691"/>
      <c r="C362" s="691"/>
      <c r="D362" s="691"/>
      <c r="E362" s="691"/>
      <c r="F362" s="691"/>
      <c r="G362" s="691"/>
      <c r="H362" s="691"/>
      <c r="I362" s="691"/>
      <c r="J362" s="703"/>
      <c r="K362" s="703"/>
      <c r="L362" s="691"/>
      <c r="M362" s="691"/>
      <c r="N362" s="691"/>
      <c r="O362" s="691"/>
      <c r="P362" s="691"/>
      <c r="Q362" s="691"/>
      <c r="R362" s="691"/>
      <c r="S362" s="691"/>
      <c r="T362" s="691"/>
      <c r="U362" s="691"/>
      <c r="V362" s="691"/>
      <c r="W362" s="691"/>
      <c r="X362" s="691"/>
      <c r="Y362" s="691"/>
      <c r="Z362" s="691"/>
      <c r="AA362" s="691"/>
      <c r="AB362" s="691"/>
      <c r="AC362" s="691"/>
      <c r="AD362" s="691"/>
      <c r="AE362" s="691"/>
      <c r="AF362" s="691"/>
    </row>
    <row r="363" spans="1:32" ht="14.25" customHeight="1">
      <c r="A363" s="691"/>
      <c r="B363" s="691"/>
      <c r="C363" s="691"/>
      <c r="D363" s="691"/>
      <c r="E363" s="691"/>
      <c r="F363" s="691"/>
      <c r="G363" s="691"/>
      <c r="H363" s="691"/>
      <c r="I363" s="691"/>
      <c r="J363" s="703"/>
      <c r="K363" s="703"/>
      <c r="L363" s="691"/>
      <c r="M363" s="691"/>
      <c r="N363" s="691"/>
      <c r="O363" s="691"/>
      <c r="P363" s="691"/>
      <c r="Q363" s="691"/>
      <c r="R363" s="691"/>
      <c r="S363" s="691"/>
      <c r="T363" s="691"/>
      <c r="U363" s="691"/>
      <c r="V363" s="691"/>
      <c r="W363" s="691"/>
      <c r="X363" s="691"/>
      <c r="Y363" s="691"/>
      <c r="Z363" s="691"/>
      <c r="AA363" s="691"/>
      <c r="AB363" s="691"/>
      <c r="AC363" s="691"/>
      <c r="AD363" s="691"/>
      <c r="AE363" s="691"/>
      <c r="AF363" s="691"/>
    </row>
    <row r="364" spans="1:32" ht="14.25" customHeight="1">
      <c r="A364" s="691"/>
      <c r="B364" s="691"/>
      <c r="C364" s="691"/>
      <c r="D364" s="691"/>
      <c r="E364" s="691"/>
      <c r="F364" s="691"/>
      <c r="G364" s="691"/>
      <c r="H364" s="691"/>
      <c r="I364" s="691"/>
      <c r="J364" s="703"/>
      <c r="K364" s="703"/>
      <c r="L364" s="691"/>
      <c r="M364" s="691"/>
      <c r="N364" s="691"/>
      <c r="O364" s="691"/>
      <c r="P364" s="691"/>
      <c r="Q364" s="691"/>
      <c r="R364" s="691"/>
      <c r="S364" s="691"/>
      <c r="T364" s="691"/>
      <c r="U364" s="691"/>
      <c r="V364" s="691"/>
      <c r="W364" s="691"/>
      <c r="X364" s="691"/>
      <c r="Y364" s="691"/>
      <c r="Z364" s="691"/>
      <c r="AA364" s="691"/>
      <c r="AB364" s="691"/>
      <c r="AC364" s="691"/>
      <c r="AD364" s="691"/>
      <c r="AE364" s="691"/>
      <c r="AF364" s="691"/>
    </row>
    <row r="365" spans="1:32" ht="14.25" customHeight="1">
      <c r="A365" s="691"/>
      <c r="B365" s="691"/>
      <c r="C365" s="691"/>
      <c r="D365" s="691"/>
      <c r="E365" s="691"/>
      <c r="F365" s="691"/>
      <c r="G365" s="691"/>
      <c r="H365" s="691"/>
      <c r="I365" s="691"/>
      <c r="J365" s="703"/>
      <c r="K365" s="703"/>
      <c r="L365" s="691"/>
      <c r="M365" s="691"/>
      <c r="N365" s="691"/>
      <c r="O365" s="691"/>
      <c r="P365" s="691"/>
      <c r="Q365" s="691"/>
      <c r="R365" s="691"/>
      <c r="S365" s="691"/>
      <c r="T365" s="691"/>
      <c r="U365" s="691"/>
      <c r="V365" s="691"/>
      <c r="W365" s="691"/>
      <c r="X365" s="691"/>
      <c r="Y365" s="691"/>
      <c r="Z365" s="691"/>
      <c r="AA365" s="691"/>
      <c r="AB365" s="691"/>
      <c r="AC365" s="691"/>
      <c r="AD365" s="691"/>
      <c r="AE365" s="691"/>
      <c r="AF365" s="691"/>
    </row>
    <row r="366" spans="1:32" ht="14.25" customHeight="1">
      <c r="A366" s="691"/>
      <c r="B366" s="691"/>
      <c r="C366" s="691"/>
      <c r="D366" s="691"/>
      <c r="E366" s="691"/>
      <c r="F366" s="691"/>
      <c r="G366" s="691"/>
      <c r="H366" s="691"/>
      <c r="I366" s="691"/>
      <c r="J366" s="703"/>
      <c r="K366" s="703"/>
      <c r="L366" s="691"/>
      <c r="M366" s="691"/>
      <c r="N366" s="691"/>
      <c r="O366" s="691"/>
      <c r="P366" s="691"/>
      <c r="Q366" s="691"/>
      <c r="R366" s="691"/>
      <c r="S366" s="691"/>
      <c r="T366" s="691"/>
      <c r="U366" s="691"/>
      <c r="V366" s="691"/>
      <c r="W366" s="691"/>
      <c r="X366" s="691"/>
      <c r="Y366" s="691"/>
      <c r="Z366" s="691"/>
      <c r="AA366" s="691"/>
      <c r="AB366" s="691"/>
      <c r="AC366" s="691"/>
      <c r="AD366" s="691"/>
      <c r="AE366" s="691"/>
      <c r="AF366" s="691"/>
    </row>
    <row r="367" spans="1:32" ht="14.25" customHeight="1">
      <c r="A367" s="691"/>
      <c r="B367" s="691"/>
      <c r="C367" s="691"/>
      <c r="D367" s="691"/>
      <c r="E367" s="691"/>
      <c r="F367" s="691"/>
      <c r="G367" s="691"/>
      <c r="H367" s="691"/>
      <c r="I367" s="691"/>
      <c r="J367" s="703"/>
      <c r="K367" s="703"/>
      <c r="L367" s="691"/>
      <c r="M367" s="691"/>
      <c r="N367" s="691"/>
      <c r="O367" s="691"/>
      <c r="P367" s="691"/>
      <c r="Q367" s="691"/>
      <c r="R367" s="691"/>
      <c r="S367" s="691"/>
      <c r="T367" s="691"/>
      <c r="U367" s="691"/>
      <c r="V367" s="691"/>
      <c r="W367" s="691"/>
      <c r="X367" s="691"/>
      <c r="Y367" s="691"/>
      <c r="Z367" s="691"/>
      <c r="AA367" s="691"/>
      <c r="AB367" s="691"/>
      <c r="AC367" s="691"/>
      <c r="AD367" s="691"/>
      <c r="AE367" s="691"/>
      <c r="AF367" s="691"/>
    </row>
    <row r="368" spans="1:32" ht="14.25" customHeight="1">
      <c r="A368" s="691"/>
      <c r="B368" s="691"/>
      <c r="C368" s="691"/>
      <c r="D368" s="691"/>
      <c r="E368" s="691"/>
      <c r="F368" s="691"/>
      <c r="G368" s="691"/>
      <c r="H368" s="691"/>
      <c r="I368" s="691"/>
      <c r="J368" s="703"/>
      <c r="K368" s="703"/>
      <c r="L368" s="691"/>
      <c r="M368" s="691"/>
      <c r="N368" s="691"/>
      <c r="O368" s="691"/>
      <c r="P368" s="691"/>
      <c r="Q368" s="691"/>
      <c r="R368" s="691"/>
      <c r="S368" s="691"/>
      <c r="T368" s="691"/>
      <c r="U368" s="691"/>
      <c r="V368" s="691"/>
      <c r="W368" s="691"/>
      <c r="X368" s="691"/>
      <c r="Y368" s="691"/>
      <c r="Z368" s="691"/>
      <c r="AA368" s="691"/>
      <c r="AB368" s="691"/>
      <c r="AC368" s="691"/>
      <c r="AD368" s="691"/>
      <c r="AE368" s="691"/>
      <c r="AF368" s="691"/>
    </row>
    <row r="369" spans="1:32" ht="14.25" customHeight="1">
      <c r="A369" s="691"/>
      <c r="B369" s="691"/>
      <c r="C369" s="691"/>
      <c r="D369" s="691"/>
      <c r="E369" s="691"/>
      <c r="F369" s="691"/>
      <c r="G369" s="691"/>
      <c r="H369" s="691"/>
      <c r="I369" s="691"/>
      <c r="J369" s="703"/>
      <c r="K369" s="703"/>
      <c r="L369" s="691"/>
      <c r="M369" s="691"/>
      <c r="N369" s="691"/>
      <c r="O369" s="691"/>
      <c r="P369" s="691"/>
      <c r="Q369" s="691"/>
      <c r="R369" s="691"/>
      <c r="S369" s="691"/>
      <c r="T369" s="691"/>
      <c r="U369" s="691"/>
      <c r="V369" s="691"/>
      <c r="W369" s="691"/>
      <c r="X369" s="691"/>
      <c r="Y369" s="691"/>
      <c r="Z369" s="691"/>
      <c r="AA369" s="691"/>
      <c r="AB369" s="691"/>
      <c r="AC369" s="691"/>
      <c r="AD369" s="691"/>
      <c r="AE369" s="691"/>
      <c r="AF369" s="691"/>
    </row>
    <row r="370" spans="1:32" ht="14.25" customHeight="1">
      <c r="A370" s="691"/>
      <c r="B370" s="691"/>
      <c r="C370" s="691"/>
      <c r="D370" s="691"/>
      <c r="E370" s="691"/>
      <c r="F370" s="691"/>
      <c r="G370" s="691"/>
      <c r="H370" s="691"/>
      <c r="I370" s="691"/>
      <c r="J370" s="703"/>
      <c r="K370" s="703"/>
      <c r="L370" s="691"/>
      <c r="M370" s="691"/>
      <c r="N370" s="691"/>
      <c r="O370" s="691"/>
      <c r="P370" s="691"/>
      <c r="Q370" s="691"/>
      <c r="R370" s="691"/>
      <c r="S370" s="691"/>
      <c r="T370" s="691"/>
      <c r="U370" s="691"/>
      <c r="V370" s="691"/>
      <c r="W370" s="691"/>
      <c r="X370" s="691"/>
      <c r="Y370" s="691"/>
      <c r="Z370" s="691"/>
      <c r="AA370" s="691"/>
      <c r="AB370" s="691"/>
      <c r="AC370" s="691"/>
      <c r="AD370" s="691"/>
      <c r="AE370" s="691"/>
      <c r="AF370" s="691"/>
    </row>
    <row r="371" spans="1:32" ht="14.25" customHeight="1">
      <c r="A371" s="691"/>
      <c r="B371" s="691"/>
      <c r="C371" s="691"/>
      <c r="D371" s="691"/>
      <c r="E371" s="691"/>
      <c r="F371" s="691"/>
      <c r="G371" s="691"/>
      <c r="H371" s="691"/>
      <c r="I371" s="691"/>
      <c r="J371" s="703"/>
      <c r="K371" s="703"/>
      <c r="L371" s="691"/>
      <c r="M371" s="691"/>
      <c r="N371" s="691"/>
      <c r="O371" s="691"/>
      <c r="P371" s="691"/>
      <c r="Q371" s="691"/>
      <c r="R371" s="691"/>
      <c r="S371" s="691"/>
      <c r="T371" s="691"/>
      <c r="U371" s="691"/>
      <c r="V371" s="691"/>
      <c r="W371" s="691"/>
      <c r="X371" s="691"/>
      <c r="Y371" s="691"/>
      <c r="Z371" s="691"/>
      <c r="AA371" s="691"/>
      <c r="AB371" s="691"/>
      <c r="AC371" s="691"/>
      <c r="AD371" s="691"/>
      <c r="AE371" s="691"/>
      <c r="AF371" s="691"/>
    </row>
    <row r="372" spans="1:32" ht="14.25" customHeight="1">
      <c r="A372" s="691"/>
      <c r="B372" s="691"/>
      <c r="C372" s="691"/>
      <c r="D372" s="691"/>
      <c r="E372" s="691"/>
      <c r="F372" s="691"/>
      <c r="G372" s="691"/>
      <c r="H372" s="691"/>
      <c r="I372" s="691"/>
      <c r="J372" s="703"/>
      <c r="K372" s="703"/>
      <c r="L372" s="691"/>
      <c r="M372" s="691"/>
      <c r="N372" s="691"/>
      <c r="O372" s="691"/>
      <c r="P372" s="691"/>
      <c r="Q372" s="691"/>
      <c r="R372" s="691"/>
      <c r="S372" s="691"/>
      <c r="T372" s="691"/>
      <c r="U372" s="691"/>
      <c r="V372" s="691"/>
      <c r="W372" s="691"/>
      <c r="X372" s="691"/>
      <c r="Y372" s="691"/>
      <c r="Z372" s="691"/>
      <c r="AA372" s="691"/>
      <c r="AB372" s="691"/>
      <c r="AC372" s="691"/>
      <c r="AD372" s="691"/>
      <c r="AE372" s="691"/>
      <c r="AF372" s="691"/>
    </row>
    <row r="373" spans="1:32" ht="14.25" customHeight="1">
      <c r="A373" s="691"/>
      <c r="B373" s="691"/>
      <c r="C373" s="691"/>
      <c r="D373" s="691"/>
      <c r="E373" s="691"/>
      <c r="F373" s="691"/>
      <c r="G373" s="691"/>
      <c r="H373" s="691"/>
      <c r="I373" s="691"/>
      <c r="J373" s="703"/>
      <c r="K373" s="703"/>
      <c r="L373" s="691"/>
      <c r="M373" s="691"/>
      <c r="N373" s="691"/>
      <c r="O373" s="691"/>
      <c r="P373" s="691"/>
      <c r="Q373" s="691"/>
      <c r="R373" s="691"/>
      <c r="S373" s="691"/>
      <c r="T373" s="691"/>
      <c r="U373" s="691"/>
      <c r="V373" s="691"/>
      <c r="W373" s="691"/>
      <c r="X373" s="691"/>
      <c r="Y373" s="691"/>
      <c r="Z373" s="691"/>
      <c r="AA373" s="691"/>
      <c r="AB373" s="691"/>
      <c r="AC373" s="691"/>
      <c r="AD373" s="691"/>
      <c r="AE373" s="691"/>
      <c r="AF373" s="691"/>
    </row>
    <row r="374" spans="1:32" ht="14.25" customHeight="1">
      <c r="A374" s="691"/>
      <c r="B374" s="691"/>
      <c r="C374" s="691"/>
      <c r="D374" s="691"/>
      <c r="E374" s="691"/>
      <c r="F374" s="691"/>
      <c r="G374" s="691"/>
      <c r="H374" s="691"/>
      <c r="I374" s="691"/>
      <c r="J374" s="703"/>
      <c r="K374" s="703"/>
      <c r="L374" s="691"/>
      <c r="M374" s="691"/>
      <c r="N374" s="691"/>
      <c r="O374" s="691"/>
      <c r="P374" s="691"/>
      <c r="Q374" s="691"/>
      <c r="R374" s="691"/>
      <c r="S374" s="691"/>
      <c r="T374" s="691"/>
      <c r="U374" s="691"/>
      <c r="V374" s="691"/>
      <c r="W374" s="691"/>
      <c r="X374" s="691"/>
      <c r="Y374" s="691"/>
      <c r="Z374" s="691"/>
      <c r="AA374" s="691"/>
      <c r="AB374" s="691"/>
      <c r="AC374" s="691"/>
      <c r="AD374" s="691"/>
      <c r="AE374" s="691"/>
      <c r="AF374" s="691"/>
    </row>
    <row r="375" spans="1:32" ht="14.25" customHeight="1">
      <c r="A375" s="691"/>
      <c r="B375" s="691"/>
      <c r="C375" s="691"/>
      <c r="D375" s="691"/>
      <c r="E375" s="691"/>
      <c r="F375" s="691"/>
      <c r="G375" s="691"/>
      <c r="H375" s="691"/>
      <c r="I375" s="691"/>
      <c r="J375" s="703"/>
      <c r="K375" s="703"/>
      <c r="L375" s="691"/>
      <c r="M375" s="691"/>
      <c r="N375" s="691"/>
      <c r="O375" s="691"/>
      <c r="P375" s="691"/>
      <c r="Q375" s="691"/>
      <c r="R375" s="691"/>
      <c r="S375" s="691"/>
      <c r="T375" s="691"/>
      <c r="U375" s="691"/>
      <c r="V375" s="691"/>
      <c r="W375" s="691"/>
      <c r="X375" s="691"/>
      <c r="Y375" s="691"/>
      <c r="Z375" s="691"/>
      <c r="AA375" s="691"/>
      <c r="AB375" s="691"/>
      <c r="AC375" s="691"/>
      <c r="AD375" s="691"/>
      <c r="AE375" s="691"/>
      <c r="AF375" s="691"/>
    </row>
    <row r="376" spans="1:32" ht="14.25" customHeight="1">
      <c r="A376" s="691"/>
      <c r="B376" s="691"/>
      <c r="C376" s="691"/>
      <c r="D376" s="691"/>
      <c r="E376" s="691"/>
      <c r="F376" s="691"/>
      <c r="G376" s="691"/>
      <c r="H376" s="691"/>
      <c r="I376" s="691"/>
      <c r="J376" s="703"/>
      <c r="K376" s="703"/>
      <c r="L376" s="691"/>
      <c r="M376" s="691"/>
      <c r="N376" s="691"/>
      <c r="O376" s="691"/>
      <c r="P376" s="691"/>
      <c r="Q376" s="691"/>
      <c r="R376" s="691"/>
      <c r="S376" s="691"/>
      <c r="T376" s="691"/>
      <c r="U376" s="691"/>
      <c r="V376" s="691"/>
      <c r="W376" s="691"/>
      <c r="X376" s="691"/>
      <c r="Y376" s="691"/>
      <c r="Z376" s="691"/>
      <c r="AA376" s="691"/>
      <c r="AB376" s="691"/>
      <c r="AC376" s="691"/>
      <c r="AD376" s="691"/>
      <c r="AE376" s="691"/>
      <c r="AF376" s="691"/>
    </row>
    <row r="377" spans="1:32" ht="14.25" customHeight="1">
      <c r="A377" s="691"/>
      <c r="B377" s="691"/>
      <c r="C377" s="691"/>
      <c r="D377" s="691"/>
      <c r="E377" s="691"/>
      <c r="F377" s="691"/>
      <c r="G377" s="691"/>
      <c r="H377" s="691"/>
      <c r="I377" s="691"/>
      <c r="J377" s="703"/>
      <c r="K377" s="703"/>
      <c r="L377" s="691"/>
      <c r="M377" s="691"/>
      <c r="N377" s="691"/>
      <c r="O377" s="691"/>
      <c r="P377" s="691"/>
      <c r="Q377" s="691"/>
      <c r="R377" s="691"/>
      <c r="S377" s="691"/>
      <c r="T377" s="691"/>
      <c r="U377" s="691"/>
      <c r="V377" s="691"/>
      <c r="W377" s="691"/>
      <c r="X377" s="691"/>
      <c r="Y377" s="691"/>
      <c r="Z377" s="691"/>
      <c r="AA377" s="691"/>
      <c r="AB377" s="691"/>
      <c r="AC377" s="691"/>
      <c r="AD377" s="691"/>
      <c r="AE377" s="691"/>
      <c r="AF377" s="691"/>
    </row>
    <row r="378" spans="1:32" ht="14.25" customHeight="1">
      <c r="A378" s="691"/>
      <c r="B378" s="691"/>
      <c r="C378" s="691"/>
      <c r="D378" s="691"/>
      <c r="E378" s="691"/>
      <c r="F378" s="691"/>
      <c r="G378" s="691"/>
      <c r="H378" s="691"/>
      <c r="I378" s="691"/>
      <c r="J378" s="703"/>
      <c r="K378" s="703"/>
      <c r="L378" s="691"/>
      <c r="M378" s="691"/>
      <c r="N378" s="691"/>
      <c r="O378" s="691"/>
      <c r="P378" s="691"/>
      <c r="Q378" s="691"/>
      <c r="R378" s="691"/>
      <c r="S378" s="691"/>
      <c r="T378" s="691"/>
      <c r="U378" s="691"/>
      <c r="V378" s="691"/>
      <c r="W378" s="691"/>
      <c r="X378" s="691"/>
      <c r="Y378" s="691"/>
      <c r="Z378" s="691"/>
      <c r="AA378" s="691"/>
      <c r="AB378" s="691"/>
      <c r="AC378" s="691"/>
      <c r="AD378" s="691"/>
      <c r="AE378" s="691"/>
      <c r="AF378" s="691"/>
    </row>
    <row r="379" spans="1:32" ht="14.25" customHeight="1">
      <c r="A379" s="691"/>
      <c r="B379" s="691"/>
      <c r="C379" s="691"/>
      <c r="D379" s="691"/>
      <c r="E379" s="691"/>
      <c r="F379" s="691"/>
      <c r="G379" s="691"/>
      <c r="H379" s="691"/>
      <c r="I379" s="691"/>
      <c r="J379" s="703"/>
      <c r="K379" s="703"/>
      <c r="L379" s="691"/>
      <c r="M379" s="691"/>
      <c r="N379" s="691"/>
      <c r="O379" s="691"/>
      <c r="P379" s="691"/>
      <c r="Q379" s="691"/>
      <c r="R379" s="691"/>
      <c r="S379" s="691"/>
      <c r="T379" s="691"/>
      <c r="U379" s="691"/>
      <c r="V379" s="691"/>
      <c r="W379" s="691"/>
      <c r="X379" s="691"/>
      <c r="Y379" s="691"/>
      <c r="Z379" s="691"/>
      <c r="AA379" s="691"/>
      <c r="AB379" s="691"/>
      <c r="AC379" s="691"/>
      <c r="AD379" s="691"/>
      <c r="AE379" s="691"/>
      <c r="AF379" s="691"/>
    </row>
    <row r="380" spans="1:32" ht="14.25" customHeight="1">
      <c r="A380" s="691"/>
      <c r="B380" s="691"/>
      <c r="C380" s="691"/>
      <c r="D380" s="691"/>
      <c r="E380" s="691"/>
      <c r="F380" s="691"/>
      <c r="G380" s="691"/>
      <c r="H380" s="691"/>
      <c r="I380" s="691"/>
      <c r="J380" s="703"/>
      <c r="K380" s="703"/>
      <c r="L380" s="691"/>
      <c r="M380" s="691"/>
      <c r="N380" s="691"/>
      <c r="O380" s="691"/>
      <c r="P380" s="691"/>
      <c r="Q380" s="691"/>
      <c r="R380" s="691"/>
      <c r="S380" s="691"/>
      <c r="T380" s="691"/>
      <c r="U380" s="691"/>
      <c r="V380" s="691"/>
      <c r="W380" s="691"/>
      <c r="X380" s="691"/>
      <c r="Y380" s="691"/>
      <c r="Z380" s="691"/>
      <c r="AA380" s="691"/>
      <c r="AB380" s="691"/>
      <c r="AC380" s="691"/>
      <c r="AD380" s="691"/>
      <c r="AE380" s="691"/>
      <c r="AF380" s="691"/>
    </row>
    <row r="381" spans="1:32" ht="14.25" customHeight="1">
      <c r="A381" s="691"/>
      <c r="B381" s="691"/>
      <c r="C381" s="691"/>
      <c r="D381" s="691"/>
      <c r="E381" s="691"/>
      <c r="F381" s="691"/>
      <c r="G381" s="691"/>
      <c r="H381" s="691"/>
      <c r="I381" s="691"/>
      <c r="J381" s="703"/>
      <c r="K381" s="703"/>
      <c r="L381" s="691"/>
      <c r="M381" s="691"/>
      <c r="N381" s="691"/>
      <c r="O381" s="691"/>
      <c r="P381" s="691"/>
      <c r="Q381" s="691"/>
      <c r="R381" s="691"/>
      <c r="S381" s="691"/>
      <c r="T381" s="691"/>
      <c r="U381" s="691"/>
      <c r="V381" s="691"/>
      <c r="W381" s="691"/>
      <c r="X381" s="691"/>
      <c r="Y381" s="691"/>
      <c r="Z381" s="691"/>
      <c r="AA381" s="691"/>
      <c r="AB381" s="691"/>
      <c r="AC381" s="691"/>
      <c r="AD381" s="691"/>
      <c r="AE381" s="691"/>
      <c r="AF381" s="691"/>
    </row>
    <row r="382" spans="1:32" ht="14.25" customHeight="1">
      <c r="A382" s="691"/>
      <c r="B382" s="691"/>
      <c r="C382" s="691"/>
      <c r="D382" s="691"/>
      <c r="E382" s="691"/>
      <c r="F382" s="691"/>
      <c r="G382" s="691"/>
      <c r="H382" s="691"/>
      <c r="I382" s="691"/>
      <c r="J382" s="703"/>
      <c r="K382" s="703"/>
      <c r="L382" s="691"/>
      <c r="M382" s="691"/>
      <c r="N382" s="691"/>
      <c r="O382" s="691"/>
      <c r="P382" s="691"/>
      <c r="Q382" s="691"/>
      <c r="R382" s="691"/>
      <c r="S382" s="691"/>
      <c r="T382" s="691"/>
      <c r="U382" s="691"/>
      <c r="V382" s="691"/>
      <c r="W382" s="691"/>
      <c r="X382" s="691"/>
      <c r="Y382" s="691"/>
      <c r="Z382" s="691"/>
      <c r="AA382" s="691"/>
      <c r="AB382" s="691"/>
      <c r="AC382" s="691"/>
      <c r="AD382" s="691"/>
      <c r="AE382" s="691"/>
      <c r="AF382" s="691"/>
    </row>
    <row r="383" spans="1:32" ht="14.25" customHeight="1">
      <c r="A383" s="691"/>
      <c r="B383" s="691"/>
      <c r="C383" s="691"/>
      <c r="D383" s="691"/>
      <c r="E383" s="691"/>
      <c r="F383" s="691"/>
      <c r="G383" s="691"/>
      <c r="H383" s="691"/>
      <c r="I383" s="691"/>
      <c r="J383" s="703"/>
      <c r="K383" s="703"/>
      <c r="L383" s="691"/>
      <c r="M383" s="691"/>
      <c r="N383" s="691"/>
      <c r="O383" s="691"/>
      <c r="P383" s="691"/>
      <c r="Q383" s="691"/>
      <c r="R383" s="691"/>
      <c r="S383" s="691"/>
      <c r="T383" s="691"/>
      <c r="U383" s="691"/>
      <c r="V383" s="691"/>
      <c r="W383" s="691"/>
      <c r="X383" s="691"/>
      <c r="Y383" s="691"/>
      <c r="Z383" s="691"/>
      <c r="AA383" s="691"/>
      <c r="AB383" s="691"/>
      <c r="AC383" s="691"/>
      <c r="AD383" s="691"/>
      <c r="AE383" s="691"/>
      <c r="AF383" s="691"/>
    </row>
    <row r="384" spans="1:32" ht="14.25" customHeight="1">
      <c r="A384" s="691"/>
      <c r="B384" s="691"/>
      <c r="C384" s="691"/>
      <c r="D384" s="691"/>
      <c r="E384" s="691"/>
      <c r="F384" s="691"/>
      <c r="G384" s="691"/>
      <c r="H384" s="691"/>
      <c r="I384" s="691"/>
      <c r="J384" s="703"/>
      <c r="K384" s="703"/>
      <c r="L384" s="691"/>
      <c r="M384" s="691"/>
      <c r="N384" s="691"/>
      <c r="O384" s="691"/>
      <c r="P384" s="691"/>
      <c r="Q384" s="691"/>
      <c r="R384" s="691"/>
      <c r="S384" s="691"/>
      <c r="T384" s="691"/>
      <c r="U384" s="691"/>
      <c r="V384" s="691"/>
      <c r="W384" s="691"/>
      <c r="X384" s="691"/>
      <c r="Y384" s="691"/>
      <c r="Z384" s="691"/>
      <c r="AA384" s="691"/>
      <c r="AB384" s="691"/>
      <c r="AC384" s="691"/>
      <c r="AD384" s="691"/>
      <c r="AE384" s="691"/>
      <c r="AF384" s="691"/>
    </row>
    <row r="385" spans="1:32" ht="14.25" customHeight="1">
      <c r="A385" s="691"/>
      <c r="B385" s="691"/>
      <c r="C385" s="691"/>
      <c r="D385" s="691"/>
      <c r="E385" s="691"/>
      <c r="F385" s="691"/>
      <c r="G385" s="691"/>
      <c r="H385" s="691"/>
      <c r="I385" s="691"/>
      <c r="J385" s="703"/>
      <c r="K385" s="703"/>
      <c r="L385" s="691"/>
      <c r="M385" s="691"/>
      <c r="N385" s="691"/>
      <c r="O385" s="691"/>
      <c r="P385" s="691"/>
      <c r="Q385" s="691"/>
      <c r="R385" s="691"/>
      <c r="S385" s="691"/>
      <c r="T385" s="691"/>
      <c r="U385" s="691"/>
      <c r="V385" s="691"/>
      <c r="W385" s="691"/>
      <c r="X385" s="691"/>
      <c r="Y385" s="691"/>
      <c r="Z385" s="691"/>
      <c r="AA385" s="691"/>
      <c r="AB385" s="691"/>
      <c r="AC385" s="691"/>
      <c r="AD385" s="691"/>
      <c r="AE385" s="691"/>
      <c r="AF385" s="691"/>
    </row>
    <row r="386" spans="1:32" ht="14.25" customHeight="1">
      <c r="A386" s="691"/>
      <c r="B386" s="691"/>
      <c r="C386" s="691"/>
      <c r="D386" s="691"/>
      <c r="E386" s="691"/>
      <c r="F386" s="691"/>
      <c r="G386" s="691"/>
      <c r="H386" s="691"/>
      <c r="I386" s="691"/>
      <c r="J386" s="703"/>
      <c r="K386" s="703"/>
      <c r="L386" s="691"/>
      <c r="M386" s="691"/>
      <c r="N386" s="691"/>
      <c r="O386" s="691"/>
      <c r="P386" s="691"/>
      <c r="Q386" s="691"/>
      <c r="R386" s="691"/>
      <c r="S386" s="691"/>
      <c r="T386" s="691"/>
      <c r="U386" s="691"/>
      <c r="V386" s="691"/>
      <c r="W386" s="691"/>
      <c r="X386" s="691"/>
      <c r="Y386" s="691"/>
      <c r="Z386" s="691"/>
      <c r="AA386" s="691"/>
      <c r="AB386" s="691"/>
      <c r="AC386" s="691"/>
      <c r="AD386" s="691"/>
      <c r="AE386" s="691"/>
      <c r="AF386" s="691"/>
    </row>
    <row r="387" spans="1:32" ht="14.25" customHeight="1">
      <c r="A387" s="691"/>
      <c r="B387" s="691"/>
      <c r="C387" s="691"/>
      <c r="D387" s="691"/>
      <c r="E387" s="691"/>
      <c r="F387" s="691"/>
      <c r="G387" s="691"/>
      <c r="H387" s="691"/>
      <c r="I387" s="691"/>
      <c r="J387" s="703"/>
      <c r="K387" s="703"/>
      <c r="L387" s="691"/>
      <c r="M387" s="691"/>
      <c r="N387" s="691"/>
      <c r="O387" s="691"/>
      <c r="P387" s="691"/>
      <c r="Q387" s="691"/>
      <c r="R387" s="691"/>
      <c r="S387" s="691"/>
      <c r="T387" s="691"/>
      <c r="U387" s="691"/>
      <c r="V387" s="691"/>
      <c r="W387" s="691"/>
      <c r="X387" s="691"/>
      <c r="Y387" s="691"/>
      <c r="Z387" s="691"/>
      <c r="AA387" s="691"/>
      <c r="AB387" s="691"/>
      <c r="AC387" s="691"/>
      <c r="AD387" s="691"/>
      <c r="AE387" s="691"/>
      <c r="AF387" s="691"/>
    </row>
    <row r="388" spans="1:32" ht="14.25" customHeight="1">
      <c r="A388" s="691"/>
      <c r="B388" s="691"/>
      <c r="C388" s="691"/>
      <c r="D388" s="691"/>
      <c r="E388" s="691"/>
      <c r="F388" s="691"/>
      <c r="G388" s="691"/>
      <c r="H388" s="691"/>
      <c r="I388" s="691"/>
      <c r="J388" s="703"/>
      <c r="K388" s="703"/>
      <c r="L388" s="691"/>
      <c r="M388" s="691"/>
      <c r="N388" s="691"/>
      <c r="O388" s="691"/>
      <c r="P388" s="691"/>
      <c r="Q388" s="691"/>
      <c r="R388" s="691"/>
      <c r="S388" s="691"/>
      <c r="T388" s="691"/>
      <c r="U388" s="691"/>
      <c r="V388" s="691"/>
      <c r="W388" s="691"/>
      <c r="X388" s="691"/>
      <c r="Y388" s="691"/>
      <c r="Z388" s="691"/>
      <c r="AA388" s="691"/>
      <c r="AB388" s="691"/>
      <c r="AC388" s="691"/>
      <c r="AD388" s="691"/>
      <c r="AE388" s="691"/>
      <c r="AF388" s="691"/>
    </row>
    <row r="389" spans="1:32" ht="14.25" customHeight="1">
      <c r="A389" s="691"/>
      <c r="B389" s="691"/>
      <c r="C389" s="691"/>
      <c r="D389" s="691"/>
      <c r="E389" s="691"/>
      <c r="F389" s="691"/>
      <c r="G389" s="691"/>
      <c r="H389" s="691"/>
      <c r="I389" s="691"/>
      <c r="J389" s="703"/>
      <c r="K389" s="703"/>
      <c r="L389" s="691"/>
      <c r="M389" s="691"/>
      <c r="N389" s="691"/>
      <c r="O389" s="691"/>
      <c r="P389" s="691"/>
      <c r="Q389" s="691"/>
      <c r="R389" s="691"/>
      <c r="S389" s="691"/>
      <c r="T389" s="691"/>
      <c r="U389" s="691"/>
      <c r="V389" s="691"/>
      <c r="W389" s="691"/>
      <c r="X389" s="691"/>
      <c r="Y389" s="691"/>
      <c r="Z389" s="691"/>
      <c r="AA389" s="691"/>
      <c r="AB389" s="691"/>
      <c r="AC389" s="691"/>
      <c r="AD389" s="691"/>
      <c r="AE389" s="691"/>
      <c r="AF389" s="691"/>
    </row>
    <row r="390" spans="1:32" ht="14.25" customHeight="1">
      <c r="A390" s="691"/>
      <c r="B390" s="691"/>
      <c r="C390" s="691"/>
      <c r="D390" s="691"/>
      <c r="E390" s="691"/>
      <c r="F390" s="691"/>
      <c r="G390" s="691"/>
      <c r="H390" s="691"/>
      <c r="I390" s="691"/>
      <c r="J390" s="703"/>
      <c r="K390" s="703"/>
      <c r="L390" s="691"/>
      <c r="M390" s="691"/>
      <c r="N390" s="691"/>
      <c r="O390" s="691"/>
      <c r="P390" s="691"/>
      <c r="Q390" s="691"/>
      <c r="R390" s="691"/>
      <c r="S390" s="691"/>
      <c r="T390" s="691"/>
      <c r="U390" s="691"/>
      <c r="V390" s="691"/>
      <c r="W390" s="691"/>
      <c r="X390" s="691"/>
      <c r="Y390" s="691"/>
      <c r="Z390" s="691"/>
      <c r="AA390" s="691"/>
      <c r="AB390" s="691"/>
      <c r="AC390" s="691"/>
      <c r="AD390" s="691"/>
      <c r="AE390" s="691"/>
      <c r="AF390" s="691"/>
    </row>
    <row r="391" spans="1:32" ht="14.25" customHeight="1">
      <c r="A391" s="691"/>
      <c r="B391" s="691"/>
      <c r="C391" s="691"/>
      <c r="D391" s="691"/>
      <c r="E391" s="691"/>
      <c r="F391" s="691"/>
      <c r="G391" s="691"/>
      <c r="H391" s="691"/>
      <c r="I391" s="691"/>
      <c r="J391" s="703"/>
      <c r="K391" s="703"/>
      <c r="L391" s="691"/>
      <c r="M391" s="691"/>
      <c r="N391" s="691"/>
      <c r="O391" s="691"/>
      <c r="P391" s="691"/>
      <c r="Q391" s="691"/>
      <c r="R391" s="691"/>
      <c r="S391" s="691"/>
      <c r="T391" s="691"/>
      <c r="U391" s="691"/>
      <c r="V391" s="691"/>
      <c r="W391" s="691"/>
      <c r="X391" s="691"/>
      <c r="Y391" s="691"/>
      <c r="Z391" s="691"/>
      <c r="AA391" s="691"/>
      <c r="AB391" s="691"/>
      <c r="AC391" s="691"/>
      <c r="AD391" s="691"/>
      <c r="AE391" s="691"/>
      <c r="AF391" s="691"/>
    </row>
    <row r="392" spans="1:32" ht="14.25" customHeight="1">
      <c r="A392" s="691"/>
      <c r="B392" s="691"/>
      <c r="C392" s="691"/>
      <c r="D392" s="691"/>
      <c r="E392" s="691"/>
      <c r="F392" s="691"/>
      <c r="G392" s="691"/>
      <c r="H392" s="691"/>
      <c r="I392" s="691"/>
      <c r="J392" s="703"/>
      <c r="K392" s="703"/>
      <c r="L392" s="691"/>
      <c r="M392" s="691"/>
      <c r="N392" s="691"/>
      <c r="O392" s="691"/>
      <c r="P392" s="691"/>
      <c r="Q392" s="691"/>
      <c r="R392" s="691"/>
      <c r="S392" s="691"/>
      <c r="T392" s="691"/>
      <c r="U392" s="691"/>
      <c r="V392" s="691"/>
      <c r="W392" s="691"/>
      <c r="X392" s="691"/>
      <c r="Y392" s="691"/>
      <c r="Z392" s="691"/>
      <c r="AA392" s="691"/>
      <c r="AB392" s="691"/>
      <c r="AC392" s="691"/>
      <c r="AD392" s="691"/>
      <c r="AE392" s="691"/>
      <c r="AF392" s="691"/>
    </row>
    <row r="393" spans="1:32" ht="14.25" customHeight="1">
      <c r="A393" s="691"/>
      <c r="B393" s="691"/>
      <c r="C393" s="691"/>
      <c r="D393" s="691"/>
      <c r="E393" s="691"/>
      <c r="F393" s="691"/>
      <c r="G393" s="691"/>
      <c r="H393" s="691"/>
      <c r="I393" s="691"/>
      <c r="J393" s="703"/>
      <c r="K393" s="703"/>
      <c r="L393" s="691"/>
      <c r="M393" s="691"/>
      <c r="N393" s="691"/>
      <c r="O393" s="691"/>
      <c r="P393" s="691"/>
      <c r="Q393" s="691"/>
      <c r="R393" s="691"/>
      <c r="S393" s="691"/>
      <c r="T393" s="691"/>
      <c r="U393" s="691"/>
      <c r="V393" s="691"/>
      <c r="W393" s="691"/>
      <c r="X393" s="691"/>
      <c r="Y393" s="691"/>
      <c r="Z393" s="691"/>
      <c r="AA393" s="691"/>
      <c r="AB393" s="691"/>
      <c r="AC393" s="691"/>
      <c r="AD393" s="691"/>
      <c r="AE393" s="691"/>
      <c r="AF393" s="691"/>
    </row>
    <row r="394" spans="1:32" ht="14.25" customHeight="1">
      <c r="A394" s="691"/>
      <c r="B394" s="691"/>
      <c r="C394" s="691"/>
      <c r="D394" s="691"/>
      <c r="E394" s="691"/>
      <c r="F394" s="691"/>
      <c r="G394" s="691"/>
      <c r="H394" s="691"/>
      <c r="I394" s="691"/>
      <c r="J394" s="703"/>
      <c r="K394" s="703"/>
      <c r="L394" s="691"/>
      <c r="M394" s="691"/>
      <c r="N394" s="691"/>
      <c r="O394" s="691"/>
      <c r="P394" s="691"/>
      <c r="Q394" s="691"/>
      <c r="R394" s="691"/>
      <c r="S394" s="691"/>
      <c r="T394" s="691"/>
      <c r="U394" s="691"/>
      <c r="V394" s="691"/>
      <c r="W394" s="691"/>
      <c r="X394" s="691"/>
      <c r="Y394" s="691"/>
      <c r="Z394" s="691"/>
      <c r="AA394" s="691"/>
      <c r="AB394" s="691"/>
      <c r="AC394" s="691"/>
      <c r="AD394" s="691"/>
      <c r="AE394" s="691"/>
      <c r="AF394" s="691"/>
    </row>
    <row r="395" spans="1:32" ht="14.25" customHeight="1">
      <c r="A395" s="691"/>
      <c r="B395" s="691"/>
      <c r="C395" s="691"/>
      <c r="D395" s="691"/>
      <c r="E395" s="691"/>
      <c r="F395" s="691"/>
      <c r="G395" s="691"/>
      <c r="H395" s="691"/>
      <c r="I395" s="691"/>
      <c r="J395" s="703"/>
      <c r="K395" s="703"/>
      <c r="L395" s="691"/>
      <c r="M395" s="691"/>
      <c r="N395" s="691"/>
      <c r="O395" s="691"/>
      <c r="P395" s="691"/>
      <c r="Q395" s="691"/>
      <c r="R395" s="691"/>
      <c r="S395" s="691"/>
      <c r="T395" s="691"/>
      <c r="U395" s="691"/>
      <c r="V395" s="691"/>
      <c r="W395" s="691"/>
      <c r="X395" s="691"/>
      <c r="Y395" s="691"/>
      <c r="Z395" s="691"/>
      <c r="AA395" s="691"/>
      <c r="AB395" s="691"/>
      <c r="AC395" s="691"/>
      <c r="AD395" s="691"/>
      <c r="AE395" s="691"/>
      <c r="AF395" s="691"/>
    </row>
    <row r="396" spans="1:32" ht="14.25" customHeight="1">
      <c r="A396" s="691"/>
      <c r="B396" s="691"/>
      <c r="C396" s="691"/>
      <c r="D396" s="691"/>
      <c r="E396" s="691"/>
      <c r="F396" s="691"/>
      <c r="G396" s="691"/>
      <c r="H396" s="691"/>
      <c r="I396" s="691"/>
      <c r="J396" s="703"/>
      <c r="K396" s="703"/>
      <c r="L396" s="691"/>
      <c r="M396" s="691"/>
      <c r="N396" s="691"/>
      <c r="O396" s="691"/>
      <c r="P396" s="691"/>
      <c r="Q396" s="691"/>
      <c r="R396" s="691"/>
      <c r="S396" s="691"/>
      <c r="T396" s="691"/>
      <c r="U396" s="691"/>
      <c r="V396" s="691"/>
      <c r="W396" s="691"/>
      <c r="X396" s="691"/>
      <c r="Y396" s="691"/>
      <c r="Z396" s="691"/>
      <c r="AA396" s="691"/>
      <c r="AB396" s="691"/>
      <c r="AC396" s="691"/>
      <c r="AD396" s="691"/>
      <c r="AE396" s="691"/>
      <c r="AF396" s="691"/>
    </row>
    <row r="397" spans="1:32" ht="14.25" customHeight="1">
      <c r="A397" s="691"/>
      <c r="B397" s="691"/>
      <c r="C397" s="691"/>
      <c r="D397" s="691"/>
      <c r="E397" s="691"/>
      <c r="F397" s="691"/>
      <c r="G397" s="691"/>
      <c r="H397" s="691"/>
      <c r="I397" s="691"/>
      <c r="J397" s="703"/>
      <c r="K397" s="703"/>
      <c r="L397" s="691"/>
      <c r="M397" s="691"/>
      <c r="N397" s="691"/>
      <c r="O397" s="691"/>
      <c r="P397" s="691"/>
      <c r="Q397" s="691"/>
      <c r="R397" s="691"/>
      <c r="S397" s="691"/>
      <c r="T397" s="691"/>
      <c r="U397" s="691"/>
      <c r="V397" s="691"/>
      <c r="W397" s="691"/>
      <c r="X397" s="691"/>
      <c r="Y397" s="691"/>
      <c r="Z397" s="691"/>
      <c r="AA397" s="691"/>
      <c r="AB397" s="691"/>
      <c r="AC397" s="691"/>
      <c r="AD397" s="691"/>
      <c r="AE397" s="691"/>
      <c r="AF397" s="691"/>
    </row>
    <row r="398" spans="1:32" ht="14.25" customHeight="1">
      <c r="A398" s="691"/>
      <c r="B398" s="691"/>
      <c r="C398" s="691"/>
      <c r="D398" s="691"/>
      <c r="E398" s="691"/>
      <c r="F398" s="691"/>
      <c r="G398" s="691"/>
      <c r="H398" s="691"/>
      <c r="I398" s="691"/>
      <c r="J398" s="703"/>
      <c r="K398" s="703"/>
      <c r="L398" s="691"/>
      <c r="M398" s="691"/>
      <c r="N398" s="691"/>
      <c r="O398" s="691"/>
      <c r="P398" s="691"/>
      <c r="Q398" s="691"/>
      <c r="R398" s="691"/>
      <c r="S398" s="691"/>
      <c r="T398" s="691"/>
      <c r="U398" s="691"/>
      <c r="V398" s="691"/>
      <c r="W398" s="691"/>
      <c r="X398" s="691"/>
      <c r="Y398" s="691"/>
      <c r="Z398" s="691"/>
      <c r="AA398" s="691"/>
      <c r="AB398" s="691"/>
      <c r="AC398" s="691"/>
      <c r="AD398" s="691"/>
      <c r="AE398" s="691"/>
      <c r="AF398" s="691"/>
    </row>
    <row r="399" spans="1:32" ht="14.25" customHeight="1">
      <c r="A399" s="691"/>
      <c r="B399" s="691"/>
      <c r="C399" s="691"/>
      <c r="D399" s="691"/>
      <c r="E399" s="691"/>
      <c r="F399" s="691"/>
      <c r="G399" s="691"/>
      <c r="H399" s="691"/>
      <c r="I399" s="691"/>
      <c r="J399" s="703"/>
      <c r="K399" s="703"/>
      <c r="L399" s="691"/>
      <c r="M399" s="691"/>
      <c r="N399" s="691"/>
      <c r="O399" s="691"/>
      <c r="P399" s="691"/>
      <c r="Q399" s="691"/>
      <c r="R399" s="691"/>
      <c r="S399" s="691"/>
      <c r="T399" s="691"/>
      <c r="U399" s="691"/>
      <c r="V399" s="691"/>
      <c r="W399" s="691"/>
      <c r="X399" s="691"/>
      <c r="Y399" s="691"/>
      <c r="Z399" s="691"/>
      <c r="AA399" s="691"/>
      <c r="AB399" s="691"/>
      <c r="AC399" s="691"/>
      <c r="AD399" s="691"/>
      <c r="AE399" s="691"/>
      <c r="AF399" s="691"/>
    </row>
    <row r="400" spans="1:32" ht="14.25" customHeight="1">
      <c r="A400" s="691"/>
      <c r="B400" s="691"/>
      <c r="C400" s="691"/>
      <c r="D400" s="691"/>
      <c r="E400" s="691"/>
      <c r="F400" s="691"/>
      <c r="G400" s="691"/>
      <c r="H400" s="691"/>
      <c r="I400" s="691"/>
      <c r="J400" s="703"/>
      <c r="K400" s="703"/>
      <c r="L400" s="691"/>
      <c r="M400" s="691"/>
      <c r="N400" s="691"/>
      <c r="O400" s="691"/>
      <c r="P400" s="691"/>
      <c r="Q400" s="691"/>
      <c r="R400" s="691"/>
      <c r="S400" s="691"/>
      <c r="T400" s="691"/>
      <c r="U400" s="691"/>
      <c r="V400" s="691"/>
      <c r="W400" s="691"/>
      <c r="X400" s="691"/>
      <c r="Y400" s="691"/>
      <c r="Z400" s="691"/>
      <c r="AA400" s="691"/>
      <c r="AB400" s="691"/>
      <c r="AC400" s="691"/>
      <c r="AD400" s="691"/>
      <c r="AE400" s="691"/>
      <c r="AF400" s="691"/>
    </row>
    <row r="401" spans="1:32" ht="14.25" customHeight="1">
      <c r="A401" s="691"/>
      <c r="B401" s="691"/>
      <c r="C401" s="691"/>
      <c r="D401" s="691"/>
      <c r="E401" s="691"/>
      <c r="F401" s="691"/>
      <c r="G401" s="691"/>
      <c r="H401" s="691"/>
      <c r="I401" s="691"/>
      <c r="J401" s="703"/>
      <c r="K401" s="703"/>
      <c r="L401" s="691"/>
      <c r="M401" s="691"/>
      <c r="N401" s="691"/>
      <c r="O401" s="691"/>
      <c r="P401" s="691"/>
      <c r="Q401" s="691"/>
      <c r="R401" s="691"/>
      <c r="S401" s="691"/>
      <c r="T401" s="691"/>
      <c r="U401" s="691"/>
      <c r="V401" s="691"/>
      <c r="W401" s="691"/>
      <c r="X401" s="691"/>
      <c r="Y401" s="691"/>
      <c r="Z401" s="691"/>
      <c r="AA401" s="691"/>
      <c r="AB401" s="691"/>
      <c r="AC401" s="691"/>
      <c r="AD401" s="691"/>
      <c r="AE401" s="691"/>
      <c r="AF401" s="691"/>
    </row>
    <row r="402" spans="1:32" ht="14.25" customHeight="1">
      <c r="A402" s="691"/>
      <c r="B402" s="691"/>
      <c r="C402" s="691"/>
      <c r="D402" s="691"/>
      <c r="E402" s="691"/>
      <c r="F402" s="691"/>
      <c r="G402" s="691"/>
      <c r="H402" s="691"/>
      <c r="I402" s="691"/>
      <c r="J402" s="703"/>
      <c r="K402" s="703"/>
      <c r="L402" s="691"/>
      <c r="M402" s="691"/>
      <c r="N402" s="691"/>
      <c r="O402" s="691"/>
      <c r="P402" s="691"/>
      <c r="Q402" s="691"/>
      <c r="R402" s="691"/>
      <c r="S402" s="691"/>
      <c r="T402" s="691"/>
      <c r="U402" s="691"/>
      <c r="V402" s="691"/>
      <c r="W402" s="691"/>
      <c r="X402" s="691"/>
      <c r="Y402" s="691"/>
      <c r="Z402" s="691"/>
      <c r="AA402" s="691"/>
      <c r="AB402" s="691"/>
      <c r="AC402" s="691"/>
      <c r="AD402" s="691"/>
      <c r="AE402" s="691"/>
      <c r="AF402" s="691"/>
    </row>
    <row r="403" spans="1:32" ht="14.25" customHeight="1">
      <c r="A403" s="691"/>
      <c r="B403" s="691"/>
      <c r="C403" s="691"/>
      <c r="D403" s="691"/>
      <c r="E403" s="691"/>
      <c r="F403" s="691"/>
      <c r="G403" s="691"/>
      <c r="H403" s="691"/>
      <c r="I403" s="691"/>
      <c r="J403" s="703"/>
      <c r="K403" s="703"/>
      <c r="L403" s="691"/>
      <c r="M403" s="691"/>
      <c r="N403" s="691"/>
      <c r="O403" s="691"/>
      <c r="P403" s="691"/>
      <c r="Q403" s="691"/>
      <c r="R403" s="691"/>
      <c r="S403" s="691"/>
      <c r="T403" s="691"/>
      <c r="U403" s="691"/>
      <c r="V403" s="691"/>
      <c r="W403" s="691"/>
      <c r="X403" s="691"/>
      <c r="Y403" s="691"/>
      <c r="Z403" s="691"/>
      <c r="AA403" s="691"/>
      <c r="AB403" s="691"/>
      <c r="AC403" s="691"/>
      <c r="AD403" s="691"/>
      <c r="AE403" s="691"/>
      <c r="AF403" s="691"/>
    </row>
    <row r="404" spans="1:32" ht="14.25" customHeight="1">
      <c r="A404" s="691"/>
      <c r="B404" s="691"/>
      <c r="C404" s="691"/>
      <c r="D404" s="691"/>
      <c r="E404" s="691"/>
      <c r="F404" s="691"/>
      <c r="G404" s="691"/>
      <c r="H404" s="691"/>
      <c r="I404" s="691"/>
      <c r="J404" s="703"/>
      <c r="K404" s="703"/>
      <c r="L404" s="691"/>
      <c r="M404" s="691"/>
      <c r="N404" s="691"/>
      <c r="O404" s="691"/>
      <c r="P404" s="691"/>
      <c r="Q404" s="691"/>
      <c r="R404" s="691"/>
      <c r="S404" s="691"/>
      <c r="T404" s="691"/>
      <c r="U404" s="691"/>
      <c r="V404" s="691"/>
      <c r="W404" s="691"/>
      <c r="X404" s="691"/>
      <c r="Y404" s="691"/>
      <c r="Z404" s="691"/>
      <c r="AA404" s="691"/>
      <c r="AB404" s="691"/>
      <c r="AC404" s="691"/>
      <c r="AD404" s="691"/>
      <c r="AE404" s="691"/>
      <c r="AF404" s="691"/>
    </row>
    <row r="405" spans="1:32" ht="14.25" customHeight="1">
      <c r="A405" s="691"/>
      <c r="B405" s="691"/>
      <c r="C405" s="691"/>
      <c r="D405" s="691"/>
      <c r="E405" s="691"/>
      <c r="F405" s="691"/>
      <c r="G405" s="691"/>
      <c r="H405" s="691"/>
      <c r="I405" s="691"/>
      <c r="J405" s="703"/>
      <c r="K405" s="703"/>
      <c r="L405" s="691"/>
      <c r="M405" s="691"/>
      <c r="N405" s="691"/>
      <c r="O405" s="691"/>
      <c r="P405" s="691"/>
      <c r="Q405" s="691"/>
      <c r="R405" s="691"/>
      <c r="S405" s="691"/>
      <c r="T405" s="691"/>
      <c r="U405" s="691"/>
      <c r="V405" s="691"/>
      <c r="W405" s="691"/>
      <c r="X405" s="691"/>
      <c r="Y405" s="691"/>
      <c r="Z405" s="691"/>
      <c r="AA405" s="691"/>
      <c r="AB405" s="691"/>
      <c r="AC405" s="691"/>
      <c r="AD405" s="691"/>
      <c r="AE405" s="691"/>
      <c r="AF405" s="691"/>
    </row>
    <row r="406" spans="1:32" ht="14.25" customHeight="1">
      <c r="A406" s="691"/>
      <c r="B406" s="691"/>
      <c r="C406" s="691"/>
      <c r="D406" s="691"/>
      <c r="E406" s="691"/>
      <c r="F406" s="691"/>
      <c r="G406" s="691"/>
      <c r="H406" s="691"/>
      <c r="I406" s="691"/>
      <c r="J406" s="703"/>
      <c r="K406" s="703"/>
      <c r="L406" s="691"/>
      <c r="M406" s="691"/>
      <c r="N406" s="691"/>
      <c r="O406" s="691"/>
      <c r="P406" s="691"/>
      <c r="Q406" s="691"/>
      <c r="R406" s="691"/>
      <c r="S406" s="691"/>
      <c r="T406" s="691"/>
      <c r="U406" s="691"/>
      <c r="V406" s="691"/>
      <c r="W406" s="691"/>
      <c r="X406" s="691"/>
      <c r="Y406" s="691"/>
      <c r="Z406" s="691"/>
      <c r="AA406" s="691"/>
      <c r="AB406" s="691"/>
      <c r="AC406" s="691"/>
      <c r="AD406" s="691"/>
      <c r="AE406" s="691"/>
      <c r="AF406" s="691"/>
    </row>
    <row r="407" spans="1:32" ht="14.25" customHeight="1">
      <c r="A407" s="691"/>
      <c r="B407" s="691"/>
      <c r="C407" s="691"/>
      <c r="D407" s="691"/>
      <c r="E407" s="691"/>
      <c r="F407" s="691"/>
      <c r="G407" s="691"/>
      <c r="H407" s="691"/>
      <c r="I407" s="691"/>
      <c r="J407" s="703"/>
      <c r="K407" s="703"/>
      <c r="L407" s="691"/>
      <c r="M407" s="691"/>
      <c r="N407" s="691"/>
      <c r="O407" s="691"/>
      <c r="P407" s="691"/>
      <c r="Q407" s="691"/>
      <c r="R407" s="691"/>
      <c r="S407" s="691"/>
      <c r="T407" s="691"/>
      <c r="U407" s="691"/>
      <c r="V407" s="691"/>
      <c r="W407" s="691"/>
      <c r="X407" s="691"/>
      <c r="Y407" s="691"/>
      <c r="Z407" s="691"/>
      <c r="AA407" s="691"/>
      <c r="AB407" s="691"/>
      <c r="AC407" s="691"/>
      <c r="AD407" s="691"/>
      <c r="AE407" s="691"/>
      <c r="AF407" s="691"/>
    </row>
    <row r="408" spans="1:32" ht="14.25" customHeight="1">
      <c r="A408" s="691"/>
      <c r="B408" s="691"/>
      <c r="C408" s="691"/>
      <c r="D408" s="691"/>
      <c r="E408" s="691"/>
      <c r="F408" s="691"/>
      <c r="G408" s="691"/>
      <c r="H408" s="691"/>
      <c r="I408" s="691"/>
      <c r="J408" s="703"/>
      <c r="K408" s="703"/>
      <c r="L408" s="691"/>
      <c r="M408" s="691"/>
      <c r="N408" s="691"/>
      <c r="O408" s="691"/>
      <c r="P408" s="691"/>
      <c r="Q408" s="691"/>
      <c r="R408" s="691"/>
      <c r="S408" s="691"/>
      <c r="T408" s="691"/>
      <c r="U408" s="691"/>
      <c r="V408" s="691"/>
      <c r="W408" s="691"/>
      <c r="X408" s="691"/>
      <c r="Y408" s="691"/>
      <c r="Z408" s="691"/>
      <c r="AA408" s="691"/>
      <c r="AB408" s="691"/>
      <c r="AC408" s="691"/>
      <c r="AD408" s="691"/>
      <c r="AE408" s="691"/>
      <c r="AF408" s="691"/>
    </row>
    <row r="409" spans="1:32" ht="14.25" customHeight="1">
      <c r="A409" s="691"/>
      <c r="B409" s="691"/>
      <c r="C409" s="691"/>
      <c r="D409" s="691"/>
      <c r="E409" s="691"/>
      <c r="F409" s="691"/>
      <c r="G409" s="691"/>
      <c r="H409" s="691"/>
      <c r="I409" s="691"/>
      <c r="J409" s="703"/>
      <c r="K409" s="703"/>
      <c r="L409" s="691"/>
      <c r="M409" s="691"/>
      <c r="N409" s="691"/>
      <c r="O409" s="691"/>
      <c r="P409" s="691"/>
      <c r="Q409" s="691"/>
      <c r="R409" s="691"/>
      <c r="S409" s="691"/>
      <c r="T409" s="691"/>
      <c r="U409" s="691"/>
      <c r="V409" s="691"/>
      <c r="W409" s="691"/>
      <c r="X409" s="691"/>
      <c r="Y409" s="691"/>
      <c r="Z409" s="691"/>
      <c r="AA409" s="691"/>
      <c r="AB409" s="691"/>
      <c r="AC409" s="691"/>
      <c r="AD409" s="691"/>
      <c r="AE409" s="691"/>
      <c r="AF409" s="691"/>
    </row>
    <row r="410" spans="1:32" ht="14.25" customHeight="1">
      <c r="A410" s="691"/>
      <c r="B410" s="691"/>
      <c r="C410" s="691"/>
      <c r="D410" s="691"/>
      <c r="E410" s="691"/>
      <c r="F410" s="691"/>
      <c r="G410" s="691"/>
      <c r="H410" s="691"/>
      <c r="I410" s="691"/>
      <c r="J410" s="703"/>
      <c r="K410" s="703"/>
      <c r="L410" s="691"/>
      <c r="M410" s="691"/>
      <c r="N410" s="691"/>
      <c r="O410" s="691"/>
      <c r="P410" s="691"/>
      <c r="Q410" s="691"/>
      <c r="R410" s="691"/>
      <c r="S410" s="691"/>
      <c r="T410" s="691"/>
      <c r="U410" s="691"/>
      <c r="V410" s="691"/>
      <c r="W410" s="691"/>
      <c r="X410" s="691"/>
      <c r="Y410" s="691"/>
      <c r="Z410" s="691"/>
      <c r="AA410" s="691"/>
      <c r="AB410" s="691"/>
      <c r="AC410" s="691"/>
      <c r="AD410" s="691"/>
      <c r="AE410" s="691"/>
      <c r="AF410" s="691"/>
    </row>
    <row r="411" spans="1:32" ht="14.25" customHeight="1">
      <c r="A411" s="691"/>
      <c r="B411" s="691"/>
      <c r="C411" s="691"/>
      <c r="D411" s="691"/>
      <c r="E411" s="691"/>
      <c r="F411" s="691"/>
      <c r="G411" s="691"/>
      <c r="H411" s="691"/>
      <c r="I411" s="691"/>
      <c r="J411" s="703"/>
      <c r="K411" s="703"/>
      <c r="L411" s="691"/>
      <c r="M411" s="691"/>
      <c r="N411" s="691"/>
      <c r="O411" s="691"/>
      <c r="P411" s="691"/>
      <c r="Q411" s="691"/>
      <c r="R411" s="691"/>
      <c r="S411" s="691"/>
      <c r="T411" s="691"/>
      <c r="U411" s="691"/>
      <c r="V411" s="691"/>
      <c r="W411" s="691"/>
      <c r="X411" s="691"/>
      <c r="Y411" s="691"/>
      <c r="Z411" s="691"/>
      <c r="AA411" s="691"/>
      <c r="AB411" s="691"/>
      <c r="AC411" s="691"/>
      <c r="AD411" s="691"/>
      <c r="AE411" s="691"/>
      <c r="AF411" s="691"/>
    </row>
    <row r="412" spans="1:32" ht="14.25" customHeight="1">
      <c r="A412" s="691"/>
      <c r="B412" s="691"/>
      <c r="C412" s="691"/>
      <c r="D412" s="691"/>
      <c r="E412" s="691"/>
      <c r="F412" s="691"/>
      <c r="G412" s="691"/>
      <c r="H412" s="691"/>
      <c r="I412" s="691"/>
      <c r="J412" s="703"/>
      <c r="K412" s="703"/>
      <c r="L412" s="691"/>
      <c r="M412" s="691"/>
      <c r="N412" s="691"/>
      <c r="O412" s="691"/>
      <c r="P412" s="691"/>
      <c r="Q412" s="691"/>
      <c r="R412" s="691"/>
      <c r="S412" s="691"/>
      <c r="T412" s="691"/>
      <c r="U412" s="691"/>
      <c r="V412" s="691"/>
      <c r="W412" s="691"/>
      <c r="X412" s="691"/>
      <c r="Y412" s="691"/>
      <c r="Z412" s="691"/>
      <c r="AA412" s="691"/>
      <c r="AB412" s="691"/>
      <c r="AC412" s="691"/>
      <c r="AD412" s="691"/>
      <c r="AE412" s="691"/>
      <c r="AF412" s="691"/>
    </row>
    <row r="413" spans="1:32" ht="14.25" customHeight="1">
      <c r="A413" s="691"/>
      <c r="B413" s="691"/>
      <c r="C413" s="691"/>
      <c r="D413" s="691"/>
      <c r="E413" s="691"/>
      <c r="F413" s="691"/>
      <c r="G413" s="691"/>
      <c r="H413" s="691"/>
      <c r="I413" s="691"/>
      <c r="J413" s="703"/>
      <c r="K413" s="703"/>
      <c r="L413" s="691"/>
      <c r="M413" s="691"/>
      <c r="N413" s="691"/>
      <c r="O413" s="691"/>
      <c r="P413" s="691"/>
      <c r="Q413" s="691"/>
      <c r="R413" s="691"/>
      <c r="S413" s="691"/>
      <c r="T413" s="691"/>
      <c r="U413" s="691"/>
      <c r="V413" s="691"/>
      <c r="W413" s="691"/>
      <c r="X413" s="691"/>
      <c r="Y413" s="691"/>
      <c r="Z413" s="691"/>
      <c r="AA413" s="691"/>
      <c r="AB413" s="691"/>
      <c r="AC413" s="691"/>
      <c r="AD413" s="691"/>
      <c r="AE413" s="691"/>
      <c r="AF413" s="691"/>
    </row>
    <row r="414" spans="1:32" ht="14.25" customHeight="1">
      <c r="A414" s="691"/>
      <c r="B414" s="691"/>
      <c r="C414" s="691"/>
      <c r="D414" s="691"/>
      <c r="E414" s="691"/>
      <c r="F414" s="691"/>
      <c r="G414" s="691"/>
      <c r="H414" s="691"/>
      <c r="I414" s="691"/>
      <c r="J414" s="703"/>
      <c r="K414" s="703"/>
      <c r="L414" s="691"/>
      <c r="M414" s="691"/>
      <c r="N414" s="691"/>
      <c r="O414" s="691"/>
      <c r="P414" s="691"/>
      <c r="Q414" s="691"/>
      <c r="R414" s="691"/>
      <c r="S414" s="691"/>
      <c r="T414" s="691"/>
      <c r="U414" s="691"/>
      <c r="V414" s="691"/>
      <c r="W414" s="691"/>
      <c r="X414" s="691"/>
      <c r="Y414" s="691"/>
      <c r="Z414" s="691"/>
      <c r="AA414" s="691"/>
      <c r="AB414" s="691"/>
      <c r="AC414" s="691"/>
      <c r="AD414" s="691"/>
      <c r="AE414" s="691"/>
      <c r="AF414" s="691"/>
    </row>
    <row r="415" spans="1:32" ht="14.25" customHeight="1">
      <c r="A415" s="691"/>
      <c r="B415" s="691"/>
      <c r="C415" s="691"/>
      <c r="D415" s="691"/>
      <c r="E415" s="691"/>
      <c r="F415" s="691"/>
      <c r="G415" s="691"/>
      <c r="H415" s="691"/>
      <c r="I415" s="691"/>
      <c r="J415" s="703"/>
      <c r="K415" s="703"/>
      <c r="L415" s="691"/>
      <c r="M415" s="691"/>
      <c r="N415" s="691"/>
      <c r="O415" s="691"/>
      <c r="P415" s="691"/>
      <c r="Q415" s="691"/>
      <c r="R415" s="691"/>
      <c r="S415" s="691"/>
      <c r="T415" s="691"/>
      <c r="U415" s="691"/>
      <c r="V415" s="691"/>
      <c r="W415" s="691"/>
      <c r="X415" s="691"/>
      <c r="Y415" s="691"/>
      <c r="Z415" s="691"/>
      <c r="AA415" s="691"/>
      <c r="AB415" s="691"/>
      <c r="AC415" s="691"/>
      <c r="AD415" s="691"/>
      <c r="AE415" s="691"/>
      <c r="AF415" s="691"/>
    </row>
    <row r="416" spans="1:32" ht="14.25" customHeight="1">
      <c r="A416" s="691"/>
      <c r="B416" s="691"/>
      <c r="C416" s="691"/>
      <c r="D416" s="691"/>
      <c r="E416" s="691"/>
      <c r="F416" s="691"/>
      <c r="G416" s="691"/>
      <c r="H416" s="691"/>
      <c r="I416" s="691"/>
      <c r="J416" s="703"/>
      <c r="K416" s="703"/>
      <c r="L416" s="691"/>
      <c r="M416" s="691"/>
      <c r="N416" s="691"/>
      <c r="O416" s="691"/>
      <c r="P416" s="691"/>
      <c r="Q416" s="691"/>
      <c r="R416" s="691"/>
      <c r="S416" s="691"/>
      <c r="T416" s="691"/>
      <c r="U416" s="691"/>
      <c r="V416" s="691"/>
      <c r="W416" s="691"/>
      <c r="X416" s="691"/>
      <c r="Y416" s="691"/>
      <c r="Z416" s="691"/>
      <c r="AA416" s="691"/>
      <c r="AB416" s="691"/>
      <c r="AC416" s="691"/>
      <c r="AD416" s="691"/>
      <c r="AE416" s="691"/>
      <c r="AF416" s="691"/>
    </row>
    <row r="417" spans="1:32" ht="14.25" customHeight="1">
      <c r="A417" s="691"/>
      <c r="B417" s="691"/>
      <c r="C417" s="691"/>
      <c r="D417" s="691"/>
      <c r="E417" s="691"/>
      <c r="F417" s="691"/>
      <c r="G417" s="691"/>
      <c r="H417" s="691"/>
      <c r="I417" s="691"/>
      <c r="J417" s="703"/>
      <c r="K417" s="703"/>
      <c r="L417" s="691"/>
      <c r="M417" s="691"/>
      <c r="N417" s="691"/>
      <c r="O417" s="691"/>
      <c r="P417" s="691"/>
      <c r="Q417" s="691"/>
      <c r="R417" s="691"/>
      <c r="S417" s="691"/>
      <c r="T417" s="691"/>
      <c r="U417" s="691"/>
      <c r="V417" s="691"/>
      <c r="W417" s="691"/>
      <c r="X417" s="691"/>
      <c r="Y417" s="691"/>
      <c r="Z417" s="691"/>
      <c r="AA417" s="691"/>
      <c r="AB417" s="691"/>
      <c r="AC417" s="691"/>
      <c r="AD417" s="691"/>
      <c r="AE417" s="691"/>
      <c r="AF417" s="691"/>
    </row>
    <row r="418" spans="1:32" ht="14.25" customHeight="1">
      <c r="A418" s="691"/>
      <c r="B418" s="691"/>
      <c r="C418" s="691"/>
      <c r="D418" s="691"/>
      <c r="E418" s="691"/>
      <c r="F418" s="691"/>
      <c r="G418" s="691"/>
      <c r="H418" s="691"/>
      <c r="I418" s="691"/>
      <c r="J418" s="703"/>
      <c r="K418" s="703"/>
      <c r="L418" s="691"/>
      <c r="M418" s="691"/>
      <c r="N418" s="691"/>
      <c r="O418" s="691"/>
      <c r="P418" s="691"/>
      <c r="Q418" s="691"/>
      <c r="R418" s="691"/>
      <c r="S418" s="691"/>
      <c r="T418" s="691"/>
      <c r="U418" s="691"/>
      <c r="V418" s="691"/>
      <c r="W418" s="691"/>
      <c r="X418" s="691"/>
      <c r="Y418" s="691"/>
      <c r="Z418" s="691"/>
      <c r="AA418" s="691"/>
      <c r="AB418" s="691"/>
      <c r="AC418" s="691"/>
      <c r="AD418" s="691"/>
      <c r="AE418" s="691"/>
      <c r="AF418" s="691"/>
    </row>
    <row r="419" spans="1:32" ht="14.25" customHeight="1">
      <c r="A419" s="691"/>
      <c r="B419" s="691"/>
      <c r="C419" s="691"/>
      <c r="D419" s="691"/>
      <c r="E419" s="691"/>
      <c r="F419" s="691"/>
      <c r="G419" s="691"/>
      <c r="H419" s="691"/>
      <c r="I419" s="691"/>
      <c r="J419" s="703"/>
      <c r="K419" s="703"/>
      <c r="L419" s="691"/>
      <c r="M419" s="691"/>
      <c r="N419" s="691"/>
      <c r="O419" s="691"/>
      <c r="P419" s="691"/>
      <c r="Q419" s="691"/>
      <c r="R419" s="691"/>
      <c r="S419" s="691"/>
      <c r="T419" s="691"/>
      <c r="U419" s="691"/>
      <c r="V419" s="691"/>
      <c r="W419" s="691"/>
      <c r="X419" s="691"/>
      <c r="Y419" s="691"/>
      <c r="Z419" s="691"/>
      <c r="AA419" s="691"/>
      <c r="AB419" s="691"/>
      <c r="AC419" s="691"/>
      <c r="AD419" s="691"/>
      <c r="AE419" s="691"/>
      <c r="AF419" s="691"/>
    </row>
    <row r="420" spans="1:32" ht="14.25" customHeight="1">
      <c r="A420" s="691"/>
      <c r="B420" s="691"/>
      <c r="C420" s="691"/>
      <c r="D420" s="691"/>
      <c r="E420" s="691"/>
      <c r="F420" s="691"/>
      <c r="G420" s="691"/>
      <c r="H420" s="691"/>
      <c r="I420" s="691"/>
      <c r="J420" s="703"/>
      <c r="K420" s="703"/>
      <c r="L420" s="691"/>
      <c r="M420" s="691"/>
      <c r="N420" s="691"/>
      <c r="O420" s="691"/>
      <c r="P420" s="691"/>
      <c r="Q420" s="691"/>
      <c r="R420" s="691"/>
      <c r="S420" s="691"/>
      <c r="T420" s="691"/>
      <c r="U420" s="691"/>
      <c r="V420" s="691"/>
      <c r="W420" s="691"/>
      <c r="X420" s="691"/>
      <c r="Y420" s="691"/>
      <c r="Z420" s="691"/>
      <c r="AA420" s="691"/>
      <c r="AB420" s="691"/>
      <c r="AC420" s="691"/>
      <c r="AD420" s="691"/>
      <c r="AE420" s="691"/>
      <c r="AF420" s="691"/>
    </row>
    <row r="421" spans="1:32" ht="14.25" customHeight="1">
      <c r="A421" s="691"/>
      <c r="B421" s="691"/>
      <c r="C421" s="691"/>
      <c r="D421" s="691"/>
      <c r="E421" s="691"/>
      <c r="F421" s="691"/>
      <c r="G421" s="691"/>
      <c r="H421" s="691"/>
      <c r="I421" s="691"/>
      <c r="J421" s="703"/>
      <c r="K421" s="703"/>
      <c r="L421" s="691"/>
      <c r="M421" s="691"/>
      <c r="N421" s="691"/>
      <c r="O421" s="691"/>
      <c r="P421" s="691"/>
      <c r="Q421" s="691"/>
      <c r="R421" s="691"/>
      <c r="S421" s="691"/>
      <c r="T421" s="691"/>
      <c r="U421" s="691"/>
      <c r="V421" s="691"/>
      <c r="W421" s="691"/>
      <c r="X421" s="691"/>
      <c r="Y421" s="691"/>
      <c r="Z421" s="691"/>
      <c r="AA421" s="691"/>
      <c r="AB421" s="691"/>
      <c r="AC421" s="691"/>
      <c r="AD421" s="691"/>
      <c r="AE421" s="691"/>
      <c r="AF421" s="691"/>
    </row>
    <row r="422" spans="1:32" ht="14.25" customHeight="1">
      <c r="A422" s="691"/>
      <c r="B422" s="691"/>
      <c r="C422" s="691"/>
      <c r="D422" s="691"/>
      <c r="E422" s="691"/>
      <c r="F422" s="691"/>
      <c r="G422" s="691"/>
      <c r="H422" s="691"/>
      <c r="I422" s="691"/>
      <c r="J422" s="703"/>
      <c r="K422" s="703"/>
      <c r="L422" s="691"/>
      <c r="M422" s="691"/>
      <c r="N422" s="691"/>
      <c r="O422" s="691"/>
      <c r="P422" s="691"/>
      <c r="Q422" s="691"/>
      <c r="R422" s="691"/>
      <c r="S422" s="691"/>
      <c r="T422" s="691"/>
      <c r="U422" s="691"/>
      <c r="V422" s="691"/>
      <c r="W422" s="691"/>
      <c r="X422" s="691"/>
      <c r="Y422" s="691"/>
      <c r="Z422" s="691"/>
      <c r="AA422" s="691"/>
      <c r="AB422" s="691"/>
      <c r="AC422" s="691"/>
      <c r="AD422" s="691"/>
      <c r="AE422" s="691"/>
      <c r="AF422" s="691"/>
    </row>
    <row r="423" spans="1:32" ht="14.25" customHeight="1">
      <c r="A423" s="691"/>
      <c r="B423" s="691"/>
      <c r="C423" s="691"/>
      <c r="D423" s="691"/>
      <c r="E423" s="691"/>
      <c r="F423" s="691"/>
      <c r="G423" s="691"/>
      <c r="H423" s="691"/>
      <c r="I423" s="691"/>
      <c r="J423" s="703"/>
      <c r="K423" s="703"/>
      <c r="L423" s="691"/>
      <c r="M423" s="691"/>
      <c r="N423" s="691"/>
      <c r="O423" s="691"/>
      <c r="P423" s="691"/>
      <c r="Q423" s="691"/>
      <c r="R423" s="691"/>
      <c r="S423" s="691"/>
      <c r="T423" s="691"/>
      <c r="U423" s="691"/>
      <c r="V423" s="691"/>
      <c r="W423" s="691"/>
      <c r="X423" s="691"/>
      <c r="Y423" s="691"/>
      <c r="Z423" s="691"/>
      <c r="AA423" s="691"/>
      <c r="AB423" s="691"/>
      <c r="AC423" s="691"/>
      <c r="AD423" s="691"/>
      <c r="AE423" s="691"/>
      <c r="AF423" s="691"/>
    </row>
    <row r="424" spans="1:32" ht="14.25" customHeight="1">
      <c r="A424" s="691"/>
      <c r="B424" s="691"/>
      <c r="C424" s="691"/>
      <c r="D424" s="691"/>
      <c r="E424" s="691"/>
      <c r="F424" s="691"/>
      <c r="G424" s="691"/>
      <c r="H424" s="691"/>
      <c r="I424" s="691"/>
      <c r="J424" s="703"/>
      <c r="K424" s="703"/>
      <c r="L424" s="691"/>
      <c r="M424" s="691"/>
      <c r="N424" s="691"/>
      <c r="O424" s="691"/>
      <c r="P424" s="691"/>
      <c r="Q424" s="691"/>
      <c r="R424" s="691"/>
      <c r="S424" s="691"/>
      <c r="T424" s="691"/>
      <c r="U424" s="691"/>
      <c r="V424" s="691"/>
      <c r="W424" s="691"/>
      <c r="X424" s="691"/>
      <c r="Y424" s="691"/>
      <c r="Z424" s="691"/>
      <c r="AA424" s="691"/>
      <c r="AB424" s="691"/>
      <c r="AC424" s="691"/>
      <c r="AD424" s="691"/>
      <c r="AE424" s="691"/>
      <c r="AF424" s="691"/>
    </row>
    <row r="425" spans="1:32" ht="14.25" customHeight="1">
      <c r="A425" s="691"/>
      <c r="B425" s="691"/>
      <c r="C425" s="691"/>
      <c r="D425" s="691"/>
      <c r="E425" s="691"/>
      <c r="F425" s="691"/>
      <c r="G425" s="691"/>
      <c r="H425" s="691"/>
      <c r="I425" s="691"/>
      <c r="J425" s="703"/>
      <c r="K425" s="703"/>
      <c r="L425" s="691"/>
      <c r="M425" s="691"/>
      <c r="N425" s="691"/>
      <c r="O425" s="691"/>
      <c r="P425" s="691"/>
      <c r="Q425" s="691"/>
      <c r="R425" s="691"/>
      <c r="S425" s="691"/>
      <c r="T425" s="691"/>
      <c r="U425" s="691"/>
      <c r="V425" s="691"/>
      <c r="W425" s="691"/>
      <c r="X425" s="691"/>
      <c r="Y425" s="691"/>
      <c r="Z425" s="691"/>
      <c r="AA425" s="691"/>
      <c r="AB425" s="691"/>
      <c r="AC425" s="691"/>
      <c r="AD425" s="691"/>
      <c r="AE425" s="691"/>
      <c r="AF425" s="691"/>
    </row>
    <row r="426" spans="1:32" ht="14.25" customHeight="1">
      <c r="A426" s="691"/>
      <c r="B426" s="691"/>
      <c r="C426" s="691"/>
      <c r="D426" s="691"/>
      <c r="E426" s="691"/>
      <c r="F426" s="691"/>
      <c r="G426" s="691"/>
      <c r="H426" s="691"/>
      <c r="I426" s="691"/>
      <c r="J426" s="703"/>
      <c r="K426" s="703"/>
      <c r="L426" s="691"/>
      <c r="M426" s="691"/>
      <c r="N426" s="691"/>
      <c r="O426" s="691"/>
      <c r="P426" s="691"/>
      <c r="Q426" s="691"/>
      <c r="R426" s="691"/>
      <c r="S426" s="691"/>
      <c r="T426" s="691"/>
      <c r="U426" s="691"/>
      <c r="V426" s="691"/>
      <c r="W426" s="691"/>
      <c r="X426" s="691"/>
      <c r="Y426" s="691"/>
      <c r="Z426" s="691"/>
      <c r="AA426" s="691"/>
      <c r="AB426" s="691"/>
      <c r="AC426" s="691"/>
      <c r="AD426" s="691"/>
      <c r="AE426" s="691"/>
      <c r="AF426" s="691"/>
    </row>
    <row r="427" spans="1:32" ht="14.25" customHeight="1">
      <c r="A427" s="691"/>
      <c r="B427" s="691"/>
      <c r="C427" s="691"/>
      <c r="D427" s="691"/>
      <c r="E427" s="691"/>
      <c r="F427" s="691"/>
      <c r="G427" s="691"/>
      <c r="H427" s="691"/>
      <c r="I427" s="691"/>
      <c r="J427" s="703"/>
      <c r="K427" s="703"/>
      <c r="L427" s="691"/>
      <c r="M427" s="691"/>
      <c r="N427" s="691"/>
      <c r="O427" s="691"/>
      <c r="P427" s="691"/>
      <c r="Q427" s="691"/>
      <c r="R427" s="691"/>
      <c r="S427" s="691"/>
      <c r="T427" s="691"/>
      <c r="U427" s="691"/>
      <c r="V427" s="691"/>
      <c r="W427" s="691"/>
      <c r="X427" s="691"/>
      <c r="Y427" s="691"/>
      <c r="Z427" s="691"/>
      <c r="AA427" s="691"/>
      <c r="AB427" s="691"/>
      <c r="AC427" s="691"/>
      <c r="AD427" s="691"/>
      <c r="AE427" s="691"/>
      <c r="AF427" s="691"/>
    </row>
    <row r="428" spans="1:32" ht="14.25" customHeight="1">
      <c r="A428" s="691"/>
      <c r="B428" s="691"/>
      <c r="C428" s="691"/>
      <c r="D428" s="691"/>
      <c r="E428" s="691"/>
      <c r="F428" s="691"/>
      <c r="G428" s="691"/>
      <c r="H428" s="691"/>
      <c r="I428" s="691"/>
      <c r="J428" s="703"/>
      <c r="K428" s="703"/>
      <c r="L428" s="691"/>
      <c r="M428" s="691"/>
      <c r="N428" s="691"/>
      <c r="O428" s="691"/>
      <c r="P428" s="691"/>
      <c r="Q428" s="691"/>
      <c r="R428" s="691"/>
      <c r="S428" s="691"/>
      <c r="T428" s="691"/>
      <c r="U428" s="691"/>
      <c r="V428" s="691"/>
      <c r="W428" s="691"/>
      <c r="X428" s="691"/>
      <c r="Y428" s="691"/>
      <c r="Z428" s="691"/>
      <c r="AA428" s="691"/>
      <c r="AB428" s="691"/>
      <c r="AC428" s="691"/>
      <c r="AD428" s="691"/>
      <c r="AE428" s="691"/>
      <c r="AF428" s="691"/>
    </row>
    <row r="429" spans="1:32" ht="14.25" customHeight="1">
      <c r="A429" s="691"/>
      <c r="B429" s="691"/>
      <c r="C429" s="691"/>
      <c r="D429" s="691"/>
      <c r="E429" s="691"/>
      <c r="F429" s="691"/>
      <c r="G429" s="691"/>
      <c r="H429" s="691"/>
      <c r="I429" s="691"/>
      <c r="J429" s="703"/>
      <c r="K429" s="703"/>
      <c r="L429" s="691"/>
      <c r="M429" s="691"/>
      <c r="N429" s="691"/>
      <c r="O429" s="691"/>
      <c r="P429" s="691"/>
      <c r="Q429" s="691"/>
      <c r="R429" s="691"/>
      <c r="S429" s="691"/>
      <c r="T429" s="691"/>
      <c r="U429" s="691"/>
      <c r="V429" s="691"/>
      <c r="W429" s="691"/>
      <c r="X429" s="691"/>
      <c r="Y429" s="691"/>
      <c r="Z429" s="691"/>
      <c r="AA429" s="691"/>
      <c r="AB429" s="691"/>
      <c r="AC429" s="691"/>
      <c r="AD429" s="691"/>
      <c r="AE429" s="691"/>
      <c r="AF429" s="691"/>
    </row>
    <row r="430" spans="1:32" ht="14.25" customHeight="1">
      <c r="A430" s="691"/>
      <c r="B430" s="691"/>
      <c r="C430" s="691"/>
      <c r="D430" s="691"/>
      <c r="E430" s="691"/>
      <c r="F430" s="691"/>
      <c r="G430" s="691"/>
      <c r="H430" s="691"/>
      <c r="I430" s="691"/>
      <c r="J430" s="703"/>
      <c r="K430" s="703"/>
      <c r="L430" s="691"/>
      <c r="M430" s="691"/>
      <c r="N430" s="691"/>
      <c r="O430" s="691"/>
      <c r="P430" s="691"/>
      <c r="Q430" s="691"/>
      <c r="R430" s="691"/>
      <c r="S430" s="691"/>
      <c r="T430" s="691"/>
      <c r="U430" s="691"/>
      <c r="V430" s="691"/>
      <c r="W430" s="691"/>
      <c r="X430" s="691"/>
      <c r="Y430" s="691"/>
      <c r="Z430" s="691"/>
      <c r="AA430" s="691"/>
      <c r="AB430" s="691"/>
      <c r="AC430" s="691"/>
      <c r="AD430" s="691"/>
      <c r="AE430" s="691"/>
      <c r="AF430" s="691"/>
    </row>
    <row r="431" spans="1:32" ht="14.25" customHeight="1">
      <c r="A431" s="691"/>
      <c r="B431" s="691"/>
      <c r="C431" s="691"/>
      <c r="D431" s="691"/>
      <c r="E431" s="691"/>
      <c r="F431" s="691"/>
      <c r="G431" s="691"/>
      <c r="H431" s="691"/>
      <c r="I431" s="691"/>
      <c r="J431" s="703"/>
      <c r="K431" s="703"/>
      <c r="L431" s="691"/>
      <c r="M431" s="691"/>
      <c r="N431" s="691"/>
      <c r="O431" s="691"/>
      <c r="P431" s="691"/>
      <c r="Q431" s="691"/>
      <c r="R431" s="691"/>
      <c r="S431" s="691"/>
      <c r="T431" s="691"/>
      <c r="U431" s="691"/>
      <c r="V431" s="691"/>
      <c r="W431" s="691"/>
      <c r="X431" s="691"/>
      <c r="Y431" s="691"/>
      <c r="Z431" s="691"/>
      <c r="AA431" s="691"/>
      <c r="AB431" s="691"/>
      <c r="AC431" s="691"/>
      <c r="AD431" s="691"/>
      <c r="AE431" s="691"/>
      <c r="AF431" s="691"/>
    </row>
    <row r="432" spans="1:32" ht="14.25" customHeight="1">
      <c r="A432" s="691"/>
      <c r="B432" s="691"/>
      <c r="C432" s="691"/>
      <c r="D432" s="691"/>
      <c r="E432" s="691"/>
      <c r="F432" s="691"/>
      <c r="G432" s="691"/>
      <c r="H432" s="691"/>
      <c r="I432" s="691"/>
      <c r="J432" s="703"/>
      <c r="K432" s="703"/>
      <c r="L432" s="691"/>
      <c r="M432" s="691"/>
      <c r="N432" s="691"/>
      <c r="O432" s="691"/>
      <c r="P432" s="691"/>
      <c r="Q432" s="691"/>
      <c r="R432" s="691"/>
      <c r="S432" s="691"/>
      <c r="T432" s="691"/>
      <c r="U432" s="691"/>
      <c r="V432" s="691"/>
      <c r="W432" s="691"/>
      <c r="X432" s="691"/>
      <c r="Y432" s="691"/>
      <c r="Z432" s="691"/>
      <c r="AA432" s="691"/>
      <c r="AB432" s="691"/>
      <c r="AC432" s="691"/>
      <c r="AD432" s="691"/>
      <c r="AE432" s="691"/>
      <c r="AF432" s="691"/>
    </row>
    <row r="433" spans="1:32" ht="14.25" customHeight="1">
      <c r="A433" s="691"/>
      <c r="B433" s="691"/>
      <c r="C433" s="691"/>
      <c r="D433" s="691"/>
      <c r="E433" s="691"/>
      <c r="F433" s="691"/>
      <c r="G433" s="691"/>
      <c r="H433" s="691"/>
      <c r="I433" s="691"/>
      <c r="J433" s="703"/>
      <c r="K433" s="703"/>
      <c r="L433" s="691"/>
      <c r="M433" s="691"/>
      <c r="N433" s="691"/>
      <c r="O433" s="691"/>
      <c r="P433" s="691"/>
      <c r="Q433" s="691"/>
      <c r="R433" s="691"/>
      <c r="S433" s="691"/>
      <c r="T433" s="691"/>
      <c r="U433" s="691"/>
      <c r="V433" s="691"/>
      <c r="W433" s="691"/>
      <c r="X433" s="691"/>
      <c r="Y433" s="691"/>
      <c r="Z433" s="691"/>
      <c r="AA433" s="691"/>
      <c r="AB433" s="691"/>
      <c r="AC433" s="691"/>
      <c r="AD433" s="691"/>
      <c r="AE433" s="691"/>
      <c r="AF433" s="691"/>
    </row>
    <row r="434" spans="1:32" ht="14.25" customHeight="1">
      <c r="A434" s="691"/>
      <c r="B434" s="691"/>
      <c r="C434" s="691"/>
      <c r="D434" s="691"/>
      <c r="E434" s="691"/>
      <c r="F434" s="691"/>
      <c r="G434" s="691"/>
      <c r="H434" s="691"/>
      <c r="I434" s="691"/>
      <c r="J434" s="703"/>
      <c r="K434" s="703"/>
      <c r="L434" s="691"/>
      <c r="M434" s="691"/>
      <c r="N434" s="691"/>
      <c r="O434" s="691"/>
      <c r="P434" s="691"/>
      <c r="Q434" s="691"/>
      <c r="R434" s="691"/>
      <c r="S434" s="691"/>
      <c r="T434" s="691"/>
      <c r="U434" s="691"/>
      <c r="V434" s="691"/>
      <c r="W434" s="691"/>
      <c r="X434" s="691"/>
      <c r="Y434" s="691"/>
      <c r="Z434" s="691"/>
      <c r="AA434" s="691"/>
      <c r="AB434" s="691"/>
      <c r="AC434" s="691"/>
      <c r="AD434" s="691"/>
      <c r="AE434" s="691"/>
      <c r="AF434" s="691"/>
    </row>
    <row r="435" spans="1:32" ht="14.25" customHeight="1">
      <c r="A435" s="691"/>
      <c r="B435" s="691"/>
      <c r="C435" s="691"/>
      <c r="D435" s="691"/>
      <c r="E435" s="691"/>
      <c r="F435" s="691"/>
      <c r="G435" s="691"/>
      <c r="H435" s="691"/>
      <c r="I435" s="691"/>
      <c r="J435" s="703"/>
      <c r="K435" s="703"/>
      <c r="L435" s="691"/>
      <c r="M435" s="691"/>
      <c r="N435" s="691"/>
      <c r="O435" s="691"/>
      <c r="P435" s="691"/>
      <c r="Q435" s="691"/>
      <c r="R435" s="691"/>
      <c r="S435" s="691"/>
      <c r="T435" s="691"/>
      <c r="U435" s="691"/>
      <c r="V435" s="691"/>
      <c r="W435" s="691"/>
      <c r="X435" s="691"/>
      <c r="Y435" s="691"/>
      <c r="Z435" s="691"/>
      <c r="AA435" s="691"/>
      <c r="AB435" s="691"/>
      <c r="AC435" s="691"/>
      <c r="AD435" s="691"/>
      <c r="AE435" s="691"/>
      <c r="AF435" s="691"/>
    </row>
    <row r="436" spans="1:32" ht="14.25" customHeight="1">
      <c r="A436" s="691"/>
      <c r="B436" s="691"/>
      <c r="C436" s="691"/>
      <c r="D436" s="691"/>
      <c r="E436" s="691"/>
      <c r="F436" s="691"/>
      <c r="G436" s="691"/>
      <c r="H436" s="691"/>
      <c r="I436" s="691"/>
      <c r="J436" s="703"/>
      <c r="K436" s="703"/>
      <c r="L436" s="691"/>
      <c r="M436" s="691"/>
      <c r="N436" s="691"/>
      <c r="O436" s="691"/>
      <c r="P436" s="691"/>
      <c r="Q436" s="691"/>
      <c r="R436" s="691"/>
      <c r="S436" s="691"/>
      <c r="T436" s="691"/>
      <c r="U436" s="691"/>
      <c r="V436" s="691"/>
      <c r="W436" s="691"/>
      <c r="X436" s="691"/>
      <c r="Y436" s="691"/>
      <c r="Z436" s="691"/>
      <c r="AA436" s="691"/>
      <c r="AB436" s="691"/>
      <c r="AC436" s="691"/>
      <c r="AD436" s="691"/>
      <c r="AE436" s="691"/>
      <c r="AF436" s="691"/>
    </row>
    <row r="437" spans="1:32" ht="14.25" customHeight="1">
      <c r="A437" s="691"/>
      <c r="B437" s="691"/>
      <c r="C437" s="691"/>
      <c r="D437" s="691"/>
      <c r="E437" s="691"/>
      <c r="F437" s="691"/>
      <c r="G437" s="691"/>
      <c r="H437" s="691"/>
      <c r="I437" s="691"/>
      <c r="J437" s="703"/>
      <c r="K437" s="703"/>
      <c r="L437" s="691"/>
      <c r="M437" s="691"/>
      <c r="N437" s="691"/>
      <c r="O437" s="691"/>
      <c r="P437" s="691"/>
      <c r="Q437" s="691"/>
      <c r="R437" s="691"/>
      <c r="S437" s="691"/>
      <c r="T437" s="691"/>
      <c r="U437" s="691"/>
      <c r="V437" s="691"/>
      <c r="W437" s="691"/>
      <c r="X437" s="691"/>
      <c r="Y437" s="691"/>
      <c r="Z437" s="691"/>
      <c r="AA437" s="691"/>
      <c r="AB437" s="691"/>
      <c r="AC437" s="691"/>
      <c r="AD437" s="691"/>
      <c r="AE437" s="691"/>
      <c r="AF437" s="691"/>
    </row>
    <row r="438" spans="1:32" ht="14.25" customHeight="1">
      <c r="A438" s="691"/>
      <c r="B438" s="691"/>
      <c r="C438" s="691"/>
      <c r="D438" s="691"/>
      <c r="E438" s="691"/>
      <c r="F438" s="691"/>
      <c r="G438" s="691"/>
      <c r="H438" s="691"/>
      <c r="I438" s="691"/>
      <c r="J438" s="703"/>
      <c r="K438" s="703"/>
      <c r="L438" s="691"/>
      <c r="M438" s="691"/>
      <c r="N438" s="691"/>
      <c r="O438" s="691"/>
      <c r="P438" s="691"/>
      <c r="Q438" s="691"/>
      <c r="R438" s="691"/>
      <c r="S438" s="691"/>
      <c r="T438" s="691"/>
      <c r="U438" s="691"/>
      <c r="V438" s="691"/>
      <c r="W438" s="691"/>
      <c r="X438" s="691"/>
      <c r="Y438" s="691"/>
      <c r="Z438" s="691"/>
      <c r="AA438" s="691"/>
      <c r="AB438" s="691"/>
      <c r="AC438" s="691"/>
      <c r="AD438" s="691"/>
      <c r="AE438" s="691"/>
      <c r="AF438" s="691"/>
    </row>
    <row r="439" spans="1:32" ht="14.25" customHeight="1">
      <c r="A439" s="691"/>
      <c r="B439" s="691"/>
      <c r="C439" s="691"/>
      <c r="D439" s="691"/>
      <c r="E439" s="691"/>
      <c r="F439" s="691"/>
      <c r="G439" s="691"/>
      <c r="H439" s="691"/>
      <c r="I439" s="691"/>
      <c r="J439" s="703"/>
      <c r="K439" s="703"/>
      <c r="L439" s="691"/>
      <c r="M439" s="691"/>
      <c r="N439" s="691"/>
      <c r="O439" s="691"/>
      <c r="P439" s="691"/>
      <c r="Q439" s="691"/>
      <c r="R439" s="691"/>
      <c r="S439" s="691"/>
      <c r="T439" s="691"/>
      <c r="U439" s="691"/>
      <c r="V439" s="691"/>
      <c r="W439" s="691"/>
      <c r="X439" s="691"/>
      <c r="Y439" s="691"/>
      <c r="Z439" s="691"/>
      <c r="AA439" s="691"/>
      <c r="AB439" s="691"/>
      <c r="AC439" s="691"/>
      <c r="AD439" s="691"/>
      <c r="AE439" s="691"/>
      <c r="AF439" s="691"/>
    </row>
    <row r="440" spans="1:32" ht="14.25" customHeight="1">
      <c r="A440" s="691"/>
      <c r="B440" s="691"/>
      <c r="C440" s="691"/>
      <c r="D440" s="691"/>
      <c r="E440" s="691"/>
      <c r="F440" s="691"/>
      <c r="G440" s="691"/>
      <c r="H440" s="691"/>
      <c r="I440" s="691"/>
      <c r="J440" s="703"/>
      <c r="K440" s="703"/>
      <c r="L440" s="691"/>
      <c r="M440" s="691"/>
      <c r="N440" s="691"/>
      <c r="O440" s="691"/>
      <c r="P440" s="691"/>
      <c r="Q440" s="691"/>
      <c r="R440" s="691"/>
      <c r="S440" s="691"/>
      <c r="T440" s="691"/>
      <c r="U440" s="691"/>
      <c r="V440" s="691"/>
      <c r="W440" s="691"/>
      <c r="X440" s="691"/>
      <c r="Y440" s="691"/>
      <c r="Z440" s="691"/>
      <c r="AA440" s="691"/>
      <c r="AB440" s="691"/>
      <c r="AC440" s="691"/>
      <c r="AD440" s="691"/>
      <c r="AE440" s="691"/>
      <c r="AF440" s="691"/>
    </row>
    <row r="441" spans="1:32" ht="14.25" customHeight="1">
      <c r="A441" s="691"/>
      <c r="B441" s="691"/>
      <c r="C441" s="691"/>
      <c r="D441" s="691"/>
      <c r="E441" s="691"/>
      <c r="F441" s="691"/>
      <c r="G441" s="691"/>
      <c r="H441" s="691"/>
      <c r="I441" s="691"/>
      <c r="J441" s="703"/>
      <c r="K441" s="703"/>
      <c r="L441" s="691"/>
      <c r="M441" s="691"/>
      <c r="N441" s="691"/>
      <c r="O441" s="691"/>
      <c r="P441" s="691"/>
      <c r="Q441" s="691"/>
      <c r="R441" s="691"/>
      <c r="S441" s="691"/>
      <c r="T441" s="691"/>
      <c r="U441" s="691"/>
      <c r="V441" s="691"/>
      <c r="W441" s="691"/>
      <c r="X441" s="691"/>
      <c r="Y441" s="691"/>
      <c r="Z441" s="691"/>
      <c r="AA441" s="691"/>
      <c r="AB441" s="691"/>
      <c r="AC441" s="691"/>
      <c r="AD441" s="691"/>
      <c r="AE441" s="691"/>
      <c r="AF441" s="691"/>
    </row>
    <row r="442" spans="1:32" ht="14.25" customHeight="1">
      <c r="A442" s="691"/>
      <c r="B442" s="691"/>
      <c r="C442" s="691"/>
      <c r="D442" s="691"/>
      <c r="E442" s="691"/>
      <c r="F442" s="691"/>
      <c r="G442" s="691"/>
      <c r="H442" s="691"/>
      <c r="I442" s="691"/>
      <c r="J442" s="703"/>
      <c r="K442" s="703"/>
      <c r="L442" s="691"/>
      <c r="M442" s="691"/>
      <c r="N442" s="691"/>
      <c r="O442" s="691"/>
      <c r="P442" s="691"/>
      <c r="Q442" s="691"/>
      <c r="R442" s="691"/>
      <c r="S442" s="691"/>
      <c r="T442" s="691"/>
      <c r="U442" s="691"/>
      <c r="V442" s="691"/>
      <c r="W442" s="691"/>
      <c r="X442" s="691"/>
      <c r="Y442" s="691"/>
      <c r="Z442" s="691"/>
      <c r="AA442" s="691"/>
      <c r="AB442" s="691"/>
      <c r="AC442" s="691"/>
      <c r="AD442" s="691"/>
      <c r="AE442" s="691"/>
      <c r="AF442" s="691"/>
    </row>
    <row r="443" spans="1:32" ht="14.25" customHeight="1">
      <c r="A443" s="691"/>
      <c r="B443" s="691"/>
      <c r="C443" s="691"/>
      <c r="D443" s="691"/>
      <c r="E443" s="691"/>
      <c r="F443" s="691"/>
      <c r="G443" s="691"/>
      <c r="H443" s="691"/>
      <c r="I443" s="691"/>
      <c r="J443" s="703"/>
      <c r="K443" s="703"/>
      <c r="L443" s="691"/>
      <c r="M443" s="691"/>
      <c r="N443" s="691"/>
      <c r="O443" s="691"/>
      <c r="P443" s="691"/>
      <c r="Q443" s="691"/>
      <c r="R443" s="691"/>
      <c r="S443" s="691"/>
      <c r="T443" s="691"/>
      <c r="U443" s="691"/>
      <c r="V443" s="691"/>
      <c r="W443" s="691"/>
      <c r="X443" s="691"/>
      <c r="Y443" s="691"/>
      <c r="Z443" s="691"/>
      <c r="AA443" s="691"/>
      <c r="AB443" s="691"/>
      <c r="AC443" s="691"/>
      <c r="AD443" s="691"/>
      <c r="AE443" s="691"/>
      <c r="AF443" s="691"/>
    </row>
    <row r="444" spans="1:32" ht="14.25" customHeight="1">
      <c r="A444" s="691"/>
      <c r="B444" s="691"/>
      <c r="C444" s="691"/>
      <c r="D444" s="691"/>
      <c r="E444" s="691"/>
      <c r="F444" s="691"/>
      <c r="G444" s="691"/>
      <c r="H444" s="691"/>
      <c r="I444" s="691"/>
      <c r="J444" s="703"/>
      <c r="K444" s="703"/>
      <c r="L444" s="691"/>
      <c r="M444" s="691"/>
      <c r="N444" s="691"/>
      <c r="O444" s="691"/>
      <c r="P444" s="691"/>
      <c r="Q444" s="691"/>
      <c r="R444" s="691"/>
      <c r="S444" s="691"/>
      <c r="T444" s="691"/>
      <c r="U444" s="691"/>
      <c r="V444" s="691"/>
      <c r="W444" s="691"/>
      <c r="X444" s="691"/>
      <c r="Y444" s="691"/>
      <c r="Z444" s="691"/>
      <c r="AA444" s="691"/>
      <c r="AB444" s="691"/>
      <c r="AC444" s="691"/>
      <c r="AD444" s="691"/>
      <c r="AE444" s="691"/>
      <c r="AF444" s="691"/>
    </row>
    <row r="445" spans="1:32" ht="14.25" customHeight="1">
      <c r="A445" s="691"/>
      <c r="B445" s="691"/>
      <c r="C445" s="691"/>
      <c r="D445" s="691"/>
      <c r="E445" s="691"/>
      <c r="F445" s="691"/>
      <c r="G445" s="691"/>
      <c r="H445" s="691"/>
      <c r="I445" s="691"/>
      <c r="J445" s="703"/>
      <c r="K445" s="703"/>
      <c r="L445" s="691"/>
      <c r="M445" s="691"/>
      <c r="N445" s="691"/>
      <c r="O445" s="691"/>
      <c r="P445" s="691"/>
      <c r="Q445" s="691"/>
      <c r="R445" s="691"/>
      <c r="S445" s="691"/>
      <c r="T445" s="691"/>
      <c r="U445" s="691"/>
      <c r="V445" s="691"/>
      <c r="W445" s="691"/>
      <c r="X445" s="691"/>
      <c r="Y445" s="691"/>
      <c r="Z445" s="691"/>
      <c r="AA445" s="691"/>
      <c r="AB445" s="691"/>
      <c r="AC445" s="691"/>
      <c r="AD445" s="691"/>
      <c r="AE445" s="691"/>
      <c r="AF445" s="691"/>
    </row>
    <row r="446" spans="1:32" ht="14.25" customHeight="1">
      <c r="A446" s="691"/>
      <c r="B446" s="691"/>
      <c r="C446" s="691"/>
      <c r="D446" s="691"/>
      <c r="E446" s="691"/>
      <c r="F446" s="691"/>
      <c r="G446" s="691"/>
      <c r="H446" s="691"/>
      <c r="I446" s="691"/>
      <c r="J446" s="703"/>
      <c r="K446" s="703"/>
      <c r="L446" s="691"/>
      <c r="M446" s="691"/>
      <c r="N446" s="691"/>
      <c r="O446" s="691"/>
      <c r="P446" s="691"/>
      <c r="Q446" s="691"/>
      <c r="R446" s="691"/>
      <c r="S446" s="691"/>
      <c r="T446" s="691"/>
      <c r="U446" s="691"/>
      <c r="V446" s="691"/>
      <c r="W446" s="691"/>
      <c r="X446" s="691"/>
      <c r="Y446" s="691"/>
      <c r="Z446" s="691"/>
      <c r="AA446" s="691"/>
      <c r="AB446" s="691"/>
      <c r="AC446" s="691"/>
      <c r="AD446" s="691"/>
      <c r="AE446" s="691"/>
      <c r="AF446" s="691"/>
    </row>
    <row r="447" spans="1:32" ht="14.25" customHeight="1">
      <c r="A447" s="691"/>
      <c r="B447" s="691"/>
      <c r="C447" s="691"/>
      <c r="D447" s="691"/>
      <c r="E447" s="691"/>
      <c r="F447" s="691"/>
      <c r="G447" s="691"/>
      <c r="H447" s="691"/>
      <c r="I447" s="691"/>
      <c r="J447" s="703"/>
      <c r="K447" s="703"/>
      <c r="L447" s="691"/>
      <c r="M447" s="691"/>
      <c r="N447" s="691"/>
      <c r="O447" s="691"/>
      <c r="P447" s="691"/>
      <c r="Q447" s="691"/>
      <c r="R447" s="691"/>
      <c r="S447" s="691"/>
      <c r="T447" s="691"/>
      <c r="U447" s="691"/>
      <c r="V447" s="691"/>
      <c r="W447" s="691"/>
      <c r="X447" s="691"/>
      <c r="Y447" s="691"/>
      <c r="Z447" s="691"/>
      <c r="AA447" s="691"/>
      <c r="AB447" s="691"/>
      <c r="AC447" s="691"/>
      <c r="AD447" s="691"/>
      <c r="AE447" s="691"/>
      <c r="AF447" s="691"/>
    </row>
    <row r="448" spans="1:32" ht="14.25" customHeight="1">
      <c r="A448" s="691"/>
      <c r="B448" s="691"/>
      <c r="C448" s="691"/>
      <c r="D448" s="691"/>
      <c r="E448" s="691"/>
      <c r="F448" s="691"/>
      <c r="G448" s="691"/>
      <c r="H448" s="691"/>
      <c r="I448" s="691"/>
      <c r="J448" s="703"/>
      <c r="K448" s="703"/>
      <c r="L448" s="691"/>
      <c r="M448" s="691"/>
      <c r="N448" s="691"/>
      <c r="O448" s="691"/>
      <c r="P448" s="691"/>
      <c r="Q448" s="691"/>
      <c r="R448" s="691"/>
      <c r="S448" s="691"/>
      <c r="T448" s="691"/>
      <c r="U448" s="691"/>
      <c r="V448" s="691"/>
      <c r="W448" s="691"/>
      <c r="X448" s="691"/>
      <c r="Y448" s="691"/>
      <c r="Z448" s="691"/>
      <c r="AA448" s="691"/>
      <c r="AB448" s="691"/>
      <c r="AC448" s="691"/>
      <c r="AD448" s="691"/>
      <c r="AE448" s="691"/>
      <c r="AF448" s="691"/>
    </row>
    <row r="449" spans="1:32" ht="14.25" customHeight="1">
      <c r="A449" s="691"/>
      <c r="B449" s="691"/>
      <c r="C449" s="691"/>
      <c r="D449" s="691"/>
      <c r="E449" s="691"/>
      <c r="F449" s="691"/>
      <c r="G449" s="691"/>
      <c r="H449" s="691"/>
      <c r="I449" s="691"/>
      <c r="J449" s="703"/>
      <c r="K449" s="703"/>
      <c r="L449" s="691"/>
      <c r="M449" s="691"/>
      <c r="N449" s="691"/>
      <c r="O449" s="691"/>
      <c r="P449" s="691"/>
      <c r="Q449" s="691"/>
      <c r="R449" s="691"/>
      <c r="S449" s="691"/>
      <c r="T449" s="691"/>
      <c r="U449" s="691"/>
      <c r="V449" s="691"/>
      <c r="W449" s="691"/>
      <c r="X449" s="691"/>
      <c r="Y449" s="691"/>
      <c r="Z449" s="691"/>
      <c r="AA449" s="691"/>
      <c r="AB449" s="691"/>
      <c r="AC449" s="691"/>
      <c r="AD449" s="691"/>
      <c r="AE449" s="691"/>
      <c r="AF449" s="691"/>
    </row>
    <row r="450" spans="1:32" ht="14.25" customHeight="1">
      <c r="A450" s="691"/>
      <c r="B450" s="691"/>
      <c r="C450" s="691"/>
      <c r="D450" s="691"/>
      <c r="E450" s="691"/>
      <c r="F450" s="691"/>
      <c r="G450" s="691"/>
      <c r="H450" s="691"/>
      <c r="I450" s="691"/>
      <c r="J450" s="703"/>
      <c r="K450" s="703"/>
      <c r="L450" s="691"/>
      <c r="M450" s="691"/>
      <c r="N450" s="691"/>
      <c r="O450" s="691"/>
      <c r="P450" s="691"/>
      <c r="Q450" s="691"/>
      <c r="R450" s="691"/>
      <c r="S450" s="691"/>
      <c r="T450" s="691"/>
      <c r="U450" s="691"/>
      <c r="V450" s="691"/>
      <c r="W450" s="691"/>
      <c r="X450" s="691"/>
      <c r="Y450" s="691"/>
      <c r="Z450" s="691"/>
      <c r="AA450" s="691"/>
      <c r="AB450" s="691"/>
      <c r="AC450" s="691"/>
      <c r="AD450" s="691"/>
      <c r="AE450" s="691"/>
      <c r="AF450" s="691"/>
    </row>
    <row r="451" spans="1:32" ht="14.25" customHeight="1">
      <c r="A451" s="691"/>
      <c r="B451" s="691"/>
      <c r="C451" s="691"/>
      <c r="D451" s="691"/>
      <c r="E451" s="691"/>
      <c r="F451" s="691"/>
      <c r="G451" s="691"/>
      <c r="H451" s="691"/>
      <c r="I451" s="691"/>
      <c r="J451" s="703"/>
      <c r="K451" s="703"/>
      <c r="L451" s="691"/>
      <c r="M451" s="691"/>
      <c r="N451" s="691"/>
      <c r="O451" s="691"/>
      <c r="P451" s="691"/>
      <c r="Q451" s="691"/>
      <c r="R451" s="691"/>
      <c r="S451" s="691"/>
      <c r="T451" s="691"/>
      <c r="U451" s="691"/>
      <c r="V451" s="691"/>
      <c r="W451" s="691"/>
      <c r="X451" s="691"/>
      <c r="Y451" s="691"/>
      <c r="Z451" s="691"/>
      <c r="AA451" s="691"/>
      <c r="AB451" s="691"/>
      <c r="AC451" s="691"/>
      <c r="AD451" s="691"/>
      <c r="AE451" s="691"/>
      <c r="AF451" s="691"/>
    </row>
    <row r="452" spans="1:32" ht="14.25" customHeight="1">
      <c r="A452" s="691"/>
      <c r="B452" s="691"/>
      <c r="C452" s="691"/>
      <c r="D452" s="691"/>
      <c r="E452" s="691"/>
      <c r="F452" s="691"/>
      <c r="G452" s="691"/>
      <c r="H452" s="691"/>
      <c r="I452" s="691"/>
      <c r="J452" s="703"/>
      <c r="K452" s="703"/>
      <c r="L452" s="691"/>
      <c r="M452" s="691"/>
      <c r="N452" s="691"/>
      <c r="O452" s="691"/>
      <c r="P452" s="691"/>
      <c r="Q452" s="691"/>
      <c r="R452" s="691"/>
      <c r="S452" s="691"/>
      <c r="T452" s="691"/>
      <c r="U452" s="691"/>
      <c r="V452" s="691"/>
      <c r="W452" s="691"/>
      <c r="X452" s="691"/>
      <c r="Y452" s="691"/>
      <c r="Z452" s="691"/>
      <c r="AA452" s="691"/>
      <c r="AB452" s="691"/>
      <c r="AC452" s="691"/>
      <c r="AD452" s="691"/>
      <c r="AE452" s="691"/>
      <c r="AF452" s="691"/>
    </row>
    <row r="453" spans="1:32" ht="14.25" customHeight="1">
      <c r="A453" s="691"/>
      <c r="B453" s="691"/>
      <c r="C453" s="691"/>
      <c r="D453" s="691"/>
      <c r="E453" s="691"/>
      <c r="F453" s="691"/>
      <c r="G453" s="691"/>
      <c r="H453" s="691"/>
      <c r="I453" s="691"/>
      <c r="J453" s="703"/>
      <c r="K453" s="703"/>
      <c r="L453" s="691"/>
      <c r="M453" s="691"/>
      <c r="N453" s="691"/>
      <c r="O453" s="691"/>
      <c r="P453" s="691"/>
      <c r="Q453" s="691"/>
      <c r="R453" s="691"/>
      <c r="S453" s="691"/>
      <c r="T453" s="691"/>
      <c r="U453" s="691"/>
      <c r="V453" s="691"/>
      <c r="W453" s="691"/>
      <c r="X453" s="691"/>
      <c r="Y453" s="691"/>
      <c r="Z453" s="691"/>
      <c r="AA453" s="691"/>
      <c r="AB453" s="691"/>
      <c r="AC453" s="691"/>
      <c r="AD453" s="691"/>
      <c r="AE453" s="691"/>
      <c r="AF453" s="691"/>
    </row>
    <row r="454" spans="1:32" ht="14.25" customHeight="1">
      <c r="A454" s="691"/>
      <c r="B454" s="691"/>
      <c r="C454" s="691"/>
      <c r="D454" s="691"/>
      <c r="E454" s="691"/>
      <c r="F454" s="691"/>
      <c r="G454" s="691"/>
      <c r="H454" s="691"/>
      <c r="I454" s="691"/>
      <c r="J454" s="703"/>
      <c r="K454" s="703"/>
      <c r="L454" s="691"/>
      <c r="M454" s="691"/>
      <c r="N454" s="691"/>
      <c r="O454" s="691"/>
      <c r="P454" s="691"/>
      <c r="Q454" s="691"/>
      <c r="R454" s="691"/>
      <c r="S454" s="691"/>
      <c r="T454" s="691"/>
      <c r="U454" s="691"/>
      <c r="V454" s="691"/>
      <c r="W454" s="691"/>
      <c r="X454" s="691"/>
      <c r="Y454" s="691"/>
      <c r="Z454" s="691"/>
      <c r="AA454" s="691"/>
      <c r="AB454" s="691"/>
      <c r="AC454" s="691"/>
      <c r="AD454" s="691"/>
      <c r="AE454" s="691"/>
      <c r="AF454" s="691"/>
    </row>
    <row r="455" spans="1:32" ht="14.25" customHeight="1">
      <c r="A455" s="691"/>
      <c r="B455" s="691"/>
      <c r="C455" s="691"/>
      <c r="D455" s="691"/>
      <c r="E455" s="691"/>
      <c r="F455" s="691"/>
      <c r="G455" s="691"/>
      <c r="H455" s="691"/>
      <c r="I455" s="691"/>
      <c r="J455" s="703"/>
      <c r="K455" s="703"/>
      <c r="L455" s="691"/>
      <c r="M455" s="691"/>
      <c r="N455" s="691"/>
      <c r="O455" s="691"/>
      <c r="P455" s="691"/>
      <c r="Q455" s="691"/>
      <c r="R455" s="691"/>
      <c r="S455" s="691"/>
      <c r="T455" s="691"/>
      <c r="U455" s="691"/>
      <c r="V455" s="691"/>
      <c r="W455" s="691"/>
      <c r="X455" s="691"/>
      <c r="Y455" s="691"/>
      <c r="Z455" s="691"/>
      <c r="AA455" s="691"/>
      <c r="AB455" s="691"/>
      <c r="AC455" s="691"/>
      <c r="AD455" s="691"/>
      <c r="AE455" s="691"/>
      <c r="AF455" s="691"/>
    </row>
    <row r="456" spans="1:32" ht="14.25" customHeight="1">
      <c r="A456" s="691"/>
      <c r="B456" s="691"/>
      <c r="C456" s="691"/>
      <c r="D456" s="691"/>
      <c r="E456" s="691"/>
      <c r="F456" s="691"/>
      <c r="G456" s="691"/>
      <c r="H456" s="691"/>
      <c r="I456" s="691"/>
      <c r="J456" s="703"/>
      <c r="K456" s="703"/>
      <c r="L456" s="691"/>
      <c r="M456" s="691"/>
      <c r="N456" s="691"/>
      <c r="O456" s="691"/>
      <c r="P456" s="691"/>
      <c r="Q456" s="691"/>
      <c r="R456" s="691"/>
      <c r="S456" s="691"/>
      <c r="T456" s="691"/>
      <c r="U456" s="691"/>
      <c r="V456" s="691"/>
      <c r="W456" s="691"/>
      <c r="X456" s="691"/>
      <c r="Y456" s="691"/>
      <c r="Z456" s="691"/>
      <c r="AA456" s="691"/>
      <c r="AB456" s="691"/>
      <c r="AC456" s="691"/>
      <c r="AD456" s="691"/>
      <c r="AE456" s="691"/>
      <c r="AF456" s="691"/>
    </row>
    <row r="457" spans="1:32" ht="14.25" customHeight="1">
      <c r="A457" s="691"/>
      <c r="B457" s="691"/>
      <c r="C457" s="691"/>
      <c r="D457" s="691"/>
      <c r="E457" s="691"/>
      <c r="F457" s="691"/>
      <c r="G457" s="691"/>
      <c r="H457" s="691"/>
      <c r="I457" s="691"/>
      <c r="J457" s="703"/>
      <c r="K457" s="703"/>
      <c r="L457" s="691"/>
      <c r="M457" s="691"/>
      <c r="N457" s="691"/>
      <c r="O457" s="691"/>
      <c r="P457" s="691"/>
      <c r="Q457" s="691"/>
      <c r="R457" s="691"/>
      <c r="S457" s="691"/>
      <c r="T457" s="691"/>
      <c r="U457" s="691"/>
      <c r="V457" s="691"/>
      <c r="W457" s="691"/>
      <c r="X457" s="691"/>
      <c r="Y457" s="691"/>
      <c r="Z457" s="691"/>
      <c r="AA457" s="691"/>
      <c r="AB457" s="691"/>
      <c r="AC457" s="691"/>
      <c r="AD457" s="691"/>
      <c r="AE457" s="691"/>
      <c r="AF457" s="691"/>
    </row>
    <row r="458" spans="1:32" ht="14.25" customHeight="1">
      <c r="A458" s="691"/>
      <c r="B458" s="691"/>
      <c r="C458" s="691"/>
      <c r="D458" s="691"/>
      <c r="E458" s="691"/>
      <c r="F458" s="691"/>
      <c r="G458" s="691"/>
      <c r="H458" s="691"/>
      <c r="I458" s="691"/>
      <c r="J458" s="703"/>
      <c r="K458" s="703"/>
      <c r="L458" s="691"/>
      <c r="M458" s="691"/>
      <c r="N458" s="691"/>
      <c r="O458" s="691"/>
      <c r="P458" s="691"/>
      <c r="Q458" s="691"/>
      <c r="R458" s="691"/>
      <c r="S458" s="691"/>
      <c r="T458" s="691"/>
      <c r="U458" s="691"/>
      <c r="V458" s="691"/>
      <c r="W458" s="691"/>
      <c r="X458" s="691"/>
      <c r="Y458" s="691"/>
      <c r="Z458" s="691"/>
      <c r="AA458" s="691"/>
      <c r="AB458" s="691"/>
      <c r="AC458" s="691"/>
      <c r="AD458" s="691"/>
      <c r="AE458" s="691"/>
      <c r="AF458" s="691"/>
    </row>
    <row r="459" spans="1:32" ht="14.25" customHeight="1">
      <c r="A459" s="691"/>
      <c r="B459" s="691"/>
      <c r="C459" s="691"/>
      <c r="D459" s="691"/>
      <c r="E459" s="691"/>
      <c r="F459" s="691"/>
      <c r="G459" s="691"/>
      <c r="H459" s="691"/>
      <c r="I459" s="691"/>
      <c r="J459" s="703"/>
      <c r="K459" s="703"/>
      <c r="L459" s="691"/>
      <c r="M459" s="691"/>
      <c r="N459" s="691"/>
      <c r="O459" s="691"/>
      <c r="P459" s="691"/>
      <c r="Q459" s="691"/>
      <c r="R459" s="691"/>
      <c r="S459" s="691"/>
      <c r="T459" s="691"/>
      <c r="U459" s="691"/>
      <c r="V459" s="691"/>
      <c r="W459" s="691"/>
      <c r="X459" s="691"/>
      <c r="Y459" s="691"/>
      <c r="Z459" s="691"/>
      <c r="AA459" s="691"/>
      <c r="AB459" s="691"/>
      <c r="AC459" s="691"/>
      <c r="AD459" s="691"/>
      <c r="AE459" s="691"/>
      <c r="AF459" s="691"/>
    </row>
    <row r="460" spans="1:32" ht="14.25" customHeight="1">
      <c r="A460" s="691"/>
      <c r="B460" s="691"/>
      <c r="C460" s="691"/>
      <c r="D460" s="691"/>
      <c r="E460" s="691"/>
      <c r="F460" s="691"/>
      <c r="G460" s="691"/>
      <c r="H460" s="691"/>
      <c r="I460" s="691"/>
      <c r="J460" s="703"/>
      <c r="K460" s="703"/>
      <c r="L460" s="691"/>
      <c r="M460" s="691"/>
      <c r="N460" s="691"/>
      <c r="O460" s="691"/>
      <c r="P460" s="691"/>
      <c r="Q460" s="691"/>
      <c r="R460" s="691"/>
      <c r="S460" s="691"/>
      <c r="T460" s="691"/>
      <c r="U460" s="691"/>
      <c r="V460" s="691"/>
      <c r="W460" s="691"/>
      <c r="X460" s="691"/>
      <c r="Y460" s="691"/>
      <c r="Z460" s="691"/>
      <c r="AA460" s="691"/>
      <c r="AB460" s="691"/>
      <c r="AC460" s="691"/>
      <c r="AD460" s="691"/>
      <c r="AE460" s="691"/>
      <c r="AF460" s="691"/>
    </row>
    <row r="461" spans="1:32" ht="14.25" customHeight="1">
      <c r="A461" s="691"/>
      <c r="B461" s="691"/>
      <c r="C461" s="691"/>
      <c r="D461" s="691"/>
      <c r="E461" s="691"/>
      <c r="F461" s="691"/>
      <c r="G461" s="691"/>
      <c r="H461" s="691"/>
      <c r="I461" s="691"/>
      <c r="J461" s="703"/>
      <c r="K461" s="703"/>
      <c r="L461" s="691"/>
      <c r="M461" s="691"/>
      <c r="N461" s="691"/>
      <c r="O461" s="691"/>
      <c r="P461" s="691"/>
      <c r="Q461" s="691"/>
      <c r="R461" s="691"/>
      <c r="S461" s="691"/>
      <c r="T461" s="691"/>
      <c r="U461" s="691"/>
      <c r="V461" s="691"/>
      <c r="W461" s="691"/>
      <c r="X461" s="691"/>
      <c r="Y461" s="691"/>
      <c r="Z461" s="691"/>
      <c r="AA461" s="691"/>
      <c r="AB461" s="691"/>
      <c r="AC461" s="691"/>
      <c r="AD461" s="691"/>
      <c r="AE461" s="691"/>
      <c r="AF461" s="691"/>
    </row>
    <row r="462" spans="1:32" ht="14.25" customHeight="1">
      <c r="A462" s="691"/>
      <c r="B462" s="691"/>
      <c r="C462" s="691"/>
      <c r="D462" s="691"/>
      <c r="E462" s="691"/>
      <c r="F462" s="691"/>
      <c r="G462" s="691"/>
      <c r="H462" s="691"/>
      <c r="I462" s="691"/>
      <c r="J462" s="703"/>
      <c r="K462" s="703"/>
      <c r="L462" s="691"/>
      <c r="M462" s="691"/>
      <c r="N462" s="691"/>
      <c r="O462" s="691"/>
      <c r="P462" s="691"/>
      <c r="Q462" s="691"/>
      <c r="R462" s="691"/>
      <c r="S462" s="691"/>
      <c r="T462" s="691"/>
      <c r="U462" s="691"/>
      <c r="V462" s="691"/>
      <c r="W462" s="691"/>
      <c r="X462" s="691"/>
      <c r="Y462" s="691"/>
      <c r="Z462" s="691"/>
      <c r="AA462" s="691"/>
      <c r="AB462" s="691"/>
      <c r="AC462" s="691"/>
      <c r="AD462" s="691"/>
      <c r="AE462" s="691"/>
      <c r="AF462" s="691"/>
    </row>
    <row r="463" spans="1:32" ht="14.25" customHeight="1">
      <c r="A463" s="691"/>
      <c r="B463" s="691"/>
      <c r="C463" s="691"/>
      <c r="D463" s="691"/>
      <c r="E463" s="691"/>
      <c r="F463" s="691"/>
      <c r="G463" s="691"/>
      <c r="H463" s="691"/>
      <c r="I463" s="691"/>
      <c r="J463" s="703"/>
      <c r="K463" s="703"/>
      <c r="L463" s="691"/>
      <c r="M463" s="691"/>
      <c r="N463" s="691"/>
      <c r="O463" s="691"/>
      <c r="P463" s="691"/>
      <c r="Q463" s="691"/>
      <c r="R463" s="691"/>
      <c r="S463" s="691"/>
      <c r="T463" s="691"/>
      <c r="U463" s="691"/>
      <c r="V463" s="691"/>
      <c r="W463" s="691"/>
      <c r="X463" s="691"/>
      <c r="Y463" s="691"/>
      <c r="Z463" s="691"/>
      <c r="AA463" s="691"/>
      <c r="AB463" s="691"/>
      <c r="AC463" s="691"/>
      <c r="AD463" s="691"/>
      <c r="AE463" s="691"/>
      <c r="AF463" s="691"/>
    </row>
    <row r="464" spans="1:32" ht="14.25" customHeight="1">
      <c r="A464" s="691"/>
      <c r="B464" s="691"/>
      <c r="C464" s="691"/>
      <c r="D464" s="691"/>
      <c r="E464" s="691"/>
      <c r="F464" s="691"/>
      <c r="G464" s="691"/>
      <c r="H464" s="691"/>
      <c r="I464" s="691"/>
      <c r="J464" s="703"/>
      <c r="K464" s="703"/>
      <c r="L464" s="691"/>
      <c r="M464" s="691"/>
      <c r="N464" s="691"/>
      <c r="O464" s="691"/>
      <c r="P464" s="691"/>
      <c r="Q464" s="691"/>
      <c r="R464" s="691"/>
      <c r="S464" s="691"/>
      <c r="T464" s="691"/>
      <c r="U464" s="691"/>
      <c r="V464" s="691"/>
      <c r="W464" s="691"/>
      <c r="X464" s="691"/>
      <c r="Y464" s="691"/>
      <c r="Z464" s="691"/>
      <c r="AA464" s="691"/>
      <c r="AB464" s="691"/>
      <c r="AC464" s="691"/>
      <c r="AD464" s="691"/>
      <c r="AE464" s="691"/>
      <c r="AF464" s="691"/>
    </row>
    <row r="465" spans="1:32" ht="14.25" customHeight="1">
      <c r="A465" s="691"/>
      <c r="B465" s="691"/>
      <c r="C465" s="691"/>
      <c r="D465" s="691"/>
      <c r="E465" s="691"/>
      <c r="F465" s="691"/>
      <c r="G465" s="691"/>
      <c r="H465" s="691"/>
      <c r="I465" s="691"/>
      <c r="J465" s="703"/>
      <c r="K465" s="703"/>
      <c r="L465" s="691"/>
      <c r="M465" s="691"/>
      <c r="N465" s="691"/>
      <c r="O465" s="691"/>
      <c r="P465" s="691"/>
      <c r="Q465" s="691"/>
      <c r="R465" s="691"/>
      <c r="S465" s="691"/>
      <c r="T465" s="691"/>
      <c r="U465" s="691"/>
      <c r="V465" s="691"/>
      <c r="W465" s="691"/>
      <c r="X465" s="691"/>
      <c r="Y465" s="691"/>
      <c r="Z465" s="691"/>
      <c r="AA465" s="691"/>
      <c r="AB465" s="691"/>
      <c r="AC465" s="691"/>
      <c r="AD465" s="691"/>
      <c r="AE465" s="691"/>
      <c r="AF465" s="691"/>
    </row>
    <row r="466" spans="1:32" ht="14.25" customHeight="1">
      <c r="A466" s="691"/>
      <c r="B466" s="691"/>
      <c r="C466" s="691"/>
      <c r="D466" s="691"/>
      <c r="E466" s="691"/>
      <c r="F466" s="691"/>
      <c r="G466" s="691"/>
      <c r="H466" s="691"/>
      <c r="I466" s="691"/>
      <c r="J466" s="703"/>
      <c r="K466" s="703"/>
      <c r="L466" s="691"/>
      <c r="M466" s="691"/>
      <c r="N466" s="691"/>
      <c r="O466" s="691"/>
      <c r="P466" s="691"/>
      <c r="Q466" s="691"/>
      <c r="R466" s="691"/>
      <c r="S466" s="691"/>
      <c r="T466" s="691"/>
      <c r="U466" s="691"/>
      <c r="V466" s="691"/>
      <c r="W466" s="691"/>
      <c r="X466" s="691"/>
      <c r="Y466" s="691"/>
      <c r="Z466" s="691"/>
      <c r="AA466" s="691"/>
      <c r="AB466" s="691"/>
      <c r="AC466" s="691"/>
      <c r="AD466" s="691"/>
      <c r="AE466" s="691"/>
      <c r="AF466" s="691"/>
    </row>
    <row r="467" spans="1:32" ht="14.25" customHeight="1">
      <c r="A467" s="691"/>
      <c r="B467" s="691"/>
      <c r="C467" s="691"/>
      <c r="D467" s="691"/>
      <c r="E467" s="691"/>
      <c r="F467" s="691"/>
      <c r="G467" s="691"/>
      <c r="H467" s="691"/>
      <c r="I467" s="691"/>
      <c r="J467" s="703"/>
      <c r="K467" s="703"/>
      <c r="L467" s="691"/>
      <c r="M467" s="691"/>
      <c r="N467" s="691"/>
      <c r="O467" s="691"/>
      <c r="P467" s="691"/>
      <c r="Q467" s="691"/>
      <c r="R467" s="691"/>
      <c r="S467" s="691"/>
      <c r="T467" s="691"/>
      <c r="U467" s="691"/>
      <c r="V467" s="691"/>
      <c r="W467" s="691"/>
      <c r="X467" s="691"/>
      <c r="Y467" s="691"/>
      <c r="Z467" s="691"/>
      <c r="AA467" s="691"/>
      <c r="AB467" s="691"/>
      <c r="AC467" s="691"/>
      <c r="AD467" s="691"/>
      <c r="AE467" s="691"/>
      <c r="AF467" s="691"/>
    </row>
    <row r="468" spans="1:32" ht="14.25" customHeight="1">
      <c r="A468" s="691"/>
      <c r="B468" s="691"/>
      <c r="C468" s="691"/>
      <c r="D468" s="691"/>
      <c r="E468" s="691"/>
      <c r="F468" s="691"/>
      <c r="G468" s="691"/>
      <c r="H468" s="691"/>
      <c r="I468" s="691"/>
      <c r="J468" s="703"/>
      <c r="K468" s="703"/>
      <c r="L468" s="691"/>
      <c r="M468" s="691"/>
      <c r="N468" s="691"/>
      <c r="O468" s="691"/>
      <c r="P468" s="691"/>
      <c r="Q468" s="691"/>
      <c r="R468" s="691"/>
      <c r="S468" s="691"/>
      <c r="T468" s="691"/>
      <c r="U468" s="691"/>
      <c r="V468" s="691"/>
      <c r="W468" s="691"/>
      <c r="X468" s="691"/>
      <c r="Y468" s="691"/>
      <c r="Z468" s="691"/>
      <c r="AA468" s="691"/>
      <c r="AB468" s="691"/>
      <c r="AC468" s="691"/>
      <c r="AD468" s="691"/>
      <c r="AE468" s="691"/>
      <c r="AF468" s="691"/>
    </row>
    <row r="469" spans="1:32" ht="14.25" customHeight="1">
      <c r="A469" s="691"/>
      <c r="B469" s="691"/>
      <c r="C469" s="691"/>
      <c r="D469" s="691"/>
      <c r="E469" s="691"/>
      <c r="F469" s="691"/>
      <c r="G469" s="691"/>
      <c r="H469" s="691"/>
      <c r="I469" s="691"/>
      <c r="J469" s="703"/>
      <c r="K469" s="703"/>
      <c r="L469" s="691"/>
      <c r="M469" s="691"/>
      <c r="N469" s="691"/>
      <c r="O469" s="691"/>
      <c r="P469" s="691"/>
      <c r="Q469" s="691"/>
      <c r="R469" s="691"/>
      <c r="S469" s="691"/>
      <c r="T469" s="691"/>
      <c r="U469" s="691"/>
      <c r="V469" s="691"/>
      <c r="W469" s="691"/>
      <c r="X469" s="691"/>
      <c r="Y469" s="691"/>
      <c r="Z469" s="691"/>
      <c r="AA469" s="691"/>
      <c r="AB469" s="691"/>
      <c r="AC469" s="691"/>
      <c r="AD469" s="691"/>
      <c r="AE469" s="691"/>
      <c r="AF469" s="691"/>
    </row>
    <row r="470" spans="1:32" ht="14.25" customHeight="1">
      <c r="A470" s="691"/>
      <c r="B470" s="691"/>
      <c r="C470" s="691"/>
      <c r="D470" s="691"/>
      <c r="E470" s="691"/>
      <c r="F470" s="691"/>
      <c r="G470" s="691"/>
      <c r="H470" s="691"/>
      <c r="I470" s="691"/>
      <c r="J470" s="703"/>
      <c r="K470" s="703"/>
      <c r="L470" s="691"/>
      <c r="M470" s="691"/>
      <c r="N470" s="691"/>
      <c r="O470" s="691"/>
      <c r="P470" s="691"/>
      <c r="Q470" s="691"/>
      <c r="R470" s="691"/>
      <c r="S470" s="691"/>
      <c r="T470" s="691"/>
      <c r="U470" s="691"/>
      <c r="V470" s="691"/>
      <c r="W470" s="691"/>
      <c r="X470" s="691"/>
      <c r="Y470" s="691"/>
      <c r="Z470" s="691"/>
      <c r="AA470" s="691"/>
      <c r="AB470" s="691"/>
      <c r="AC470" s="691"/>
      <c r="AD470" s="691"/>
      <c r="AE470" s="691"/>
      <c r="AF470" s="691"/>
    </row>
    <row r="471" spans="1:32" ht="14.25" customHeight="1">
      <c r="A471" s="691"/>
      <c r="B471" s="691"/>
      <c r="C471" s="691"/>
      <c r="D471" s="691"/>
      <c r="E471" s="691"/>
      <c r="F471" s="691"/>
      <c r="G471" s="691"/>
      <c r="H471" s="691"/>
      <c r="I471" s="691"/>
      <c r="J471" s="703"/>
      <c r="K471" s="703"/>
      <c r="L471" s="691"/>
      <c r="M471" s="691"/>
      <c r="N471" s="691"/>
      <c r="O471" s="691"/>
      <c r="P471" s="691"/>
      <c r="Q471" s="691"/>
      <c r="R471" s="691"/>
      <c r="S471" s="691"/>
      <c r="T471" s="691"/>
      <c r="U471" s="691"/>
      <c r="V471" s="691"/>
      <c r="W471" s="691"/>
      <c r="X471" s="691"/>
      <c r="Y471" s="691"/>
      <c r="Z471" s="691"/>
      <c r="AA471" s="691"/>
      <c r="AB471" s="691"/>
      <c r="AC471" s="691"/>
      <c r="AD471" s="691"/>
      <c r="AE471" s="691"/>
      <c r="AF471" s="691"/>
    </row>
    <row r="472" spans="1:32" ht="14.25" customHeight="1">
      <c r="A472" s="691"/>
      <c r="B472" s="691"/>
      <c r="C472" s="691"/>
      <c r="D472" s="691"/>
      <c r="E472" s="691"/>
      <c r="F472" s="691"/>
      <c r="G472" s="691"/>
      <c r="H472" s="691"/>
      <c r="I472" s="691"/>
      <c r="J472" s="703"/>
      <c r="K472" s="703"/>
      <c r="L472" s="691"/>
      <c r="M472" s="691"/>
      <c r="N472" s="691"/>
      <c r="O472" s="691"/>
      <c r="P472" s="691"/>
      <c r="Q472" s="691"/>
      <c r="R472" s="691"/>
      <c r="S472" s="691"/>
      <c r="T472" s="691"/>
      <c r="U472" s="691"/>
      <c r="V472" s="691"/>
      <c r="W472" s="691"/>
      <c r="X472" s="691"/>
      <c r="Y472" s="691"/>
      <c r="Z472" s="691"/>
      <c r="AA472" s="691"/>
      <c r="AB472" s="691"/>
      <c r="AC472" s="691"/>
      <c r="AD472" s="691"/>
      <c r="AE472" s="691"/>
      <c r="AF472" s="691"/>
    </row>
    <row r="473" spans="1:32" ht="14.25" customHeight="1">
      <c r="A473" s="691"/>
      <c r="B473" s="691"/>
      <c r="C473" s="691"/>
      <c r="D473" s="691"/>
      <c r="E473" s="691"/>
      <c r="F473" s="691"/>
      <c r="G473" s="691"/>
      <c r="H473" s="691"/>
      <c r="I473" s="691"/>
      <c r="J473" s="703"/>
      <c r="K473" s="703"/>
      <c r="L473" s="691"/>
      <c r="M473" s="691"/>
      <c r="N473" s="691"/>
      <c r="O473" s="691"/>
      <c r="P473" s="691"/>
      <c r="Q473" s="691"/>
      <c r="R473" s="691"/>
      <c r="S473" s="691"/>
      <c r="T473" s="691"/>
      <c r="U473" s="691"/>
      <c r="V473" s="691"/>
      <c r="W473" s="691"/>
      <c r="X473" s="691"/>
      <c r="Y473" s="691"/>
      <c r="Z473" s="691"/>
      <c r="AA473" s="691"/>
      <c r="AB473" s="691"/>
      <c r="AC473" s="691"/>
      <c r="AD473" s="691"/>
      <c r="AE473" s="691"/>
      <c r="AF473" s="691"/>
    </row>
    <row r="474" spans="1:32" ht="14.25" customHeight="1">
      <c r="A474" s="691"/>
      <c r="B474" s="691"/>
      <c r="C474" s="691"/>
      <c r="D474" s="691"/>
      <c r="E474" s="691"/>
      <c r="F474" s="691"/>
      <c r="G474" s="691"/>
      <c r="H474" s="691"/>
      <c r="I474" s="691"/>
      <c r="J474" s="703"/>
      <c r="K474" s="703"/>
      <c r="L474" s="691"/>
      <c r="M474" s="691"/>
      <c r="N474" s="691"/>
      <c r="O474" s="691"/>
      <c r="P474" s="691"/>
      <c r="Q474" s="691"/>
      <c r="R474" s="691"/>
      <c r="S474" s="691"/>
      <c r="T474" s="691"/>
      <c r="U474" s="691"/>
      <c r="V474" s="691"/>
      <c r="W474" s="691"/>
      <c r="X474" s="691"/>
      <c r="Y474" s="691"/>
      <c r="Z474" s="691"/>
      <c r="AA474" s="691"/>
      <c r="AB474" s="691"/>
      <c r="AC474" s="691"/>
      <c r="AD474" s="691"/>
      <c r="AE474" s="691"/>
      <c r="AF474" s="691"/>
    </row>
    <row r="475" spans="1:32" ht="14.25" customHeight="1">
      <c r="A475" s="691"/>
      <c r="B475" s="691"/>
      <c r="C475" s="691"/>
      <c r="D475" s="691"/>
      <c r="E475" s="691"/>
      <c r="F475" s="691"/>
      <c r="G475" s="691"/>
      <c r="H475" s="691"/>
      <c r="I475" s="691"/>
      <c r="J475" s="703"/>
      <c r="K475" s="703"/>
      <c r="L475" s="691"/>
      <c r="M475" s="691"/>
      <c r="N475" s="691"/>
      <c r="O475" s="691"/>
      <c r="P475" s="691"/>
      <c r="Q475" s="691"/>
      <c r="R475" s="691"/>
      <c r="S475" s="691"/>
      <c r="T475" s="691"/>
      <c r="U475" s="691"/>
      <c r="V475" s="691"/>
      <c r="W475" s="691"/>
      <c r="X475" s="691"/>
      <c r="Y475" s="691"/>
      <c r="Z475" s="691"/>
      <c r="AA475" s="691"/>
      <c r="AB475" s="691"/>
      <c r="AC475" s="691"/>
      <c r="AD475" s="691"/>
      <c r="AE475" s="691"/>
      <c r="AF475" s="691"/>
    </row>
    <row r="476" spans="1:32" ht="14.25" customHeight="1">
      <c r="A476" s="691"/>
      <c r="B476" s="691"/>
      <c r="C476" s="691"/>
      <c r="D476" s="691"/>
      <c r="E476" s="691"/>
      <c r="F476" s="691"/>
      <c r="G476" s="691"/>
      <c r="H476" s="691"/>
      <c r="I476" s="691"/>
      <c r="J476" s="703"/>
      <c r="K476" s="703"/>
      <c r="L476" s="691"/>
      <c r="M476" s="691"/>
      <c r="N476" s="691"/>
      <c r="O476" s="691"/>
      <c r="P476" s="691"/>
      <c r="Q476" s="691"/>
      <c r="R476" s="691"/>
      <c r="S476" s="691"/>
      <c r="T476" s="691"/>
      <c r="U476" s="691"/>
      <c r="V476" s="691"/>
      <c r="W476" s="691"/>
      <c r="X476" s="691"/>
      <c r="Y476" s="691"/>
      <c r="Z476" s="691"/>
      <c r="AA476" s="691"/>
      <c r="AB476" s="691"/>
      <c r="AC476" s="691"/>
      <c r="AD476" s="691"/>
      <c r="AE476" s="691"/>
      <c r="AF476" s="691"/>
    </row>
    <row r="477" spans="1:32" ht="14.25" customHeight="1">
      <c r="A477" s="691"/>
      <c r="B477" s="691"/>
      <c r="C477" s="691"/>
      <c r="D477" s="691"/>
      <c r="E477" s="691"/>
      <c r="F477" s="691"/>
      <c r="G477" s="691"/>
      <c r="H477" s="691"/>
      <c r="I477" s="691"/>
      <c r="J477" s="703"/>
      <c r="K477" s="703"/>
      <c r="L477" s="691"/>
      <c r="M477" s="691"/>
      <c r="N477" s="691"/>
      <c r="O477" s="691"/>
      <c r="P477" s="691"/>
      <c r="Q477" s="691"/>
      <c r="R477" s="691"/>
      <c r="S477" s="691"/>
      <c r="T477" s="691"/>
      <c r="U477" s="691"/>
      <c r="V477" s="691"/>
      <c r="W477" s="691"/>
      <c r="X477" s="691"/>
      <c r="Y477" s="691"/>
      <c r="Z477" s="691"/>
      <c r="AA477" s="691"/>
      <c r="AB477" s="691"/>
      <c r="AC477" s="691"/>
      <c r="AD477" s="691"/>
      <c r="AE477" s="691"/>
      <c r="AF477" s="691"/>
    </row>
    <row r="478" spans="1:32" ht="14.25" customHeight="1">
      <c r="A478" s="691"/>
      <c r="B478" s="691"/>
      <c r="C478" s="691"/>
      <c r="D478" s="691"/>
      <c r="E478" s="691"/>
      <c r="F478" s="691"/>
      <c r="G478" s="691"/>
      <c r="H478" s="691"/>
      <c r="I478" s="691"/>
      <c r="J478" s="703"/>
      <c r="K478" s="703"/>
      <c r="L478" s="691"/>
      <c r="M478" s="691"/>
      <c r="N478" s="691"/>
      <c r="O478" s="691"/>
      <c r="P478" s="691"/>
      <c r="Q478" s="691"/>
      <c r="R478" s="691"/>
      <c r="S478" s="691"/>
      <c r="T478" s="691"/>
      <c r="U478" s="691"/>
      <c r="V478" s="691"/>
      <c r="W478" s="691"/>
      <c r="X478" s="691"/>
      <c r="Y478" s="691"/>
      <c r="Z478" s="691"/>
      <c r="AA478" s="691"/>
      <c r="AB478" s="691"/>
      <c r="AC478" s="691"/>
      <c r="AD478" s="691"/>
      <c r="AE478" s="691"/>
      <c r="AF478" s="691"/>
    </row>
    <row r="479" spans="1:32" ht="14.25" customHeight="1">
      <c r="A479" s="691"/>
      <c r="B479" s="691"/>
      <c r="C479" s="691"/>
      <c r="D479" s="691"/>
      <c r="E479" s="691"/>
      <c r="F479" s="691"/>
      <c r="G479" s="691"/>
      <c r="H479" s="691"/>
      <c r="I479" s="691"/>
      <c r="J479" s="703"/>
      <c r="K479" s="703"/>
      <c r="L479" s="691"/>
      <c r="M479" s="691"/>
      <c r="N479" s="691"/>
      <c r="O479" s="691"/>
      <c r="P479" s="691"/>
      <c r="Q479" s="691"/>
      <c r="R479" s="691"/>
      <c r="S479" s="691"/>
      <c r="T479" s="691"/>
      <c r="U479" s="691"/>
      <c r="V479" s="691"/>
      <c r="W479" s="691"/>
      <c r="X479" s="691"/>
      <c r="Y479" s="691"/>
      <c r="Z479" s="691"/>
      <c r="AA479" s="691"/>
      <c r="AB479" s="691"/>
      <c r="AC479" s="691"/>
      <c r="AD479" s="691"/>
      <c r="AE479" s="691"/>
      <c r="AF479" s="691"/>
    </row>
    <row r="480" spans="1:32" ht="14.25" customHeight="1">
      <c r="A480" s="691"/>
      <c r="B480" s="691"/>
      <c r="C480" s="691"/>
      <c r="D480" s="691"/>
      <c r="E480" s="691"/>
      <c r="F480" s="691"/>
      <c r="G480" s="691"/>
      <c r="H480" s="691"/>
      <c r="I480" s="691"/>
      <c r="J480" s="703"/>
      <c r="K480" s="703"/>
      <c r="L480" s="691"/>
      <c r="M480" s="691"/>
      <c r="N480" s="691"/>
      <c r="O480" s="691"/>
      <c r="P480" s="691"/>
      <c r="Q480" s="691"/>
      <c r="R480" s="691"/>
      <c r="S480" s="691"/>
      <c r="T480" s="691"/>
      <c r="U480" s="691"/>
      <c r="V480" s="691"/>
      <c r="W480" s="691"/>
      <c r="X480" s="691"/>
      <c r="Y480" s="691"/>
      <c r="Z480" s="691"/>
      <c r="AA480" s="691"/>
      <c r="AB480" s="691"/>
      <c r="AC480" s="691"/>
      <c r="AD480" s="691"/>
      <c r="AE480" s="691"/>
      <c r="AF480" s="691"/>
    </row>
    <row r="481" spans="1:32" ht="14.25" customHeight="1">
      <c r="A481" s="691"/>
      <c r="B481" s="691"/>
      <c r="C481" s="691"/>
      <c r="D481" s="691"/>
      <c r="E481" s="691"/>
      <c r="F481" s="691"/>
      <c r="G481" s="691"/>
      <c r="H481" s="691"/>
      <c r="I481" s="691"/>
      <c r="J481" s="703"/>
      <c r="K481" s="703"/>
      <c r="L481" s="691"/>
      <c r="M481" s="691"/>
      <c r="N481" s="691"/>
      <c r="O481" s="691"/>
      <c r="P481" s="691"/>
      <c r="Q481" s="691"/>
      <c r="R481" s="691"/>
      <c r="S481" s="691"/>
      <c r="T481" s="691"/>
      <c r="U481" s="691"/>
      <c r="V481" s="691"/>
      <c r="W481" s="691"/>
      <c r="X481" s="691"/>
      <c r="Y481" s="691"/>
      <c r="Z481" s="691"/>
      <c r="AA481" s="691"/>
      <c r="AB481" s="691"/>
      <c r="AC481" s="691"/>
      <c r="AD481" s="691"/>
      <c r="AE481" s="691"/>
      <c r="AF481" s="691"/>
    </row>
    <row r="482" spans="1:32" ht="14.25" customHeight="1">
      <c r="A482" s="691"/>
      <c r="B482" s="691"/>
      <c r="C482" s="691"/>
      <c r="D482" s="691"/>
      <c r="E482" s="691"/>
      <c r="F482" s="691"/>
      <c r="G482" s="691"/>
      <c r="H482" s="691"/>
      <c r="I482" s="691"/>
      <c r="J482" s="703"/>
      <c r="K482" s="703"/>
      <c r="L482" s="691"/>
      <c r="M482" s="691"/>
      <c r="N482" s="691"/>
      <c r="O482" s="691"/>
      <c r="P482" s="691"/>
      <c r="Q482" s="691"/>
      <c r="R482" s="691"/>
      <c r="S482" s="691"/>
      <c r="T482" s="691"/>
      <c r="U482" s="691"/>
      <c r="V482" s="691"/>
      <c r="W482" s="691"/>
      <c r="X482" s="691"/>
      <c r="Y482" s="691"/>
      <c r="Z482" s="691"/>
      <c r="AA482" s="691"/>
      <c r="AB482" s="691"/>
      <c r="AC482" s="691"/>
      <c r="AD482" s="691"/>
      <c r="AE482" s="691"/>
      <c r="AF482" s="691"/>
    </row>
    <row r="483" spans="1:32" ht="14.25" customHeight="1">
      <c r="A483" s="691"/>
      <c r="B483" s="691"/>
      <c r="C483" s="691"/>
      <c r="D483" s="691"/>
      <c r="E483" s="691"/>
      <c r="F483" s="691"/>
      <c r="G483" s="691"/>
      <c r="H483" s="691"/>
      <c r="I483" s="691"/>
      <c r="J483" s="703"/>
      <c r="K483" s="703"/>
      <c r="L483" s="691"/>
      <c r="M483" s="691"/>
      <c r="N483" s="691"/>
      <c r="O483" s="691"/>
      <c r="P483" s="691"/>
      <c r="Q483" s="691"/>
      <c r="R483" s="691"/>
      <c r="S483" s="691"/>
      <c r="T483" s="691"/>
      <c r="U483" s="691"/>
      <c r="V483" s="691"/>
      <c r="W483" s="691"/>
      <c r="X483" s="691"/>
      <c r="Y483" s="691"/>
      <c r="Z483" s="691"/>
      <c r="AA483" s="691"/>
      <c r="AB483" s="691"/>
      <c r="AC483" s="691"/>
      <c r="AD483" s="691"/>
      <c r="AE483" s="691"/>
      <c r="AF483" s="691"/>
    </row>
    <row r="484" spans="1:32" ht="14.25" customHeight="1">
      <c r="A484" s="691"/>
      <c r="B484" s="691"/>
      <c r="C484" s="691"/>
      <c r="D484" s="691"/>
      <c r="E484" s="691"/>
      <c r="F484" s="691"/>
      <c r="G484" s="691"/>
      <c r="H484" s="691"/>
      <c r="I484" s="691"/>
      <c r="J484" s="703"/>
      <c r="K484" s="703"/>
      <c r="L484" s="691"/>
      <c r="M484" s="691"/>
      <c r="N484" s="691"/>
      <c r="O484" s="691"/>
      <c r="P484" s="691"/>
      <c r="Q484" s="691"/>
      <c r="R484" s="691"/>
      <c r="S484" s="691"/>
      <c r="T484" s="691"/>
      <c r="U484" s="691"/>
      <c r="V484" s="691"/>
      <c r="W484" s="691"/>
      <c r="X484" s="691"/>
      <c r="Y484" s="691"/>
      <c r="Z484" s="691"/>
      <c r="AA484" s="691"/>
      <c r="AB484" s="691"/>
      <c r="AC484" s="691"/>
      <c r="AD484" s="691"/>
      <c r="AE484" s="691"/>
      <c r="AF484" s="691"/>
    </row>
    <row r="485" spans="1:32" ht="14.25" customHeight="1">
      <c r="A485" s="691"/>
      <c r="B485" s="691"/>
      <c r="C485" s="691"/>
      <c r="D485" s="691"/>
      <c r="E485" s="691"/>
      <c r="F485" s="691"/>
      <c r="G485" s="691"/>
      <c r="H485" s="691"/>
      <c r="I485" s="691"/>
      <c r="J485" s="703"/>
      <c r="K485" s="703"/>
      <c r="L485" s="691"/>
      <c r="M485" s="691"/>
      <c r="N485" s="691"/>
      <c r="O485" s="691"/>
      <c r="P485" s="691"/>
      <c r="Q485" s="691"/>
      <c r="R485" s="691"/>
      <c r="S485" s="691"/>
      <c r="T485" s="691"/>
      <c r="U485" s="691"/>
      <c r="V485" s="691"/>
      <c r="W485" s="691"/>
      <c r="X485" s="691"/>
      <c r="Y485" s="691"/>
      <c r="Z485" s="691"/>
      <c r="AA485" s="691"/>
      <c r="AB485" s="691"/>
      <c r="AC485" s="691"/>
      <c r="AD485" s="691"/>
      <c r="AE485" s="691"/>
      <c r="AF485" s="691"/>
    </row>
    <row r="486" spans="1:32" ht="14.25" customHeight="1">
      <c r="A486" s="691"/>
      <c r="B486" s="691"/>
      <c r="C486" s="691"/>
      <c r="D486" s="691"/>
      <c r="E486" s="691"/>
      <c r="F486" s="691"/>
      <c r="G486" s="691"/>
      <c r="H486" s="691"/>
      <c r="I486" s="691"/>
      <c r="J486" s="703"/>
      <c r="K486" s="703"/>
      <c r="L486" s="691"/>
      <c r="M486" s="691"/>
      <c r="N486" s="691"/>
      <c r="O486" s="691"/>
      <c r="P486" s="691"/>
      <c r="Q486" s="691"/>
      <c r="R486" s="691"/>
      <c r="S486" s="691"/>
      <c r="T486" s="691"/>
      <c r="U486" s="691"/>
      <c r="V486" s="691"/>
      <c r="W486" s="691"/>
      <c r="X486" s="691"/>
      <c r="Y486" s="691"/>
      <c r="Z486" s="691"/>
      <c r="AA486" s="691"/>
      <c r="AB486" s="691"/>
      <c r="AC486" s="691"/>
      <c r="AD486" s="691"/>
      <c r="AE486" s="691"/>
      <c r="AF486" s="691"/>
    </row>
    <row r="487" spans="1:32" ht="14.25" customHeight="1">
      <c r="A487" s="691"/>
      <c r="B487" s="691"/>
      <c r="C487" s="691"/>
      <c r="D487" s="691"/>
      <c r="E487" s="691"/>
      <c r="F487" s="691"/>
      <c r="G487" s="691"/>
      <c r="H487" s="691"/>
      <c r="I487" s="691"/>
      <c r="J487" s="703"/>
      <c r="K487" s="703"/>
      <c r="L487" s="691"/>
      <c r="M487" s="691"/>
      <c r="N487" s="691"/>
      <c r="O487" s="691"/>
      <c r="P487" s="691"/>
      <c r="Q487" s="691"/>
      <c r="R487" s="691"/>
      <c r="S487" s="691"/>
      <c r="T487" s="691"/>
      <c r="U487" s="691"/>
      <c r="V487" s="691"/>
      <c r="W487" s="691"/>
      <c r="X487" s="691"/>
      <c r="Y487" s="691"/>
      <c r="Z487" s="691"/>
      <c r="AA487" s="691"/>
      <c r="AB487" s="691"/>
      <c r="AC487" s="691"/>
      <c r="AD487" s="691"/>
      <c r="AE487" s="691"/>
      <c r="AF487" s="691"/>
    </row>
    <row r="488" spans="1:32" ht="14.25" customHeight="1">
      <c r="A488" s="691"/>
      <c r="B488" s="691"/>
      <c r="C488" s="691"/>
      <c r="D488" s="691"/>
      <c r="E488" s="691"/>
      <c r="F488" s="691"/>
      <c r="G488" s="691"/>
      <c r="H488" s="691"/>
      <c r="I488" s="691"/>
      <c r="J488" s="703"/>
      <c r="K488" s="703"/>
      <c r="L488" s="691"/>
      <c r="M488" s="691"/>
      <c r="N488" s="691"/>
      <c r="O488" s="691"/>
      <c r="P488" s="691"/>
      <c r="Q488" s="691"/>
      <c r="R488" s="691"/>
      <c r="S488" s="691"/>
      <c r="T488" s="691"/>
      <c r="U488" s="691"/>
      <c r="V488" s="691"/>
      <c r="W488" s="691"/>
      <c r="X488" s="691"/>
      <c r="Y488" s="691"/>
      <c r="Z488" s="691"/>
      <c r="AA488" s="691"/>
      <c r="AB488" s="691"/>
      <c r="AC488" s="691"/>
      <c r="AD488" s="691"/>
      <c r="AE488" s="691"/>
      <c r="AF488" s="691"/>
    </row>
    <row r="489" spans="1:32" ht="14.25" customHeight="1">
      <c r="A489" s="691"/>
      <c r="B489" s="691"/>
      <c r="C489" s="691"/>
      <c r="D489" s="691"/>
      <c r="E489" s="691"/>
      <c r="F489" s="691"/>
      <c r="G489" s="691"/>
      <c r="H489" s="691"/>
      <c r="I489" s="691"/>
      <c r="J489" s="703"/>
      <c r="K489" s="703"/>
      <c r="L489" s="691"/>
      <c r="M489" s="691"/>
      <c r="N489" s="691"/>
      <c r="O489" s="691"/>
      <c r="P489" s="691"/>
      <c r="Q489" s="691"/>
      <c r="R489" s="691"/>
      <c r="S489" s="691"/>
      <c r="T489" s="691"/>
      <c r="U489" s="691"/>
      <c r="V489" s="691"/>
      <c r="W489" s="691"/>
      <c r="X489" s="691"/>
      <c r="Y489" s="691"/>
      <c r="Z489" s="691"/>
      <c r="AA489" s="691"/>
      <c r="AB489" s="691"/>
      <c r="AC489" s="691"/>
      <c r="AD489" s="691"/>
      <c r="AE489" s="691"/>
      <c r="AF489" s="691"/>
    </row>
    <row r="490" spans="1:32" ht="14.25" customHeight="1">
      <c r="A490" s="691"/>
      <c r="B490" s="691"/>
      <c r="C490" s="691"/>
      <c r="D490" s="691"/>
      <c r="E490" s="691"/>
      <c r="F490" s="691"/>
      <c r="G490" s="691"/>
      <c r="H490" s="691"/>
      <c r="I490" s="691"/>
      <c r="J490" s="703"/>
      <c r="K490" s="703"/>
      <c r="L490" s="691"/>
      <c r="M490" s="691"/>
      <c r="N490" s="691"/>
      <c r="O490" s="691"/>
      <c r="P490" s="691"/>
      <c r="Q490" s="691"/>
      <c r="R490" s="691"/>
      <c r="S490" s="691"/>
      <c r="T490" s="691"/>
      <c r="U490" s="691"/>
      <c r="V490" s="691"/>
      <c r="W490" s="691"/>
      <c r="X490" s="691"/>
      <c r="Y490" s="691"/>
      <c r="Z490" s="691"/>
      <c r="AA490" s="691"/>
      <c r="AB490" s="691"/>
      <c r="AC490" s="691"/>
      <c r="AD490" s="691"/>
      <c r="AE490" s="691"/>
      <c r="AF490" s="691"/>
    </row>
    <row r="491" spans="1:32" ht="14.25" customHeight="1">
      <c r="A491" s="691"/>
      <c r="B491" s="691"/>
      <c r="C491" s="691"/>
      <c r="D491" s="691"/>
      <c r="E491" s="691"/>
      <c r="F491" s="691"/>
      <c r="G491" s="691"/>
      <c r="H491" s="691"/>
      <c r="I491" s="691"/>
      <c r="J491" s="703"/>
      <c r="K491" s="703"/>
      <c r="L491" s="691"/>
      <c r="M491" s="691"/>
      <c r="N491" s="691"/>
      <c r="O491" s="691"/>
      <c r="P491" s="691"/>
      <c r="Q491" s="691"/>
      <c r="R491" s="691"/>
      <c r="S491" s="691"/>
      <c r="T491" s="691"/>
      <c r="U491" s="691"/>
      <c r="V491" s="691"/>
      <c r="W491" s="691"/>
      <c r="X491" s="691"/>
      <c r="Y491" s="691"/>
      <c r="Z491" s="691"/>
      <c r="AA491" s="691"/>
      <c r="AB491" s="691"/>
      <c r="AC491" s="691"/>
      <c r="AD491" s="691"/>
      <c r="AE491" s="691"/>
      <c r="AF491" s="691"/>
    </row>
    <row r="492" spans="1:32" ht="14.25" customHeight="1">
      <c r="A492" s="691"/>
      <c r="B492" s="691"/>
      <c r="C492" s="691"/>
      <c r="D492" s="691"/>
      <c r="E492" s="691"/>
      <c r="F492" s="691"/>
      <c r="G492" s="691"/>
      <c r="H492" s="691"/>
      <c r="I492" s="691"/>
      <c r="J492" s="703"/>
      <c r="K492" s="703"/>
      <c r="L492" s="691"/>
      <c r="M492" s="691"/>
      <c r="N492" s="691"/>
      <c r="O492" s="691"/>
      <c r="P492" s="691"/>
      <c r="Q492" s="691"/>
      <c r="R492" s="691"/>
      <c r="S492" s="691"/>
      <c r="T492" s="691"/>
      <c r="U492" s="691"/>
      <c r="V492" s="691"/>
      <c r="W492" s="691"/>
      <c r="X492" s="691"/>
      <c r="Y492" s="691"/>
      <c r="Z492" s="691"/>
      <c r="AA492" s="691"/>
      <c r="AB492" s="691"/>
      <c r="AC492" s="691"/>
      <c r="AD492" s="691"/>
      <c r="AE492" s="691"/>
      <c r="AF492" s="691"/>
    </row>
    <row r="493" spans="1:32" ht="14.25" customHeight="1">
      <c r="A493" s="691"/>
      <c r="B493" s="691"/>
      <c r="C493" s="691"/>
      <c r="D493" s="691"/>
      <c r="E493" s="691"/>
      <c r="F493" s="691"/>
      <c r="G493" s="691"/>
      <c r="H493" s="691"/>
      <c r="I493" s="691"/>
      <c r="J493" s="703"/>
      <c r="K493" s="703"/>
      <c r="L493" s="691"/>
      <c r="M493" s="691"/>
      <c r="N493" s="691"/>
      <c r="O493" s="691"/>
      <c r="P493" s="691"/>
      <c r="Q493" s="691"/>
      <c r="R493" s="691"/>
      <c r="S493" s="691"/>
      <c r="T493" s="691"/>
      <c r="U493" s="691"/>
      <c r="V493" s="691"/>
      <c r="W493" s="691"/>
      <c r="X493" s="691"/>
      <c r="Y493" s="691"/>
      <c r="Z493" s="691"/>
      <c r="AA493" s="691"/>
      <c r="AB493" s="691"/>
      <c r="AC493" s="691"/>
      <c r="AD493" s="691"/>
      <c r="AE493" s="691"/>
      <c r="AF493" s="691"/>
    </row>
    <row r="494" spans="1:32" ht="14.25" customHeight="1">
      <c r="A494" s="691"/>
      <c r="B494" s="691"/>
      <c r="C494" s="691"/>
      <c r="D494" s="691"/>
      <c r="E494" s="691"/>
      <c r="F494" s="691"/>
      <c r="G494" s="691"/>
      <c r="H494" s="691"/>
      <c r="I494" s="691"/>
      <c r="J494" s="703"/>
      <c r="K494" s="703"/>
      <c r="L494" s="691"/>
      <c r="M494" s="691"/>
      <c r="N494" s="691"/>
      <c r="O494" s="691"/>
      <c r="P494" s="691"/>
      <c r="Q494" s="691"/>
      <c r="R494" s="691"/>
      <c r="S494" s="691"/>
      <c r="T494" s="691"/>
      <c r="U494" s="691"/>
      <c r="V494" s="691"/>
      <c r="W494" s="691"/>
      <c r="X494" s="691"/>
      <c r="Y494" s="691"/>
      <c r="Z494" s="691"/>
      <c r="AA494" s="691"/>
      <c r="AB494" s="691"/>
      <c r="AC494" s="691"/>
      <c r="AD494" s="691"/>
      <c r="AE494" s="691"/>
      <c r="AF494" s="691"/>
    </row>
    <row r="495" spans="1:32" ht="14.25" customHeight="1">
      <c r="A495" s="691"/>
      <c r="B495" s="691"/>
      <c r="C495" s="691"/>
      <c r="D495" s="691"/>
      <c r="E495" s="691"/>
      <c r="F495" s="691"/>
      <c r="G495" s="691"/>
      <c r="H495" s="691"/>
      <c r="I495" s="691"/>
      <c r="J495" s="703"/>
      <c r="K495" s="703"/>
      <c r="L495" s="691"/>
      <c r="M495" s="691"/>
      <c r="N495" s="691"/>
      <c r="O495" s="691"/>
      <c r="P495" s="691"/>
      <c r="Q495" s="691"/>
      <c r="R495" s="691"/>
      <c r="S495" s="691"/>
      <c r="T495" s="691"/>
      <c r="U495" s="691"/>
      <c r="V495" s="691"/>
      <c r="W495" s="691"/>
      <c r="X495" s="691"/>
      <c r="Y495" s="691"/>
      <c r="Z495" s="691"/>
      <c r="AA495" s="691"/>
      <c r="AB495" s="691"/>
      <c r="AC495" s="691"/>
      <c r="AD495" s="691"/>
      <c r="AE495" s="691"/>
      <c r="AF495" s="691"/>
    </row>
    <row r="496" spans="1:32" ht="14.25" customHeight="1">
      <c r="A496" s="691"/>
      <c r="B496" s="691"/>
      <c r="C496" s="691"/>
      <c r="D496" s="691"/>
      <c r="E496" s="691"/>
      <c r="F496" s="691"/>
      <c r="G496" s="691"/>
      <c r="H496" s="691"/>
      <c r="I496" s="691"/>
      <c r="J496" s="703"/>
      <c r="K496" s="703"/>
      <c r="L496" s="691"/>
      <c r="M496" s="691"/>
      <c r="N496" s="691"/>
      <c r="O496" s="691"/>
      <c r="P496" s="691"/>
      <c r="Q496" s="691"/>
      <c r="R496" s="691"/>
      <c r="S496" s="691"/>
      <c r="T496" s="691"/>
      <c r="U496" s="691"/>
      <c r="V496" s="691"/>
      <c r="W496" s="691"/>
      <c r="X496" s="691"/>
      <c r="Y496" s="691"/>
      <c r="Z496" s="691"/>
      <c r="AA496" s="691"/>
      <c r="AB496" s="691"/>
      <c r="AC496" s="691"/>
      <c r="AD496" s="691"/>
      <c r="AE496" s="691"/>
      <c r="AF496" s="691"/>
    </row>
    <row r="497" spans="1:32" ht="14.25" customHeight="1">
      <c r="A497" s="691"/>
      <c r="B497" s="691"/>
      <c r="C497" s="691"/>
      <c r="D497" s="691"/>
      <c r="E497" s="691"/>
      <c r="F497" s="691"/>
      <c r="G497" s="691"/>
      <c r="H497" s="691"/>
      <c r="I497" s="691"/>
      <c r="J497" s="703"/>
      <c r="K497" s="703"/>
      <c r="L497" s="691"/>
      <c r="M497" s="691"/>
      <c r="N497" s="691"/>
      <c r="O497" s="691"/>
      <c r="P497" s="691"/>
      <c r="Q497" s="691"/>
      <c r="R497" s="691"/>
      <c r="S497" s="691"/>
      <c r="T497" s="691"/>
      <c r="U497" s="691"/>
      <c r="V497" s="691"/>
      <c r="W497" s="691"/>
      <c r="X497" s="691"/>
      <c r="Y497" s="691"/>
      <c r="Z497" s="691"/>
      <c r="AA497" s="691"/>
      <c r="AB497" s="691"/>
      <c r="AC497" s="691"/>
      <c r="AD497" s="691"/>
      <c r="AE497" s="691"/>
      <c r="AF497" s="691"/>
    </row>
    <row r="498" spans="1:32" ht="14.25" customHeight="1">
      <c r="A498" s="691"/>
      <c r="B498" s="691"/>
      <c r="C498" s="691"/>
      <c r="D498" s="691"/>
      <c r="E498" s="691"/>
      <c r="F498" s="691"/>
      <c r="G498" s="691"/>
      <c r="H498" s="691"/>
      <c r="I498" s="691"/>
      <c r="J498" s="703"/>
      <c r="K498" s="703"/>
      <c r="L498" s="691"/>
      <c r="M498" s="691"/>
      <c r="N498" s="691"/>
      <c r="O498" s="691"/>
      <c r="P498" s="691"/>
      <c r="Q498" s="691"/>
      <c r="R498" s="691"/>
      <c r="S498" s="691"/>
      <c r="T498" s="691"/>
      <c r="U498" s="691"/>
      <c r="V498" s="691"/>
      <c r="W498" s="691"/>
      <c r="X498" s="691"/>
      <c r="Y498" s="691"/>
      <c r="Z498" s="691"/>
      <c r="AA498" s="691"/>
      <c r="AB498" s="691"/>
      <c r="AC498" s="691"/>
      <c r="AD498" s="691"/>
      <c r="AE498" s="691"/>
      <c r="AF498" s="691"/>
    </row>
    <row r="499" spans="1:32" ht="14.25" customHeight="1">
      <c r="A499" s="691"/>
      <c r="B499" s="691"/>
      <c r="C499" s="691"/>
      <c r="D499" s="691"/>
      <c r="E499" s="691"/>
      <c r="F499" s="691"/>
      <c r="G499" s="691"/>
      <c r="H499" s="691"/>
      <c r="I499" s="691"/>
      <c r="J499" s="703"/>
      <c r="K499" s="703"/>
      <c r="L499" s="691"/>
      <c r="M499" s="691"/>
      <c r="N499" s="691"/>
      <c r="O499" s="691"/>
      <c r="P499" s="691"/>
      <c r="Q499" s="691"/>
      <c r="R499" s="691"/>
      <c r="S499" s="691"/>
      <c r="T499" s="691"/>
      <c r="U499" s="691"/>
      <c r="V499" s="691"/>
      <c r="W499" s="691"/>
      <c r="X499" s="691"/>
      <c r="Y499" s="691"/>
      <c r="Z499" s="691"/>
      <c r="AA499" s="691"/>
      <c r="AB499" s="691"/>
      <c r="AC499" s="691"/>
      <c r="AD499" s="691"/>
      <c r="AE499" s="691"/>
      <c r="AF499" s="691"/>
    </row>
    <row r="500" spans="1:32" ht="14.25" customHeight="1">
      <c r="A500" s="691"/>
      <c r="B500" s="691"/>
      <c r="C500" s="691"/>
      <c r="D500" s="691"/>
      <c r="E500" s="691"/>
      <c r="F500" s="691"/>
      <c r="G500" s="691"/>
      <c r="H500" s="691"/>
      <c r="I500" s="691"/>
      <c r="J500" s="703"/>
      <c r="K500" s="703"/>
      <c r="L500" s="691"/>
      <c r="M500" s="691"/>
      <c r="N500" s="691"/>
      <c r="O500" s="691"/>
      <c r="P500" s="691"/>
      <c r="Q500" s="691"/>
      <c r="R500" s="691"/>
      <c r="S500" s="691"/>
      <c r="T500" s="691"/>
      <c r="U500" s="691"/>
      <c r="V500" s="691"/>
      <c r="W500" s="691"/>
      <c r="X500" s="691"/>
      <c r="Y500" s="691"/>
      <c r="Z500" s="691"/>
      <c r="AA500" s="691"/>
      <c r="AB500" s="691"/>
      <c r="AC500" s="691"/>
      <c r="AD500" s="691"/>
      <c r="AE500" s="691"/>
      <c r="AF500" s="691"/>
    </row>
    <row r="501" spans="1:32" ht="14.25" customHeight="1">
      <c r="A501" s="691"/>
      <c r="B501" s="691"/>
      <c r="C501" s="691"/>
      <c r="D501" s="691"/>
      <c r="E501" s="691"/>
      <c r="F501" s="691"/>
      <c r="G501" s="691"/>
      <c r="H501" s="691"/>
      <c r="I501" s="691"/>
      <c r="J501" s="703"/>
      <c r="K501" s="703"/>
      <c r="L501" s="691"/>
      <c r="M501" s="691"/>
      <c r="N501" s="691"/>
      <c r="O501" s="691"/>
      <c r="P501" s="691"/>
      <c r="Q501" s="691"/>
      <c r="R501" s="691"/>
      <c r="S501" s="691"/>
      <c r="T501" s="691"/>
      <c r="U501" s="691"/>
      <c r="V501" s="691"/>
      <c r="W501" s="691"/>
      <c r="X501" s="691"/>
      <c r="Y501" s="691"/>
      <c r="Z501" s="691"/>
      <c r="AA501" s="691"/>
      <c r="AB501" s="691"/>
      <c r="AC501" s="691"/>
      <c r="AD501" s="691"/>
      <c r="AE501" s="691"/>
      <c r="AF501" s="691"/>
    </row>
    <row r="502" spans="1:32" ht="14.25" customHeight="1">
      <c r="A502" s="691"/>
      <c r="B502" s="691"/>
      <c r="C502" s="691"/>
      <c r="D502" s="691"/>
      <c r="E502" s="691"/>
      <c r="F502" s="691"/>
      <c r="G502" s="691"/>
      <c r="H502" s="691"/>
      <c r="I502" s="691"/>
      <c r="J502" s="703"/>
      <c r="K502" s="703"/>
      <c r="L502" s="691"/>
      <c r="M502" s="691"/>
      <c r="N502" s="691"/>
      <c r="O502" s="691"/>
      <c r="P502" s="691"/>
      <c r="Q502" s="691"/>
      <c r="R502" s="691"/>
      <c r="S502" s="691"/>
      <c r="T502" s="691"/>
      <c r="U502" s="691"/>
      <c r="V502" s="691"/>
      <c r="W502" s="691"/>
      <c r="X502" s="691"/>
      <c r="Y502" s="691"/>
      <c r="Z502" s="691"/>
      <c r="AA502" s="691"/>
      <c r="AB502" s="691"/>
      <c r="AC502" s="691"/>
      <c r="AD502" s="691"/>
      <c r="AE502" s="691"/>
      <c r="AF502" s="691"/>
    </row>
    <row r="503" spans="1:32" ht="14.25" customHeight="1">
      <c r="A503" s="691"/>
      <c r="B503" s="691"/>
      <c r="C503" s="691"/>
      <c r="D503" s="691"/>
      <c r="E503" s="691"/>
      <c r="F503" s="691"/>
      <c r="G503" s="691"/>
      <c r="H503" s="691"/>
      <c r="I503" s="691"/>
      <c r="J503" s="703"/>
      <c r="K503" s="703"/>
      <c r="L503" s="691"/>
      <c r="M503" s="691"/>
      <c r="N503" s="691"/>
      <c r="O503" s="691"/>
      <c r="P503" s="691"/>
      <c r="Q503" s="691"/>
      <c r="R503" s="691"/>
      <c r="S503" s="691"/>
      <c r="T503" s="691"/>
      <c r="U503" s="691"/>
      <c r="V503" s="691"/>
      <c r="W503" s="691"/>
      <c r="X503" s="691"/>
      <c r="Y503" s="691"/>
      <c r="Z503" s="691"/>
      <c r="AA503" s="691"/>
      <c r="AB503" s="691"/>
      <c r="AC503" s="691"/>
      <c r="AD503" s="691"/>
      <c r="AE503" s="691"/>
      <c r="AF503" s="691"/>
    </row>
    <row r="504" spans="1:32" ht="14.25" customHeight="1">
      <c r="A504" s="691"/>
      <c r="B504" s="691"/>
      <c r="C504" s="691"/>
      <c r="D504" s="691"/>
      <c r="E504" s="691"/>
      <c r="F504" s="691"/>
      <c r="G504" s="691"/>
      <c r="H504" s="691"/>
      <c r="I504" s="691"/>
      <c r="J504" s="703"/>
      <c r="K504" s="703"/>
      <c r="L504" s="691"/>
      <c r="M504" s="691"/>
      <c r="N504" s="691"/>
      <c r="O504" s="691"/>
      <c r="P504" s="691"/>
      <c r="Q504" s="691"/>
      <c r="R504" s="691"/>
      <c r="S504" s="691"/>
      <c r="T504" s="691"/>
      <c r="U504" s="691"/>
      <c r="V504" s="691"/>
      <c r="W504" s="691"/>
      <c r="X504" s="691"/>
      <c r="Y504" s="691"/>
      <c r="Z504" s="691"/>
      <c r="AA504" s="691"/>
      <c r="AB504" s="691"/>
      <c r="AC504" s="691"/>
      <c r="AD504" s="691"/>
      <c r="AE504" s="691"/>
      <c r="AF504" s="691"/>
    </row>
    <row r="505" spans="1:32" ht="14.25" customHeight="1">
      <c r="A505" s="691"/>
      <c r="B505" s="691"/>
      <c r="C505" s="691"/>
      <c r="D505" s="691"/>
      <c r="E505" s="691"/>
      <c r="F505" s="691"/>
      <c r="G505" s="691"/>
      <c r="H505" s="691"/>
      <c r="I505" s="691"/>
      <c r="J505" s="703"/>
      <c r="K505" s="703"/>
      <c r="L505" s="691"/>
      <c r="M505" s="691"/>
      <c r="N505" s="691"/>
      <c r="O505" s="691"/>
      <c r="P505" s="691"/>
      <c r="Q505" s="691"/>
      <c r="R505" s="691"/>
      <c r="S505" s="691"/>
      <c r="T505" s="691"/>
      <c r="U505" s="691"/>
      <c r="V505" s="691"/>
      <c r="W505" s="691"/>
      <c r="X505" s="691"/>
      <c r="Y505" s="691"/>
      <c r="Z505" s="691"/>
      <c r="AA505" s="691"/>
      <c r="AB505" s="691"/>
      <c r="AC505" s="691"/>
      <c r="AD505" s="691"/>
      <c r="AE505" s="691"/>
      <c r="AF505" s="691"/>
    </row>
    <row r="506" spans="1:32" ht="14.25" customHeight="1">
      <c r="A506" s="691"/>
      <c r="B506" s="691"/>
      <c r="C506" s="691"/>
      <c r="D506" s="691"/>
      <c r="E506" s="691"/>
      <c r="F506" s="691"/>
      <c r="G506" s="691"/>
      <c r="H506" s="691"/>
      <c r="I506" s="691"/>
      <c r="J506" s="703"/>
      <c r="K506" s="703"/>
      <c r="L506" s="691"/>
      <c r="M506" s="691"/>
      <c r="N506" s="691"/>
      <c r="O506" s="691"/>
      <c r="P506" s="691"/>
      <c r="Q506" s="691"/>
      <c r="R506" s="691"/>
      <c r="S506" s="691"/>
      <c r="T506" s="691"/>
      <c r="U506" s="691"/>
      <c r="V506" s="691"/>
      <c r="W506" s="691"/>
      <c r="X506" s="691"/>
      <c r="Y506" s="691"/>
      <c r="Z506" s="691"/>
      <c r="AA506" s="691"/>
      <c r="AB506" s="691"/>
      <c r="AC506" s="691"/>
      <c r="AD506" s="691"/>
      <c r="AE506" s="691"/>
      <c r="AF506" s="691"/>
    </row>
    <row r="507" spans="1:32" ht="14.25" customHeight="1">
      <c r="A507" s="691"/>
      <c r="B507" s="691"/>
      <c r="C507" s="691"/>
      <c r="D507" s="691"/>
      <c r="E507" s="691"/>
      <c r="F507" s="691"/>
      <c r="G507" s="691"/>
      <c r="H507" s="691"/>
      <c r="I507" s="691"/>
      <c r="J507" s="703"/>
      <c r="K507" s="703"/>
      <c r="L507" s="691"/>
      <c r="M507" s="691"/>
      <c r="N507" s="691"/>
      <c r="O507" s="691"/>
      <c r="P507" s="691"/>
      <c r="Q507" s="691"/>
      <c r="R507" s="691"/>
      <c r="S507" s="691"/>
      <c r="T507" s="691"/>
      <c r="U507" s="691"/>
      <c r="V507" s="691"/>
      <c r="W507" s="691"/>
      <c r="X507" s="691"/>
      <c r="Y507" s="691"/>
      <c r="Z507" s="691"/>
      <c r="AA507" s="691"/>
      <c r="AB507" s="691"/>
      <c r="AC507" s="691"/>
      <c r="AD507" s="691"/>
      <c r="AE507" s="691"/>
      <c r="AF507" s="691"/>
    </row>
    <row r="508" spans="1:32" ht="14.25" customHeight="1">
      <c r="A508" s="691"/>
      <c r="B508" s="691"/>
      <c r="C508" s="691"/>
      <c r="D508" s="691"/>
      <c r="E508" s="691"/>
      <c r="F508" s="691"/>
      <c r="G508" s="691"/>
      <c r="H508" s="691"/>
      <c r="I508" s="691"/>
      <c r="J508" s="703"/>
      <c r="K508" s="703"/>
      <c r="L508" s="691"/>
      <c r="M508" s="691"/>
      <c r="N508" s="691"/>
      <c r="O508" s="691"/>
      <c r="P508" s="691"/>
      <c r="Q508" s="691"/>
      <c r="R508" s="691"/>
      <c r="S508" s="691"/>
      <c r="T508" s="691"/>
      <c r="U508" s="691"/>
      <c r="V508" s="691"/>
      <c r="W508" s="691"/>
      <c r="X508" s="691"/>
      <c r="Y508" s="691"/>
      <c r="Z508" s="691"/>
      <c r="AA508" s="691"/>
      <c r="AB508" s="691"/>
      <c r="AC508" s="691"/>
      <c r="AD508" s="691"/>
      <c r="AE508" s="691"/>
      <c r="AF508" s="691"/>
    </row>
    <row r="509" spans="1:32" ht="14.25" customHeight="1">
      <c r="A509" s="691"/>
      <c r="B509" s="691"/>
      <c r="C509" s="691"/>
      <c r="D509" s="691"/>
      <c r="E509" s="691"/>
      <c r="F509" s="691"/>
      <c r="G509" s="691"/>
      <c r="H509" s="691"/>
      <c r="I509" s="691"/>
      <c r="J509" s="703"/>
      <c r="K509" s="703"/>
      <c r="L509" s="691"/>
      <c r="M509" s="691"/>
      <c r="N509" s="691"/>
      <c r="O509" s="691"/>
      <c r="P509" s="691"/>
      <c r="Q509" s="691"/>
      <c r="R509" s="691"/>
      <c r="S509" s="691"/>
      <c r="T509" s="691"/>
      <c r="U509" s="691"/>
      <c r="V509" s="691"/>
      <c r="W509" s="691"/>
      <c r="X509" s="691"/>
      <c r="Y509" s="691"/>
      <c r="Z509" s="691"/>
      <c r="AA509" s="691"/>
      <c r="AB509" s="691"/>
      <c r="AC509" s="691"/>
      <c r="AD509" s="691"/>
      <c r="AE509" s="691"/>
      <c r="AF509" s="691"/>
    </row>
    <row r="510" spans="1:32" ht="14.25" customHeight="1">
      <c r="A510" s="691"/>
      <c r="B510" s="691"/>
      <c r="C510" s="691"/>
      <c r="D510" s="691"/>
      <c r="E510" s="691"/>
      <c r="F510" s="691"/>
      <c r="G510" s="691"/>
      <c r="H510" s="691"/>
      <c r="I510" s="691"/>
      <c r="J510" s="703"/>
      <c r="K510" s="703"/>
      <c r="L510" s="691"/>
      <c r="M510" s="691"/>
      <c r="N510" s="691"/>
      <c r="O510" s="691"/>
      <c r="P510" s="691"/>
      <c r="Q510" s="691"/>
      <c r="R510" s="691"/>
      <c r="S510" s="691"/>
      <c r="T510" s="691"/>
      <c r="U510" s="691"/>
      <c r="V510" s="691"/>
      <c r="W510" s="691"/>
      <c r="X510" s="691"/>
      <c r="Y510" s="691"/>
      <c r="Z510" s="691"/>
      <c r="AA510" s="691"/>
      <c r="AB510" s="691"/>
      <c r="AC510" s="691"/>
      <c r="AD510" s="691"/>
      <c r="AE510" s="691"/>
      <c r="AF510" s="691"/>
    </row>
    <row r="511" spans="1:32" ht="14.25" customHeight="1">
      <c r="A511" s="691"/>
      <c r="B511" s="691"/>
      <c r="C511" s="691"/>
      <c r="D511" s="691"/>
      <c r="E511" s="691"/>
      <c r="F511" s="691"/>
      <c r="G511" s="691"/>
      <c r="H511" s="691"/>
      <c r="I511" s="691"/>
      <c r="J511" s="703"/>
      <c r="K511" s="703"/>
      <c r="L511" s="691"/>
      <c r="M511" s="691"/>
      <c r="N511" s="691"/>
      <c r="O511" s="691"/>
      <c r="P511" s="691"/>
      <c r="Q511" s="691"/>
      <c r="R511" s="691"/>
      <c r="S511" s="691"/>
      <c r="T511" s="691"/>
      <c r="U511" s="691"/>
      <c r="V511" s="691"/>
      <c r="W511" s="691"/>
      <c r="X511" s="691"/>
      <c r="Y511" s="691"/>
      <c r="Z511" s="691"/>
      <c r="AA511" s="691"/>
      <c r="AB511" s="691"/>
      <c r="AC511" s="691"/>
      <c r="AD511" s="691"/>
      <c r="AE511" s="691"/>
      <c r="AF511" s="691"/>
    </row>
    <row r="512" spans="1:32" ht="14.25" customHeight="1">
      <c r="A512" s="691"/>
      <c r="B512" s="691"/>
      <c r="C512" s="691"/>
      <c r="D512" s="691"/>
      <c r="E512" s="691"/>
      <c r="F512" s="691"/>
      <c r="G512" s="691"/>
      <c r="H512" s="691"/>
      <c r="I512" s="691"/>
      <c r="J512" s="703"/>
      <c r="K512" s="703"/>
      <c r="L512" s="691"/>
      <c r="M512" s="691"/>
      <c r="N512" s="691"/>
      <c r="O512" s="691"/>
      <c r="P512" s="691"/>
      <c r="Q512" s="691"/>
      <c r="R512" s="691"/>
      <c r="S512" s="691"/>
      <c r="T512" s="691"/>
      <c r="U512" s="691"/>
      <c r="V512" s="691"/>
      <c r="W512" s="691"/>
      <c r="X512" s="691"/>
      <c r="Y512" s="691"/>
      <c r="Z512" s="691"/>
      <c r="AA512" s="691"/>
      <c r="AB512" s="691"/>
      <c r="AC512" s="691"/>
      <c r="AD512" s="691"/>
      <c r="AE512" s="691"/>
      <c r="AF512" s="691"/>
    </row>
    <row r="513" spans="1:32" ht="14.25" customHeight="1">
      <c r="A513" s="691"/>
      <c r="B513" s="691"/>
      <c r="C513" s="691"/>
      <c r="D513" s="691"/>
      <c r="E513" s="691"/>
      <c r="F513" s="691"/>
      <c r="G513" s="691"/>
      <c r="H513" s="691"/>
      <c r="I513" s="691"/>
      <c r="J513" s="703"/>
      <c r="K513" s="703"/>
      <c r="L513" s="691"/>
      <c r="M513" s="691"/>
      <c r="N513" s="691"/>
      <c r="O513" s="691"/>
      <c r="P513" s="691"/>
      <c r="Q513" s="691"/>
      <c r="R513" s="691"/>
      <c r="S513" s="691"/>
      <c r="T513" s="691"/>
      <c r="U513" s="691"/>
      <c r="V513" s="691"/>
      <c r="W513" s="691"/>
      <c r="X513" s="691"/>
      <c r="Y513" s="691"/>
      <c r="Z513" s="691"/>
      <c r="AA513" s="691"/>
      <c r="AB513" s="691"/>
      <c r="AC513" s="691"/>
      <c r="AD513" s="691"/>
      <c r="AE513" s="691"/>
      <c r="AF513" s="691"/>
    </row>
    <row r="514" spans="1:32" ht="14.25" customHeight="1">
      <c r="A514" s="691"/>
      <c r="B514" s="691"/>
      <c r="C514" s="691"/>
      <c r="D514" s="691"/>
      <c r="E514" s="691"/>
      <c r="F514" s="691"/>
      <c r="G514" s="691"/>
      <c r="H514" s="691"/>
      <c r="I514" s="691"/>
      <c r="J514" s="703"/>
      <c r="K514" s="703"/>
      <c r="L514" s="691"/>
      <c r="M514" s="691"/>
      <c r="N514" s="691"/>
      <c r="O514" s="691"/>
      <c r="P514" s="691"/>
      <c r="Q514" s="691"/>
      <c r="R514" s="691"/>
      <c r="S514" s="691"/>
      <c r="T514" s="691"/>
      <c r="U514" s="691"/>
      <c r="V514" s="691"/>
      <c r="W514" s="691"/>
      <c r="X514" s="691"/>
      <c r="Y514" s="691"/>
      <c r="Z514" s="691"/>
      <c r="AA514" s="691"/>
      <c r="AB514" s="691"/>
      <c r="AC514" s="691"/>
      <c r="AD514" s="691"/>
      <c r="AE514" s="691"/>
      <c r="AF514" s="691"/>
    </row>
    <row r="515" spans="1:32" ht="14.25" customHeight="1">
      <c r="A515" s="691"/>
      <c r="B515" s="691"/>
      <c r="C515" s="691"/>
      <c r="D515" s="691"/>
      <c r="E515" s="691"/>
      <c r="F515" s="691"/>
      <c r="G515" s="691"/>
      <c r="H515" s="691"/>
      <c r="I515" s="691"/>
      <c r="J515" s="703"/>
      <c r="K515" s="703"/>
      <c r="L515" s="691"/>
      <c r="M515" s="691"/>
      <c r="N515" s="691"/>
      <c r="O515" s="691"/>
      <c r="P515" s="691"/>
      <c r="Q515" s="691"/>
      <c r="R515" s="691"/>
      <c r="S515" s="691"/>
      <c r="T515" s="691"/>
      <c r="U515" s="691"/>
      <c r="V515" s="691"/>
      <c r="W515" s="691"/>
      <c r="X515" s="691"/>
      <c r="Y515" s="691"/>
      <c r="Z515" s="691"/>
      <c r="AA515" s="691"/>
      <c r="AB515" s="691"/>
      <c r="AC515" s="691"/>
      <c r="AD515" s="691"/>
      <c r="AE515" s="691"/>
      <c r="AF515" s="691"/>
    </row>
    <row r="516" spans="1:32" ht="14.25" customHeight="1">
      <c r="A516" s="691"/>
      <c r="B516" s="691"/>
      <c r="C516" s="691"/>
      <c r="D516" s="691"/>
      <c r="E516" s="691"/>
      <c r="F516" s="691"/>
      <c r="G516" s="691"/>
      <c r="H516" s="691"/>
      <c r="I516" s="691"/>
      <c r="J516" s="703"/>
      <c r="K516" s="703"/>
      <c r="L516" s="691"/>
      <c r="M516" s="691"/>
      <c r="N516" s="691"/>
      <c r="O516" s="691"/>
      <c r="P516" s="691"/>
      <c r="Q516" s="691"/>
      <c r="R516" s="691"/>
      <c r="S516" s="691"/>
      <c r="T516" s="691"/>
      <c r="U516" s="691"/>
      <c r="V516" s="691"/>
      <c r="W516" s="691"/>
      <c r="X516" s="691"/>
      <c r="Y516" s="691"/>
      <c r="Z516" s="691"/>
      <c r="AA516" s="691"/>
      <c r="AB516" s="691"/>
      <c r="AC516" s="691"/>
      <c r="AD516" s="691"/>
      <c r="AE516" s="691"/>
      <c r="AF516" s="691"/>
    </row>
    <row r="517" spans="1:32" ht="14.25" customHeight="1">
      <c r="A517" s="691"/>
      <c r="B517" s="691"/>
      <c r="C517" s="691"/>
      <c r="D517" s="691"/>
      <c r="E517" s="691"/>
      <c r="F517" s="691"/>
      <c r="G517" s="691"/>
      <c r="H517" s="691"/>
      <c r="I517" s="691"/>
      <c r="J517" s="703"/>
      <c r="K517" s="703"/>
      <c r="L517" s="691"/>
      <c r="M517" s="691"/>
      <c r="N517" s="691"/>
      <c r="O517" s="691"/>
      <c r="P517" s="691"/>
      <c r="Q517" s="691"/>
      <c r="R517" s="691"/>
      <c r="S517" s="691"/>
      <c r="T517" s="691"/>
      <c r="U517" s="691"/>
      <c r="V517" s="691"/>
      <c r="W517" s="691"/>
      <c r="X517" s="691"/>
      <c r="Y517" s="691"/>
      <c r="Z517" s="691"/>
      <c r="AA517" s="691"/>
      <c r="AB517" s="691"/>
      <c r="AC517" s="691"/>
      <c r="AD517" s="691"/>
      <c r="AE517" s="691"/>
      <c r="AF517" s="691"/>
    </row>
    <row r="518" spans="1:32" ht="14.25" customHeight="1">
      <c r="A518" s="691"/>
      <c r="B518" s="691"/>
      <c r="C518" s="691"/>
      <c r="D518" s="691"/>
      <c r="E518" s="691"/>
      <c r="F518" s="691"/>
      <c r="G518" s="691"/>
      <c r="H518" s="691"/>
      <c r="I518" s="691"/>
      <c r="J518" s="703"/>
      <c r="K518" s="703"/>
      <c r="L518" s="691"/>
      <c r="M518" s="691"/>
      <c r="N518" s="691"/>
      <c r="O518" s="691"/>
      <c r="P518" s="691"/>
      <c r="Q518" s="691"/>
      <c r="R518" s="691"/>
      <c r="S518" s="691"/>
      <c r="T518" s="691"/>
      <c r="U518" s="691"/>
      <c r="V518" s="691"/>
      <c r="W518" s="691"/>
      <c r="X518" s="691"/>
      <c r="Y518" s="691"/>
      <c r="Z518" s="691"/>
      <c r="AA518" s="691"/>
      <c r="AB518" s="691"/>
      <c r="AC518" s="691"/>
      <c r="AD518" s="691"/>
      <c r="AE518" s="691"/>
      <c r="AF518" s="691"/>
    </row>
    <row r="519" spans="1:32" ht="14.25" customHeight="1">
      <c r="A519" s="691"/>
      <c r="B519" s="691"/>
      <c r="C519" s="691"/>
      <c r="D519" s="691"/>
      <c r="E519" s="691"/>
      <c r="F519" s="691"/>
      <c r="G519" s="691"/>
      <c r="H519" s="691"/>
      <c r="I519" s="691"/>
      <c r="J519" s="703"/>
      <c r="K519" s="703"/>
      <c r="L519" s="691"/>
      <c r="M519" s="691"/>
      <c r="N519" s="691"/>
      <c r="O519" s="691"/>
      <c r="P519" s="691"/>
      <c r="Q519" s="691"/>
      <c r="R519" s="691"/>
      <c r="S519" s="691"/>
      <c r="T519" s="691"/>
      <c r="U519" s="691"/>
      <c r="V519" s="691"/>
      <c r="W519" s="691"/>
      <c r="X519" s="691"/>
      <c r="Y519" s="691"/>
      <c r="Z519" s="691"/>
      <c r="AA519" s="691"/>
      <c r="AB519" s="691"/>
      <c r="AC519" s="691"/>
      <c r="AD519" s="691"/>
      <c r="AE519" s="691"/>
      <c r="AF519" s="691"/>
    </row>
    <row r="520" spans="1:32" ht="14.25" customHeight="1">
      <c r="A520" s="691"/>
      <c r="B520" s="691"/>
      <c r="C520" s="691"/>
      <c r="D520" s="691"/>
      <c r="E520" s="691"/>
      <c r="F520" s="691"/>
      <c r="G520" s="691"/>
      <c r="H520" s="691"/>
      <c r="I520" s="691"/>
      <c r="J520" s="703"/>
      <c r="K520" s="703"/>
      <c r="L520" s="691"/>
      <c r="M520" s="691"/>
      <c r="N520" s="691"/>
      <c r="O520" s="691"/>
      <c r="P520" s="691"/>
      <c r="Q520" s="691"/>
      <c r="R520" s="691"/>
      <c r="S520" s="691"/>
      <c r="T520" s="691"/>
      <c r="U520" s="691"/>
      <c r="V520" s="691"/>
      <c r="W520" s="691"/>
      <c r="X520" s="691"/>
      <c r="Y520" s="691"/>
      <c r="Z520" s="691"/>
      <c r="AA520" s="691"/>
      <c r="AB520" s="691"/>
      <c r="AC520" s="691"/>
      <c r="AD520" s="691"/>
      <c r="AE520" s="691"/>
      <c r="AF520" s="691"/>
    </row>
    <row r="521" spans="1:32" ht="14.25" customHeight="1">
      <c r="A521" s="691"/>
      <c r="B521" s="691"/>
      <c r="C521" s="691"/>
      <c r="D521" s="691"/>
      <c r="E521" s="691"/>
      <c r="F521" s="691"/>
      <c r="G521" s="691"/>
      <c r="H521" s="691"/>
      <c r="I521" s="691"/>
      <c r="J521" s="703"/>
      <c r="K521" s="703"/>
      <c r="L521" s="691"/>
      <c r="M521" s="691"/>
      <c r="N521" s="691"/>
      <c r="O521" s="691"/>
      <c r="P521" s="691"/>
      <c r="Q521" s="691"/>
      <c r="R521" s="691"/>
      <c r="S521" s="691"/>
      <c r="T521" s="691"/>
      <c r="U521" s="691"/>
      <c r="V521" s="691"/>
      <c r="W521" s="691"/>
      <c r="X521" s="691"/>
      <c r="Y521" s="691"/>
      <c r="Z521" s="691"/>
      <c r="AA521" s="691"/>
      <c r="AB521" s="691"/>
      <c r="AC521" s="691"/>
      <c r="AD521" s="691"/>
      <c r="AE521" s="691"/>
      <c r="AF521" s="691"/>
    </row>
    <row r="522" spans="1:32" ht="14.25" customHeight="1">
      <c r="A522" s="691"/>
      <c r="B522" s="691"/>
      <c r="C522" s="691"/>
      <c r="D522" s="691"/>
      <c r="E522" s="691"/>
      <c r="F522" s="691"/>
      <c r="G522" s="691"/>
      <c r="H522" s="691"/>
      <c r="I522" s="691"/>
      <c r="J522" s="703"/>
      <c r="K522" s="703"/>
      <c r="L522" s="691"/>
      <c r="M522" s="691"/>
      <c r="N522" s="691"/>
      <c r="O522" s="691"/>
      <c r="P522" s="691"/>
      <c r="Q522" s="691"/>
      <c r="R522" s="691"/>
      <c r="S522" s="691"/>
      <c r="T522" s="691"/>
      <c r="U522" s="691"/>
      <c r="V522" s="691"/>
      <c r="W522" s="691"/>
      <c r="X522" s="691"/>
      <c r="Y522" s="691"/>
      <c r="Z522" s="691"/>
      <c r="AA522" s="691"/>
      <c r="AB522" s="691"/>
      <c r="AC522" s="691"/>
      <c r="AD522" s="691"/>
      <c r="AE522" s="691"/>
      <c r="AF522" s="691"/>
    </row>
    <row r="523" spans="1:32" ht="14.25" customHeight="1">
      <c r="A523" s="691"/>
      <c r="B523" s="691"/>
      <c r="C523" s="691"/>
      <c r="D523" s="691"/>
      <c r="E523" s="691"/>
      <c r="F523" s="691"/>
      <c r="G523" s="691"/>
      <c r="H523" s="691"/>
      <c r="I523" s="691"/>
      <c r="J523" s="703"/>
      <c r="K523" s="703"/>
      <c r="L523" s="691"/>
      <c r="M523" s="691"/>
      <c r="N523" s="691"/>
      <c r="O523" s="691"/>
      <c r="P523" s="691"/>
      <c r="Q523" s="691"/>
      <c r="R523" s="691"/>
      <c r="S523" s="691"/>
      <c r="T523" s="691"/>
      <c r="U523" s="691"/>
      <c r="V523" s="691"/>
      <c r="W523" s="691"/>
      <c r="X523" s="691"/>
      <c r="Y523" s="691"/>
      <c r="Z523" s="691"/>
      <c r="AA523" s="691"/>
      <c r="AB523" s="691"/>
      <c r="AC523" s="691"/>
      <c r="AD523" s="691"/>
      <c r="AE523" s="691"/>
      <c r="AF523" s="691"/>
    </row>
    <row r="524" spans="1:32" ht="14.25" customHeight="1">
      <c r="A524" s="691"/>
      <c r="B524" s="691"/>
      <c r="C524" s="691"/>
      <c r="D524" s="691"/>
      <c r="E524" s="691"/>
      <c r="F524" s="691"/>
      <c r="G524" s="691"/>
      <c r="H524" s="691"/>
      <c r="I524" s="691"/>
      <c r="J524" s="703"/>
      <c r="K524" s="703"/>
      <c r="L524" s="691"/>
      <c r="M524" s="691"/>
      <c r="N524" s="691"/>
      <c r="O524" s="691"/>
      <c r="P524" s="691"/>
      <c r="Q524" s="691"/>
      <c r="R524" s="691"/>
      <c r="S524" s="691"/>
      <c r="T524" s="691"/>
      <c r="U524" s="691"/>
      <c r="V524" s="691"/>
      <c r="W524" s="691"/>
      <c r="X524" s="691"/>
      <c r="Y524" s="691"/>
      <c r="Z524" s="691"/>
      <c r="AA524" s="691"/>
      <c r="AB524" s="691"/>
      <c r="AC524" s="691"/>
      <c r="AD524" s="691"/>
      <c r="AE524" s="691"/>
      <c r="AF524" s="691"/>
    </row>
    <row r="525" spans="1:32" ht="14.25" customHeight="1">
      <c r="A525" s="691"/>
      <c r="B525" s="691"/>
      <c r="C525" s="691"/>
      <c r="D525" s="691"/>
      <c r="E525" s="691"/>
      <c r="F525" s="691"/>
      <c r="G525" s="691"/>
      <c r="H525" s="691"/>
      <c r="I525" s="691"/>
      <c r="J525" s="703"/>
      <c r="K525" s="703"/>
      <c r="L525" s="691"/>
      <c r="M525" s="691"/>
      <c r="N525" s="691"/>
      <c r="O525" s="691"/>
      <c r="P525" s="691"/>
      <c r="Q525" s="691"/>
      <c r="R525" s="691"/>
      <c r="S525" s="691"/>
      <c r="T525" s="691"/>
      <c r="U525" s="691"/>
      <c r="V525" s="691"/>
      <c r="W525" s="691"/>
      <c r="X525" s="691"/>
      <c r="Y525" s="691"/>
      <c r="Z525" s="691"/>
      <c r="AA525" s="691"/>
      <c r="AB525" s="691"/>
      <c r="AC525" s="691"/>
      <c r="AD525" s="691"/>
      <c r="AE525" s="691"/>
      <c r="AF525" s="691"/>
    </row>
    <row r="526" spans="1:32" ht="14.25" customHeight="1">
      <c r="A526" s="691"/>
      <c r="B526" s="691"/>
      <c r="C526" s="691"/>
      <c r="D526" s="691"/>
      <c r="E526" s="691"/>
      <c r="F526" s="691"/>
      <c r="G526" s="691"/>
      <c r="H526" s="691"/>
      <c r="I526" s="691"/>
      <c r="J526" s="703"/>
      <c r="K526" s="703"/>
      <c r="L526" s="691"/>
      <c r="M526" s="691"/>
      <c r="N526" s="691"/>
      <c r="O526" s="691"/>
      <c r="P526" s="691"/>
      <c r="Q526" s="691"/>
      <c r="R526" s="691"/>
      <c r="S526" s="691"/>
      <c r="T526" s="691"/>
      <c r="U526" s="691"/>
      <c r="V526" s="691"/>
      <c r="W526" s="691"/>
      <c r="X526" s="691"/>
      <c r="Y526" s="691"/>
      <c r="Z526" s="691"/>
      <c r="AA526" s="691"/>
      <c r="AB526" s="691"/>
      <c r="AC526" s="691"/>
      <c r="AD526" s="691"/>
      <c r="AE526" s="691"/>
      <c r="AF526" s="691"/>
    </row>
    <row r="527" spans="1:32" ht="14.25" customHeight="1">
      <c r="A527" s="691"/>
      <c r="B527" s="691"/>
      <c r="C527" s="691"/>
      <c r="D527" s="691"/>
      <c r="E527" s="691"/>
      <c r="F527" s="691"/>
      <c r="G527" s="691"/>
      <c r="H527" s="691"/>
      <c r="I527" s="691"/>
      <c r="J527" s="703"/>
      <c r="K527" s="703"/>
      <c r="L527" s="691"/>
      <c r="M527" s="691"/>
      <c r="N527" s="691"/>
      <c r="O527" s="691"/>
      <c r="P527" s="691"/>
      <c r="Q527" s="691"/>
      <c r="R527" s="691"/>
      <c r="S527" s="691"/>
      <c r="T527" s="691"/>
      <c r="U527" s="691"/>
      <c r="V527" s="691"/>
      <c r="W527" s="691"/>
      <c r="X527" s="691"/>
      <c r="Y527" s="691"/>
      <c r="Z527" s="691"/>
      <c r="AA527" s="691"/>
      <c r="AB527" s="691"/>
      <c r="AC527" s="691"/>
      <c r="AD527" s="691"/>
      <c r="AE527" s="691"/>
      <c r="AF527" s="691"/>
    </row>
    <row r="528" spans="1:32" ht="14.25" customHeight="1">
      <c r="A528" s="691"/>
      <c r="B528" s="691"/>
      <c r="C528" s="691"/>
      <c r="D528" s="691"/>
      <c r="E528" s="691"/>
      <c r="F528" s="691"/>
      <c r="G528" s="691"/>
      <c r="H528" s="691"/>
      <c r="I528" s="691"/>
      <c r="J528" s="703"/>
      <c r="K528" s="703"/>
      <c r="L528" s="691"/>
      <c r="M528" s="691"/>
      <c r="N528" s="691"/>
      <c r="O528" s="691"/>
      <c r="P528" s="691"/>
      <c r="Q528" s="691"/>
      <c r="R528" s="691"/>
      <c r="S528" s="691"/>
      <c r="T528" s="691"/>
      <c r="U528" s="691"/>
      <c r="V528" s="691"/>
      <c r="W528" s="691"/>
      <c r="X528" s="691"/>
      <c r="Y528" s="691"/>
      <c r="Z528" s="691"/>
      <c r="AA528" s="691"/>
      <c r="AB528" s="691"/>
      <c r="AC528" s="691"/>
      <c r="AD528" s="691"/>
      <c r="AE528" s="691"/>
      <c r="AF528" s="691"/>
    </row>
    <row r="529" spans="1:32" ht="14.25" customHeight="1">
      <c r="A529" s="691"/>
      <c r="B529" s="691"/>
      <c r="C529" s="691"/>
      <c r="D529" s="691"/>
      <c r="E529" s="691"/>
      <c r="F529" s="691"/>
      <c r="G529" s="691"/>
      <c r="H529" s="691"/>
      <c r="I529" s="691"/>
      <c r="J529" s="703"/>
      <c r="K529" s="703"/>
      <c r="L529" s="691"/>
      <c r="M529" s="691"/>
      <c r="N529" s="691"/>
      <c r="O529" s="691"/>
      <c r="P529" s="691"/>
      <c r="Q529" s="691"/>
      <c r="R529" s="691"/>
      <c r="S529" s="691"/>
      <c r="T529" s="691"/>
      <c r="U529" s="691"/>
      <c r="V529" s="691"/>
      <c r="W529" s="691"/>
      <c r="X529" s="691"/>
      <c r="Y529" s="691"/>
      <c r="Z529" s="691"/>
      <c r="AA529" s="691"/>
      <c r="AB529" s="691"/>
      <c r="AC529" s="691"/>
      <c r="AD529" s="691"/>
      <c r="AE529" s="691"/>
      <c r="AF529" s="691"/>
    </row>
    <row r="530" spans="1:32" ht="14.25" customHeight="1">
      <c r="A530" s="691"/>
      <c r="B530" s="691"/>
      <c r="C530" s="691"/>
      <c r="D530" s="691"/>
      <c r="E530" s="691"/>
      <c r="F530" s="691"/>
      <c r="G530" s="691"/>
      <c r="H530" s="691"/>
      <c r="I530" s="691"/>
      <c r="J530" s="703"/>
      <c r="K530" s="703"/>
      <c r="L530" s="691"/>
      <c r="M530" s="691"/>
      <c r="N530" s="691"/>
      <c r="O530" s="691"/>
      <c r="P530" s="691"/>
      <c r="Q530" s="691"/>
      <c r="R530" s="691"/>
      <c r="S530" s="691"/>
      <c r="T530" s="691"/>
      <c r="U530" s="691"/>
      <c r="V530" s="691"/>
      <c r="W530" s="691"/>
      <c r="X530" s="691"/>
      <c r="Y530" s="691"/>
      <c r="Z530" s="691"/>
      <c r="AA530" s="691"/>
      <c r="AB530" s="691"/>
      <c r="AC530" s="691"/>
      <c r="AD530" s="691"/>
      <c r="AE530" s="691"/>
      <c r="AF530" s="691"/>
    </row>
    <row r="531" spans="1:32" ht="14.25" customHeight="1">
      <c r="A531" s="691"/>
      <c r="B531" s="691"/>
      <c r="C531" s="691"/>
      <c r="D531" s="691"/>
      <c r="E531" s="691"/>
      <c r="F531" s="691"/>
      <c r="G531" s="691"/>
      <c r="H531" s="691"/>
      <c r="I531" s="691"/>
      <c r="J531" s="703"/>
      <c r="K531" s="703"/>
      <c r="L531" s="691"/>
      <c r="M531" s="691"/>
      <c r="N531" s="691"/>
      <c r="O531" s="691"/>
      <c r="P531" s="691"/>
      <c r="Q531" s="691"/>
      <c r="R531" s="691"/>
      <c r="S531" s="691"/>
      <c r="T531" s="691"/>
      <c r="U531" s="691"/>
      <c r="V531" s="691"/>
      <c r="W531" s="691"/>
      <c r="X531" s="691"/>
      <c r="Y531" s="691"/>
      <c r="Z531" s="691"/>
      <c r="AA531" s="691"/>
      <c r="AB531" s="691"/>
      <c r="AC531" s="691"/>
      <c r="AD531" s="691"/>
      <c r="AE531" s="691"/>
      <c r="AF531" s="691"/>
    </row>
    <row r="532" spans="1:32" ht="14.25" customHeight="1">
      <c r="A532" s="691"/>
      <c r="B532" s="691"/>
      <c r="C532" s="691"/>
      <c r="D532" s="691"/>
      <c r="E532" s="691"/>
      <c r="F532" s="691"/>
      <c r="G532" s="691"/>
      <c r="H532" s="691"/>
      <c r="I532" s="691"/>
      <c r="J532" s="703"/>
      <c r="K532" s="703"/>
      <c r="L532" s="691"/>
      <c r="M532" s="691"/>
      <c r="N532" s="691"/>
      <c r="O532" s="691"/>
      <c r="P532" s="691"/>
      <c r="Q532" s="691"/>
      <c r="R532" s="691"/>
      <c r="S532" s="691"/>
      <c r="T532" s="691"/>
      <c r="U532" s="691"/>
      <c r="V532" s="691"/>
      <c r="W532" s="691"/>
      <c r="X532" s="691"/>
      <c r="Y532" s="691"/>
      <c r="Z532" s="691"/>
      <c r="AA532" s="691"/>
      <c r="AB532" s="691"/>
      <c r="AC532" s="691"/>
      <c r="AD532" s="691"/>
      <c r="AE532" s="691"/>
      <c r="AF532" s="691"/>
    </row>
    <row r="533" spans="1:32" ht="14.25" customHeight="1">
      <c r="A533" s="691"/>
      <c r="B533" s="691"/>
      <c r="C533" s="691"/>
      <c r="D533" s="691"/>
      <c r="E533" s="691"/>
      <c r="F533" s="691"/>
      <c r="G533" s="691"/>
      <c r="H533" s="691"/>
      <c r="I533" s="691"/>
      <c r="J533" s="703"/>
      <c r="K533" s="703"/>
      <c r="L533" s="691"/>
      <c r="M533" s="691"/>
      <c r="N533" s="691"/>
      <c r="O533" s="691"/>
      <c r="P533" s="691"/>
      <c r="Q533" s="691"/>
      <c r="R533" s="691"/>
      <c r="S533" s="691"/>
      <c r="T533" s="691"/>
      <c r="U533" s="691"/>
      <c r="V533" s="691"/>
      <c r="W533" s="691"/>
      <c r="X533" s="691"/>
      <c r="Y533" s="691"/>
      <c r="Z533" s="691"/>
      <c r="AA533" s="691"/>
      <c r="AB533" s="691"/>
      <c r="AC533" s="691"/>
      <c r="AD533" s="691"/>
      <c r="AE533" s="691"/>
      <c r="AF533" s="691"/>
    </row>
    <row r="534" spans="1:32" ht="14.25" customHeight="1">
      <c r="A534" s="691"/>
      <c r="B534" s="691"/>
      <c r="C534" s="691"/>
      <c r="D534" s="691"/>
      <c r="E534" s="691"/>
      <c r="F534" s="691"/>
      <c r="G534" s="691"/>
      <c r="H534" s="691"/>
      <c r="I534" s="691"/>
      <c r="J534" s="703"/>
      <c r="K534" s="703"/>
      <c r="L534" s="691"/>
      <c r="M534" s="691"/>
      <c r="N534" s="691"/>
      <c r="O534" s="691"/>
      <c r="P534" s="691"/>
      <c r="Q534" s="691"/>
      <c r="R534" s="691"/>
      <c r="S534" s="691"/>
      <c r="T534" s="691"/>
      <c r="U534" s="691"/>
      <c r="V534" s="691"/>
      <c r="W534" s="691"/>
      <c r="X534" s="691"/>
      <c r="Y534" s="691"/>
      <c r="Z534" s="691"/>
      <c r="AA534" s="691"/>
      <c r="AB534" s="691"/>
      <c r="AC534" s="691"/>
      <c r="AD534" s="691"/>
      <c r="AE534" s="691"/>
      <c r="AF534" s="691"/>
    </row>
    <row r="535" spans="1:32" ht="14.25" customHeight="1">
      <c r="A535" s="691"/>
      <c r="B535" s="691"/>
      <c r="C535" s="691"/>
      <c r="D535" s="691"/>
      <c r="E535" s="691"/>
      <c r="F535" s="691"/>
      <c r="G535" s="691"/>
      <c r="H535" s="691"/>
      <c r="I535" s="691"/>
      <c r="J535" s="703"/>
      <c r="K535" s="703"/>
      <c r="L535" s="691"/>
      <c r="M535" s="691"/>
      <c r="N535" s="691"/>
      <c r="O535" s="691"/>
      <c r="P535" s="691"/>
      <c r="Q535" s="691"/>
      <c r="R535" s="691"/>
      <c r="S535" s="691"/>
      <c r="T535" s="691"/>
      <c r="U535" s="691"/>
      <c r="V535" s="691"/>
      <c r="W535" s="691"/>
      <c r="X535" s="691"/>
      <c r="Y535" s="691"/>
      <c r="Z535" s="691"/>
      <c r="AA535" s="691"/>
      <c r="AB535" s="691"/>
      <c r="AC535" s="691"/>
      <c r="AD535" s="691"/>
      <c r="AE535" s="691"/>
      <c r="AF535" s="691"/>
    </row>
    <row r="536" spans="1:32" ht="14.25" customHeight="1">
      <c r="A536" s="691"/>
      <c r="B536" s="691"/>
      <c r="C536" s="691"/>
      <c r="D536" s="691"/>
      <c r="E536" s="691"/>
      <c r="F536" s="691"/>
      <c r="G536" s="691"/>
      <c r="H536" s="691"/>
      <c r="I536" s="691"/>
      <c r="J536" s="703"/>
      <c r="K536" s="703"/>
      <c r="L536" s="691"/>
      <c r="M536" s="691"/>
      <c r="N536" s="691"/>
      <c r="O536" s="691"/>
      <c r="P536" s="691"/>
      <c r="Q536" s="691"/>
      <c r="R536" s="691"/>
      <c r="S536" s="691"/>
      <c r="T536" s="691"/>
      <c r="U536" s="691"/>
      <c r="V536" s="691"/>
      <c r="W536" s="691"/>
      <c r="X536" s="691"/>
      <c r="Y536" s="691"/>
      <c r="Z536" s="691"/>
      <c r="AA536" s="691"/>
      <c r="AB536" s="691"/>
      <c r="AC536" s="691"/>
      <c r="AD536" s="691"/>
      <c r="AE536" s="691"/>
      <c r="AF536" s="691"/>
    </row>
    <row r="537" spans="1:32" ht="14.25" customHeight="1">
      <c r="A537" s="691"/>
      <c r="B537" s="691"/>
      <c r="C537" s="691"/>
      <c r="D537" s="691"/>
      <c r="E537" s="691"/>
      <c r="F537" s="691"/>
      <c r="G537" s="691"/>
      <c r="H537" s="691"/>
      <c r="I537" s="691"/>
      <c r="J537" s="703"/>
      <c r="K537" s="703"/>
      <c r="L537" s="691"/>
      <c r="M537" s="691"/>
      <c r="N537" s="691"/>
      <c r="O537" s="691"/>
      <c r="P537" s="691"/>
      <c r="Q537" s="691"/>
      <c r="R537" s="691"/>
      <c r="S537" s="691"/>
      <c r="T537" s="691"/>
      <c r="U537" s="691"/>
      <c r="V537" s="691"/>
      <c r="W537" s="691"/>
      <c r="X537" s="691"/>
      <c r="Y537" s="691"/>
      <c r="Z537" s="691"/>
      <c r="AA537" s="691"/>
      <c r="AB537" s="691"/>
      <c r="AC537" s="691"/>
      <c r="AD537" s="691"/>
      <c r="AE537" s="691"/>
      <c r="AF537" s="691"/>
    </row>
    <row r="538" spans="1:32" ht="14.25" customHeight="1">
      <c r="A538" s="691"/>
      <c r="B538" s="691"/>
      <c r="C538" s="691"/>
      <c r="D538" s="691"/>
      <c r="E538" s="691"/>
      <c r="F538" s="691"/>
      <c r="G538" s="691"/>
      <c r="H538" s="691"/>
      <c r="I538" s="691"/>
      <c r="J538" s="703"/>
      <c r="K538" s="703"/>
      <c r="L538" s="691"/>
      <c r="M538" s="691"/>
      <c r="N538" s="691"/>
      <c r="O538" s="691"/>
      <c r="P538" s="691"/>
      <c r="Q538" s="691"/>
      <c r="R538" s="691"/>
      <c r="S538" s="691"/>
      <c r="T538" s="691"/>
      <c r="U538" s="691"/>
      <c r="V538" s="691"/>
      <c r="W538" s="691"/>
      <c r="X538" s="691"/>
      <c r="Y538" s="691"/>
      <c r="Z538" s="691"/>
      <c r="AA538" s="691"/>
      <c r="AB538" s="691"/>
      <c r="AC538" s="691"/>
      <c r="AD538" s="691"/>
      <c r="AE538" s="691"/>
      <c r="AF538" s="691"/>
    </row>
    <row r="539" spans="1:32" ht="14.25" customHeight="1">
      <c r="A539" s="691"/>
      <c r="B539" s="691"/>
      <c r="C539" s="691"/>
      <c r="D539" s="691"/>
      <c r="E539" s="691"/>
      <c r="F539" s="691"/>
      <c r="G539" s="691"/>
      <c r="H539" s="691"/>
      <c r="I539" s="691"/>
      <c r="J539" s="703"/>
      <c r="K539" s="703"/>
      <c r="L539" s="691"/>
      <c r="M539" s="691"/>
      <c r="N539" s="691"/>
      <c r="O539" s="691"/>
      <c r="P539" s="691"/>
      <c r="Q539" s="691"/>
      <c r="R539" s="691"/>
      <c r="S539" s="691"/>
      <c r="T539" s="691"/>
      <c r="U539" s="691"/>
      <c r="V539" s="691"/>
      <c r="W539" s="691"/>
      <c r="X539" s="691"/>
      <c r="Y539" s="691"/>
      <c r="Z539" s="691"/>
      <c r="AA539" s="691"/>
      <c r="AB539" s="691"/>
      <c r="AC539" s="691"/>
      <c r="AD539" s="691"/>
      <c r="AE539" s="691"/>
      <c r="AF539" s="691"/>
    </row>
    <row r="540" spans="1:32" ht="14.25" customHeight="1">
      <c r="A540" s="691"/>
      <c r="B540" s="691"/>
      <c r="C540" s="691"/>
      <c r="D540" s="691"/>
      <c r="E540" s="691"/>
      <c r="F540" s="691"/>
      <c r="G540" s="691"/>
      <c r="H540" s="691"/>
      <c r="I540" s="691"/>
      <c r="J540" s="703"/>
      <c r="K540" s="703"/>
      <c r="L540" s="691"/>
      <c r="M540" s="691"/>
      <c r="N540" s="691"/>
      <c r="O540" s="691"/>
      <c r="P540" s="691"/>
      <c r="Q540" s="691"/>
      <c r="R540" s="691"/>
      <c r="S540" s="691"/>
      <c r="T540" s="691"/>
      <c r="U540" s="691"/>
      <c r="V540" s="691"/>
      <c r="W540" s="691"/>
      <c r="X540" s="691"/>
      <c r="Y540" s="691"/>
      <c r="Z540" s="691"/>
      <c r="AA540" s="691"/>
      <c r="AB540" s="691"/>
      <c r="AC540" s="691"/>
      <c r="AD540" s="691"/>
      <c r="AE540" s="691"/>
      <c r="AF540" s="691"/>
    </row>
    <row r="541" spans="1:32" ht="14.25" customHeight="1">
      <c r="A541" s="691"/>
      <c r="B541" s="691"/>
      <c r="C541" s="691"/>
      <c r="D541" s="691"/>
      <c r="E541" s="691"/>
      <c r="F541" s="691"/>
      <c r="G541" s="691"/>
      <c r="H541" s="691"/>
      <c r="I541" s="691"/>
      <c r="J541" s="703"/>
      <c r="K541" s="703"/>
      <c r="L541" s="691"/>
      <c r="M541" s="691"/>
      <c r="N541" s="691"/>
      <c r="O541" s="691"/>
      <c r="P541" s="691"/>
      <c r="Q541" s="691"/>
      <c r="R541" s="691"/>
      <c r="S541" s="691"/>
      <c r="T541" s="691"/>
      <c r="U541" s="691"/>
      <c r="V541" s="691"/>
      <c r="W541" s="691"/>
      <c r="X541" s="691"/>
      <c r="Y541" s="691"/>
      <c r="Z541" s="691"/>
      <c r="AA541" s="691"/>
      <c r="AB541" s="691"/>
      <c r="AC541" s="691"/>
      <c r="AD541" s="691"/>
      <c r="AE541" s="691"/>
      <c r="AF541" s="691"/>
    </row>
    <row r="542" spans="1:32" ht="14.25" customHeight="1">
      <c r="A542" s="691"/>
      <c r="B542" s="691"/>
      <c r="C542" s="691"/>
      <c r="D542" s="691"/>
      <c r="E542" s="691"/>
      <c r="F542" s="691"/>
      <c r="G542" s="691"/>
      <c r="H542" s="691"/>
      <c r="I542" s="691"/>
      <c r="J542" s="703"/>
      <c r="K542" s="703"/>
      <c r="L542" s="691"/>
      <c r="M542" s="691"/>
      <c r="N542" s="691"/>
      <c r="O542" s="691"/>
      <c r="P542" s="691"/>
      <c r="Q542" s="691"/>
      <c r="R542" s="691"/>
      <c r="S542" s="691"/>
      <c r="T542" s="691"/>
      <c r="U542" s="691"/>
      <c r="V542" s="691"/>
      <c r="W542" s="691"/>
      <c r="X542" s="691"/>
      <c r="Y542" s="691"/>
      <c r="Z542" s="691"/>
      <c r="AA542" s="691"/>
      <c r="AB542" s="691"/>
      <c r="AC542" s="691"/>
      <c r="AD542" s="691"/>
      <c r="AE542" s="691"/>
      <c r="AF542" s="691"/>
    </row>
    <row r="543" spans="1:32" ht="14.25" customHeight="1">
      <c r="A543" s="691"/>
      <c r="B543" s="691"/>
      <c r="C543" s="691"/>
      <c r="D543" s="691"/>
      <c r="E543" s="691"/>
      <c r="F543" s="691"/>
      <c r="G543" s="691"/>
      <c r="H543" s="691"/>
      <c r="I543" s="691"/>
      <c r="J543" s="703"/>
      <c r="K543" s="703"/>
      <c r="L543" s="691"/>
      <c r="M543" s="691"/>
      <c r="N543" s="691"/>
      <c r="O543" s="691"/>
      <c r="P543" s="691"/>
      <c r="Q543" s="691"/>
      <c r="R543" s="691"/>
      <c r="S543" s="691"/>
      <c r="T543" s="691"/>
      <c r="U543" s="691"/>
      <c r="V543" s="691"/>
      <c r="W543" s="691"/>
      <c r="X543" s="691"/>
      <c r="Y543" s="691"/>
      <c r="Z543" s="691"/>
      <c r="AA543" s="691"/>
      <c r="AB543" s="691"/>
      <c r="AC543" s="691"/>
      <c r="AD543" s="691"/>
      <c r="AE543" s="691"/>
      <c r="AF543" s="691"/>
    </row>
    <row r="544" spans="1:32" ht="14.25" customHeight="1">
      <c r="A544" s="691"/>
      <c r="B544" s="691"/>
      <c r="C544" s="691"/>
      <c r="D544" s="691"/>
      <c r="E544" s="691"/>
      <c r="F544" s="691"/>
      <c r="G544" s="691"/>
      <c r="H544" s="691"/>
      <c r="I544" s="691"/>
      <c r="J544" s="703"/>
      <c r="K544" s="703"/>
      <c r="L544" s="691"/>
      <c r="M544" s="691"/>
      <c r="N544" s="691"/>
      <c r="O544" s="691"/>
      <c r="P544" s="691"/>
      <c r="Q544" s="691"/>
      <c r="R544" s="691"/>
      <c r="S544" s="691"/>
      <c r="T544" s="691"/>
      <c r="U544" s="691"/>
      <c r="V544" s="691"/>
      <c r="W544" s="691"/>
      <c r="X544" s="691"/>
      <c r="Y544" s="691"/>
      <c r="Z544" s="691"/>
      <c r="AA544" s="691"/>
      <c r="AB544" s="691"/>
      <c r="AC544" s="691"/>
      <c r="AD544" s="691"/>
      <c r="AE544" s="691"/>
      <c r="AF544" s="691"/>
    </row>
    <row r="545" spans="1:32" ht="14.25" customHeight="1">
      <c r="A545" s="691"/>
      <c r="B545" s="691"/>
      <c r="C545" s="691"/>
      <c r="D545" s="691"/>
      <c r="E545" s="691"/>
      <c r="F545" s="691"/>
      <c r="G545" s="691"/>
      <c r="H545" s="691"/>
      <c r="I545" s="691"/>
      <c r="J545" s="703"/>
      <c r="K545" s="703"/>
      <c r="L545" s="691"/>
      <c r="M545" s="691"/>
      <c r="N545" s="691"/>
      <c r="O545" s="691"/>
      <c r="P545" s="691"/>
      <c r="Q545" s="691"/>
      <c r="R545" s="691"/>
      <c r="S545" s="691"/>
      <c r="T545" s="691"/>
      <c r="U545" s="691"/>
      <c r="V545" s="691"/>
      <c r="W545" s="691"/>
      <c r="X545" s="691"/>
      <c r="Y545" s="691"/>
      <c r="Z545" s="691"/>
      <c r="AA545" s="691"/>
      <c r="AB545" s="691"/>
      <c r="AC545" s="691"/>
      <c r="AD545" s="691"/>
      <c r="AE545" s="691"/>
      <c r="AF545" s="691"/>
    </row>
    <row r="546" spans="1:32" ht="14.25" customHeight="1">
      <c r="A546" s="691"/>
      <c r="B546" s="691"/>
      <c r="C546" s="691"/>
      <c r="D546" s="691"/>
      <c r="E546" s="691"/>
      <c r="F546" s="691"/>
      <c r="G546" s="691"/>
      <c r="H546" s="691"/>
      <c r="I546" s="691"/>
      <c r="J546" s="703"/>
      <c r="K546" s="703"/>
      <c r="L546" s="691"/>
      <c r="M546" s="691"/>
      <c r="N546" s="691"/>
      <c r="O546" s="691"/>
      <c r="P546" s="691"/>
      <c r="Q546" s="691"/>
      <c r="R546" s="691"/>
      <c r="S546" s="691"/>
      <c r="T546" s="691"/>
      <c r="U546" s="691"/>
      <c r="V546" s="691"/>
      <c r="W546" s="691"/>
      <c r="X546" s="691"/>
      <c r="Y546" s="691"/>
      <c r="Z546" s="691"/>
      <c r="AA546" s="691"/>
      <c r="AB546" s="691"/>
      <c r="AC546" s="691"/>
      <c r="AD546" s="691"/>
      <c r="AE546" s="691"/>
      <c r="AF546" s="691"/>
    </row>
    <row r="547" spans="1:32" ht="14.25" customHeight="1">
      <c r="A547" s="691"/>
      <c r="B547" s="691"/>
      <c r="C547" s="691"/>
      <c r="D547" s="691"/>
      <c r="E547" s="691"/>
      <c r="F547" s="691"/>
      <c r="G547" s="691"/>
      <c r="H547" s="691"/>
      <c r="I547" s="691"/>
      <c r="J547" s="703"/>
      <c r="K547" s="703"/>
      <c r="L547" s="691"/>
      <c r="M547" s="691"/>
      <c r="N547" s="691"/>
      <c r="O547" s="691"/>
      <c r="P547" s="691"/>
      <c r="Q547" s="691"/>
      <c r="R547" s="691"/>
      <c r="S547" s="691"/>
      <c r="T547" s="691"/>
      <c r="U547" s="691"/>
      <c r="V547" s="691"/>
      <c r="W547" s="691"/>
      <c r="X547" s="691"/>
      <c r="Y547" s="691"/>
      <c r="Z547" s="691"/>
      <c r="AA547" s="691"/>
      <c r="AB547" s="691"/>
      <c r="AC547" s="691"/>
      <c r="AD547" s="691"/>
      <c r="AE547" s="691"/>
      <c r="AF547" s="691"/>
    </row>
    <row r="548" spans="1:32" ht="14.25" customHeight="1">
      <c r="A548" s="691"/>
      <c r="B548" s="691"/>
      <c r="C548" s="691"/>
      <c r="D548" s="691"/>
      <c r="E548" s="691"/>
      <c r="F548" s="691"/>
      <c r="G548" s="691"/>
      <c r="H548" s="691"/>
      <c r="I548" s="691"/>
      <c r="J548" s="703"/>
      <c r="K548" s="703"/>
      <c r="L548" s="691"/>
      <c r="M548" s="691"/>
      <c r="N548" s="691"/>
      <c r="O548" s="691"/>
      <c r="P548" s="691"/>
      <c r="Q548" s="691"/>
      <c r="R548" s="691"/>
      <c r="S548" s="691"/>
      <c r="T548" s="691"/>
      <c r="U548" s="691"/>
      <c r="V548" s="691"/>
      <c r="W548" s="691"/>
      <c r="X548" s="691"/>
      <c r="Y548" s="691"/>
      <c r="Z548" s="691"/>
      <c r="AA548" s="691"/>
      <c r="AB548" s="691"/>
      <c r="AC548" s="691"/>
      <c r="AD548" s="691"/>
      <c r="AE548" s="691"/>
      <c r="AF548" s="691"/>
    </row>
    <row r="549" spans="1:32" ht="14.25" customHeight="1">
      <c r="A549" s="691"/>
      <c r="B549" s="691"/>
      <c r="C549" s="691"/>
      <c r="D549" s="691"/>
      <c r="E549" s="691"/>
      <c r="F549" s="691"/>
      <c r="G549" s="691"/>
      <c r="H549" s="691"/>
      <c r="I549" s="691"/>
      <c r="J549" s="703"/>
      <c r="K549" s="703"/>
      <c r="L549" s="691"/>
      <c r="M549" s="691"/>
      <c r="N549" s="691"/>
      <c r="O549" s="691"/>
      <c r="P549" s="691"/>
      <c r="Q549" s="691"/>
      <c r="R549" s="691"/>
      <c r="S549" s="691"/>
      <c r="T549" s="691"/>
      <c r="U549" s="691"/>
      <c r="V549" s="691"/>
      <c r="W549" s="691"/>
      <c r="X549" s="691"/>
      <c r="Y549" s="691"/>
      <c r="Z549" s="691"/>
      <c r="AA549" s="691"/>
      <c r="AB549" s="691"/>
      <c r="AC549" s="691"/>
      <c r="AD549" s="691"/>
      <c r="AE549" s="691"/>
      <c r="AF549" s="691"/>
    </row>
    <row r="550" spans="1:32" ht="14.25" customHeight="1">
      <c r="A550" s="691"/>
      <c r="B550" s="691"/>
      <c r="C550" s="691"/>
      <c r="D550" s="691"/>
      <c r="E550" s="691"/>
      <c r="F550" s="691"/>
      <c r="G550" s="691"/>
      <c r="H550" s="691"/>
      <c r="I550" s="691"/>
      <c r="J550" s="703"/>
      <c r="K550" s="703"/>
      <c r="L550" s="691"/>
      <c r="M550" s="691"/>
      <c r="N550" s="691"/>
      <c r="O550" s="691"/>
      <c r="P550" s="691"/>
      <c r="Q550" s="691"/>
      <c r="R550" s="691"/>
      <c r="S550" s="691"/>
      <c r="T550" s="691"/>
      <c r="U550" s="691"/>
      <c r="V550" s="691"/>
      <c r="W550" s="691"/>
      <c r="X550" s="691"/>
      <c r="Y550" s="691"/>
      <c r="Z550" s="691"/>
      <c r="AA550" s="691"/>
      <c r="AB550" s="691"/>
      <c r="AC550" s="691"/>
      <c r="AD550" s="691"/>
      <c r="AE550" s="691"/>
      <c r="AF550" s="691"/>
    </row>
    <row r="551" spans="1:32" ht="14.25" customHeight="1">
      <c r="A551" s="691"/>
      <c r="B551" s="691"/>
      <c r="C551" s="691"/>
      <c r="D551" s="691"/>
      <c r="E551" s="691"/>
      <c r="F551" s="691"/>
      <c r="G551" s="691"/>
      <c r="H551" s="691"/>
      <c r="I551" s="691"/>
      <c r="J551" s="703"/>
      <c r="K551" s="703"/>
      <c r="L551" s="691"/>
      <c r="M551" s="691"/>
      <c r="N551" s="691"/>
      <c r="O551" s="691"/>
      <c r="P551" s="691"/>
      <c r="Q551" s="691"/>
      <c r="R551" s="691"/>
      <c r="S551" s="691"/>
      <c r="T551" s="691"/>
      <c r="U551" s="691"/>
      <c r="V551" s="691"/>
      <c r="W551" s="691"/>
      <c r="X551" s="691"/>
      <c r="Y551" s="691"/>
      <c r="Z551" s="691"/>
      <c r="AA551" s="691"/>
      <c r="AB551" s="691"/>
      <c r="AC551" s="691"/>
      <c r="AD551" s="691"/>
      <c r="AE551" s="691"/>
      <c r="AF551" s="691"/>
    </row>
    <row r="552" spans="1:32" ht="14.25" customHeight="1">
      <c r="A552" s="691"/>
      <c r="B552" s="691"/>
      <c r="C552" s="691"/>
      <c r="D552" s="691"/>
      <c r="E552" s="691"/>
      <c r="F552" s="691"/>
      <c r="G552" s="691"/>
      <c r="H552" s="691"/>
      <c r="I552" s="691"/>
      <c r="J552" s="703"/>
      <c r="K552" s="703"/>
      <c r="L552" s="691"/>
      <c r="M552" s="691"/>
      <c r="N552" s="691"/>
      <c r="O552" s="691"/>
      <c r="P552" s="691"/>
      <c r="Q552" s="691"/>
      <c r="R552" s="691"/>
      <c r="S552" s="691"/>
      <c r="T552" s="691"/>
      <c r="U552" s="691"/>
      <c r="V552" s="691"/>
      <c r="W552" s="691"/>
      <c r="X552" s="691"/>
      <c r="Y552" s="691"/>
      <c r="Z552" s="691"/>
      <c r="AA552" s="691"/>
      <c r="AB552" s="691"/>
      <c r="AC552" s="691"/>
      <c r="AD552" s="691"/>
      <c r="AE552" s="691"/>
      <c r="AF552" s="691"/>
    </row>
    <row r="553" spans="1:32" ht="14.25" customHeight="1">
      <c r="A553" s="691"/>
      <c r="B553" s="691"/>
      <c r="C553" s="691"/>
      <c r="D553" s="691"/>
      <c r="E553" s="691"/>
      <c r="F553" s="691"/>
      <c r="G553" s="691"/>
      <c r="H553" s="691"/>
      <c r="I553" s="691"/>
      <c r="J553" s="703"/>
      <c r="K553" s="703"/>
      <c r="L553" s="691"/>
      <c r="M553" s="691"/>
      <c r="N553" s="691"/>
      <c r="O553" s="691"/>
      <c r="P553" s="691"/>
      <c r="Q553" s="691"/>
      <c r="R553" s="691"/>
      <c r="S553" s="691"/>
      <c r="T553" s="691"/>
      <c r="U553" s="691"/>
      <c r="V553" s="691"/>
      <c r="W553" s="691"/>
      <c r="X553" s="691"/>
      <c r="Y553" s="691"/>
      <c r="Z553" s="691"/>
      <c r="AA553" s="691"/>
      <c r="AB553" s="691"/>
      <c r="AC553" s="691"/>
      <c r="AD553" s="691"/>
      <c r="AE553" s="691"/>
      <c r="AF553" s="691"/>
    </row>
    <row r="554" spans="1:32" ht="14.25" customHeight="1">
      <c r="A554" s="691"/>
      <c r="B554" s="691"/>
      <c r="C554" s="691"/>
      <c r="D554" s="691"/>
      <c r="E554" s="691"/>
      <c r="F554" s="691"/>
      <c r="G554" s="691"/>
      <c r="H554" s="691"/>
      <c r="I554" s="691"/>
      <c r="J554" s="703"/>
      <c r="K554" s="703"/>
      <c r="L554" s="691"/>
      <c r="M554" s="691"/>
      <c r="N554" s="691"/>
      <c r="O554" s="691"/>
      <c r="P554" s="691"/>
      <c r="Q554" s="691"/>
      <c r="R554" s="691"/>
      <c r="S554" s="691"/>
      <c r="T554" s="691"/>
      <c r="U554" s="691"/>
      <c r="V554" s="691"/>
      <c r="W554" s="691"/>
      <c r="X554" s="691"/>
      <c r="Y554" s="691"/>
      <c r="Z554" s="691"/>
      <c r="AA554" s="691"/>
      <c r="AB554" s="691"/>
      <c r="AC554" s="691"/>
      <c r="AD554" s="691"/>
      <c r="AE554" s="691"/>
      <c r="AF554" s="691"/>
    </row>
    <row r="555" spans="1:32" ht="14.25" customHeight="1">
      <c r="A555" s="691"/>
      <c r="B555" s="691"/>
      <c r="C555" s="691"/>
      <c r="D555" s="691"/>
      <c r="E555" s="691"/>
      <c r="F555" s="691"/>
      <c r="G555" s="691"/>
      <c r="H555" s="691"/>
      <c r="I555" s="691"/>
      <c r="J555" s="703"/>
      <c r="K555" s="703"/>
      <c r="L555" s="691"/>
      <c r="M555" s="691"/>
      <c r="N555" s="691"/>
      <c r="O555" s="691"/>
      <c r="P555" s="691"/>
      <c r="Q555" s="691"/>
      <c r="R555" s="691"/>
      <c r="S555" s="691"/>
      <c r="T555" s="691"/>
      <c r="U555" s="691"/>
      <c r="V555" s="691"/>
      <c r="W555" s="691"/>
      <c r="X555" s="691"/>
      <c r="Y555" s="691"/>
      <c r="Z555" s="691"/>
      <c r="AA555" s="691"/>
      <c r="AB555" s="691"/>
      <c r="AC555" s="691"/>
      <c r="AD555" s="691"/>
      <c r="AE555" s="691"/>
      <c r="AF555" s="691"/>
    </row>
    <row r="556" spans="1:32" ht="14.25" customHeight="1">
      <c r="A556" s="691"/>
      <c r="B556" s="691"/>
      <c r="C556" s="691"/>
      <c r="D556" s="691"/>
      <c r="E556" s="691"/>
      <c r="F556" s="691"/>
      <c r="G556" s="691"/>
      <c r="H556" s="691"/>
      <c r="I556" s="691"/>
      <c r="J556" s="703"/>
      <c r="K556" s="703"/>
      <c r="L556" s="691"/>
      <c r="M556" s="691"/>
      <c r="N556" s="691"/>
      <c r="O556" s="691"/>
      <c r="P556" s="691"/>
      <c r="Q556" s="691"/>
      <c r="R556" s="691"/>
      <c r="S556" s="691"/>
      <c r="T556" s="691"/>
      <c r="U556" s="691"/>
      <c r="V556" s="691"/>
      <c r="W556" s="691"/>
      <c r="X556" s="691"/>
      <c r="Y556" s="691"/>
      <c r="Z556" s="691"/>
      <c r="AA556" s="691"/>
      <c r="AB556" s="691"/>
      <c r="AC556" s="691"/>
      <c r="AD556" s="691"/>
      <c r="AE556" s="691"/>
      <c r="AF556" s="691"/>
    </row>
    <row r="557" spans="1:32" ht="14.25" customHeight="1">
      <c r="A557" s="691"/>
      <c r="B557" s="691"/>
      <c r="C557" s="691"/>
      <c r="D557" s="691"/>
      <c r="E557" s="691"/>
      <c r="F557" s="691"/>
      <c r="G557" s="691"/>
      <c r="H557" s="691"/>
      <c r="I557" s="691"/>
      <c r="J557" s="703"/>
      <c r="K557" s="703"/>
      <c r="L557" s="691"/>
      <c r="M557" s="691"/>
      <c r="N557" s="691"/>
      <c r="O557" s="691"/>
      <c r="P557" s="691"/>
      <c r="Q557" s="691"/>
      <c r="R557" s="691"/>
      <c r="S557" s="691"/>
      <c r="T557" s="691"/>
      <c r="U557" s="691"/>
      <c r="V557" s="691"/>
      <c r="W557" s="691"/>
      <c r="X557" s="691"/>
      <c r="Y557" s="691"/>
      <c r="Z557" s="691"/>
      <c r="AA557" s="691"/>
      <c r="AB557" s="691"/>
      <c r="AC557" s="691"/>
      <c r="AD557" s="691"/>
      <c r="AE557" s="691"/>
      <c r="AF557" s="691"/>
    </row>
    <row r="558" spans="1:32" ht="14.25" customHeight="1">
      <c r="A558" s="691"/>
      <c r="B558" s="691"/>
      <c r="C558" s="691"/>
      <c r="D558" s="691"/>
      <c r="E558" s="691"/>
      <c r="F558" s="691"/>
      <c r="G558" s="691"/>
      <c r="H558" s="691"/>
      <c r="I558" s="691"/>
      <c r="J558" s="703"/>
      <c r="K558" s="703"/>
      <c r="L558" s="691"/>
      <c r="M558" s="691"/>
      <c r="N558" s="691"/>
      <c r="O558" s="691"/>
      <c r="P558" s="691"/>
      <c r="Q558" s="691"/>
      <c r="R558" s="691"/>
      <c r="S558" s="691"/>
      <c r="T558" s="691"/>
      <c r="U558" s="691"/>
      <c r="V558" s="691"/>
      <c r="W558" s="691"/>
      <c r="X558" s="691"/>
      <c r="Y558" s="691"/>
      <c r="Z558" s="691"/>
      <c r="AA558" s="691"/>
      <c r="AB558" s="691"/>
      <c r="AC558" s="691"/>
      <c r="AD558" s="691"/>
      <c r="AE558" s="691"/>
      <c r="AF558" s="691"/>
    </row>
    <row r="559" spans="1:32" ht="14.25" customHeight="1">
      <c r="A559" s="691"/>
      <c r="B559" s="691"/>
      <c r="C559" s="691"/>
      <c r="D559" s="691"/>
      <c r="E559" s="691"/>
      <c r="F559" s="691"/>
      <c r="G559" s="691"/>
      <c r="H559" s="691"/>
      <c r="I559" s="691"/>
      <c r="J559" s="703"/>
      <c r="K559" s="703"/>
      <c r="L559" s="691"/>
      <c r="M559" s="691"/>
      <c r="N559" s="691"/>
      <c r="O559" s="691"/>
      <c r="P559" s="691"/>
      <c r="Q559" s="691"/>
      <c r="R559" s="691"/>
      <c r="S559" s="691"/>
      <c r="T559" s="691"/>
      <c r="U559" s="691"/>
      <c r="V559" s="691"/>
      <c r="W559" s="691"/>
      <c r="X559" s="691"/>
      <c r="Y559" s="691"/>
      <c r="Z559" s="691"/>
      <c r="AA559" s="691"/>
      <c r="AB559" s="691"/>
      <c r="AC559" s="691"/>
      <c r="AD559" s="691"/>
      <c r="AE559" s="691"/>
      <c r="AF559" s="691"/>
    </row>
    <row r="560" spans="1:32" ht="14.25" customHeight="1">
      <c r="A560" s="691"/>
      <c r="B560" s="691"/>
      <c r="C560" s="691"/>
      <c r="D560" s="691"/>
      <c r="E560" s="691"/>
      <c r="F560" s="691"/>
      <c r="G560" s="691"/>
      <c r="H560" s="691"/>
      <c r="I560" s="691"/>
      <c r="J560" s="703"/>
      <c r="K560" s="703"/>
      <c r="L560" s="691"/>
      <c r="M560" s="691"/>
      <c r="N560" s="691"/>
      <c r="O560" s="691"/>
      <c r="P560" s="691"/>
      <c r="Q560" s="691"/>
      <c r="R560" s="691"/>
      <c r="S560" s="691"/>
      <c r="T560" s="691"/>
      <c r="U560" s="691"/>
      <c r="V560" s="691"/>
      <c r="W560" s="691"/>
      <c r="X560" s="691"/>
      <c r="Y560" s="691"/>
      <c r="Z560" s="691"/>
      <c r="AA560" s="691"/>
      <c r="AB560" s="691"/>
      <c r="AC560" s="691"/>
      <c r="AD560" s="691"/>
      <c r="AE560" s="691"/>
      <c r="AF560" s="691"/>
    </row>
    <row r="561" spans="1:32" ht="14.25" customHeight="1">
      <c r="A561" s="691"/>
      <c r="B561" s="691"/>
      <c r="C561" s="691"/>
      <c r="D561" s="691"/>
      <c r="E561" s="691"/>
      <c r="F561" s="691"/>
      <c r="G561" s="691"/>
      <c r="H561" s="691"/>
      <c r="I561" s="691"/>
      <c r="J561" s="703"/>
      <c r="K561" s="703"/>
      <c r="L561" s="691"/>
      <c r="M561" s="691"/>
      <c r="N561" s="691"/>
      <c r="O561" s="691"/>
      <c r="P561" s="691"/>
      <c r="Q561" s="691"/>
      <c r="R561" s="691"/>
      <c r="S561" s="691"/>
      <c r="T561" s="691"/>
      <c r="U561" s="691"/>
      <c r="V561" s="691"/>
      <c r="W561" s="691"/>
      <c r="X561" s="691"/>
      <c r="Y561" s="691"/>
      <c r="Z561" s="691"/>
      <c r="AA561" s="691"/>
      <c r="AB561" s="691"/>
      <c r="AC561" s="691"/>
      <c r="AD561" s="691"/>
      <c r="AE561" s="691"/>
      <c r="AF561" s="691"/>
    </row>
    <row r="562" spans="1:32" ht="14.25" customHeight="1">
      <c r="A562" s="691"/>
      <c r="B562" s="691"/>
      <c r="C562" s="691"/>
      <c r="D562" s="691"/>
      <c r="E562" s="691"/>
      <c r="F562" s="691"/>
      <c r="G562" s="691"/>
      <c r="H562" s="691"/>
      <c r="I562" s="691"/>
      <c r="J562" s="703"/>
      <c r="K562" s="703"/>
      <c r="L562" s="691"/>
      <c r="M562" s="691"/>
      <c r="N562" s="691"/>
      <c r="O562" s="691"/>
      <c r="P562" s="691"/>
      <c r="Q562" s="691"/>
      <c r="R562" s="691"/>
      <c r="S562" s="691"/>
      <c r="T562" s="691"/>
      <c r="U562" s="691"/>
      <c r="V562" s="691"/>
      <c r="W562" s="691"/>
      <c r="X562" s="691"/>
      <c r="Y562" s="691"/>
      <c r="Z562" s="691"/>
      <c r="AA562" s="691"/>
      <c r="AB562" s="691"/>
      <c r="AC562" s="691"/>
      <c r="AD562" s="691"/>
      <c r="AE562" s="691"/>
      <c r="AF562" s="691"/>
    </row>
    <row r="563" spans="1:32" ht="14.25" customHeight="1">
      <c r="A563" s="691"/>
      <c r="B563" s="691"/>
      <c r="C563" s="691"/>
      <c r="D563" s="691"/>
      <c r="E563" s="691"/>
      <c r="F563" s="691"/>
      <c r="G563" s="691"/>
      <c r="H563" s="691"/>
      <c r="I563" s="691"/>
      <c r="J563" s="703"/>
      <c r="K563" s="703"/>
      <c r="L563" s="691"/>
      <c r="M563" s="691"/>
      <c r="N563" s="691"/>
      <c r="O563" s="691"/>
      <c r="P563" s="691"/>
      <c r="Q563" s="691"/>
      <c r="R563" s="691"/>
      <c r="S563" s="691"/>
      <c r="T563" s="691"/>
      <c r="U563" s="691"/>
      <c r="V563" s="691"/>
      <c r="W563" s="691"/>
      <c r="X563" s="691"/>
      <c r="Y563" s="691"/>
      <c r="Z563" s="691"/>
      <c r="AA563" s="691"/>
      <c r="AB563" s="691"/>
      <c r="AC563" s="691"/>
      <c r="AD563" s="691"/>
      <c r="AE563" s="691"/>
      <c r="AF563" s="691"/>
    </row>
    <row r="564" spans="1:32" ht="14.25" customHeight="1">
      <c r="A564" s="691"/>
      <c r="B564" s="691"/>
      <c r="C564" s="691"/>
      <c r="D564" s="691"/>
      <c r="E564" s="691"/>
      <c r="F564" s="691"/>
      <c r="G564" s="691"/>
      <c r="H564" s="691"/>
      <c r="I564" s="691"/>
      <c r="J564" s="703"/>
      <c r="K564" s="703"/>
      <c r="L564" s="691"/>
      <c r="M564" s="691"/>
      <c r="N564" s="691"/>
      <c r="O564" s="691"/>
      <c r="P564" s="691"/>
      <c r="Q564" s="691"/>
      <c r="R564" s="691"/>
      <c r="S564" s="691"/>
      <c r="T564" s="691"/>
      <c r="U564" s="691"/>
      <c r="V564" s="691"/>
      <c r="W564" s="691"/>
      <c r="X564" s="691"/>
      <c r="Y564" s="691"/>
      <c r="Z564" s="691"/>
      <c r="AA564" s="691"/>
      <c r="AB564" s="691"/>
      <c r="AC564" s="691"/>
      <c r="AD564" s="691"/>
      <c r="AE564" s="691"/>
      <c r="AF564" s="691"/>
    </row>
    <row r="565" spans="1:32" ht="14.25" customHeight="1">
      <c r="A565" s="691"/>
      <c r="B565" s="691"/>
      <c r="C565" s="691"/>
      <c r="D565" s="691"/>
      <c r="E565" s="691"/>
      <c r="F565" s="691"/>
      <c r="G565" s="691"/>
      <c r="H565" s="691"/>
      <c r="I565" s="691"/>
      <c r="J565" s="703"/>
      <c r="K565" s="703"/>
      <c r="L565" s="691"/>
      <c r="M565" s="691"/>
      <c r="N565" s="691"/>
      <c r="O565" s="691"/>
      <c r="P565" s="691"/>
      <c r="Q565" s="691"/>
      <c r="R565" s="691"/>
      <c r="S565" s="691"/>
      <c r="T565" s="691"/>
      <c r="U565" s="691"/>
      <c r="V565" s="691"/>
      <c r="W565" s="691"/>
      <c r="X565" s="691"/>
      <c r="Y565" s="691"/>
      <c r="Z565" s="691"/>
      <c r="AA565" s="691"/>
      <c r="AB565" s="691"/>
      <c r="AC565" s="691"/>
      <c r="AD565" s="691"/>
      <c r="AE565" s="691"/>
      <c r="AF565" s="691"/>
    </row>
    <row r="566" spans="1:32" ht="14.25" customHeight="1">
      <c r="A566" s="691"/>
      <c r="B566" s="691"/>
      <c r="C566" s="691"/>
      <c r="D566" s="691"/>
      <c r="E566" s="691"/>
      <c r="F566" s="691"/>
      <c r="G566" s="691"/>
      <c r="H566" s="691"/>
      <c r="I566" s="691"/>
      <c r="J566" s="703"/>
      <c r="K566" s="703"/>
      <c r="L566" s="691"/>
      <c r="M566" s="691"/>
      <c r="N566" s="691"/>
      <c r="O566" s="691"/>
      <c r="P566" s="691"/>
      <c r="Q566" s="691"/>
      <c r="R566" s="691"/>
      <c r="S566" s="691"/>
      <c r="T566" s="691"/>
      <c r="U566" s="691"/>
      <c r="V566" s="691"/>
      <c r="W566" s="691"/>
      <c r="X566" s="691"/>
      <c r="Y566" s="691"/>
      <c r="Z566" s="691"/>
      <c r="AA566" s="691"/>
      <c r="AB566" s="691"/>
      <c r="AC566" s="691"/>
      <c r="AD566" s="691"/>
      <c r="AE566" s="691"/>
      <c r="AF566" s="691"/>
    </row>
    <row r="567" spans="1:32" ht="14.25" customHeight="1">
      <c r="A567" s="691"/>
      <c r="B567" s="691"/>
      <c r="C567" s="691"/>
      <c r="D567" s="691"/>
      <c r="E567" s="691"/>
      <c r="F567" s="691"/>
      <c r="G567" s="691"/>
      <c r="H567" s="691"/>
      <c r="I567" s="691"/>
      <c r="J567" s="703"/>
      <c r="K567" s="703"/>
      <c r="L567" s="691"/>
      <c r="M567" s="691"/>
      <c r="N567" s="691"/>
      <c r="O567" s="691"/>
      <c r="P567" s="691"/>
      <c r="Q567" s="691"/>
      <c r="R567" s="691"/>
      <c r="S567" s="691"/>
      <c r="T567" s="691"/>
      <c r="U567" s="691"/>
      <c r="V567" s="691"/>
      <c r="W567" s="691"/>
      <c r="X567" s="691"/>
      <c r="Y567" s="691"/>
      <c r="Z567" s="691"/>
      <c r="AA567" s="691"/>
      <c r="AB567" s="691"/>
      <c r="AC567" s="691"/>
      <c r="AD567" s="691"/>
      <c r="AE567" s="691"/>
      <c r="AF567" s="691"/>
    </row>
    <row r="568" spans="1:32" ht="14.25" customHeight="1">
      <c r="A568" s="691"/>
      <c r="B568" s="691"/>
      <c r="C568" s="691"/>
      <c r="D568" s="691"/>
      <c r="E568" s="691"/>
      <c r="F568" s="691"/>
      <c r="G568" s="691"/>
      <c r="H568" s="691"/>
      <c r="I568" s="691"/>
      <c r="J568" s="703"/>
      <c r="K568" s="703"/>
      <c r="L568" s="691"/>
      <c r="M568" s="691"/>
      <c r="N568" s="691"/>
      <c r="O568" s="691"/>
      <c r="P568" s="691"/>
      <c r="Q568" s="691"/>
      <c r="R568" s="691"/>
      <c r="S568" s="691"/>
      <c r="T568" s="691"/>
      <c r="U568" s="691"/>
      <c r="V568" s="691"/>
      <c r="W568" s="691"/>
      <c r="X568" s="691"/>
      <c r="Y568" s="691"/>
      <c r="Z568" s="691"/>
      <c r="AA568" s="691"/>
      <c r="AB568" s="691"/>
      <c r="AC568" s="691"/>
      <c r="AD568" s="691"/>
      <c r="AE568" s="691"/>
      <c r="AF568" s="691"/>
    </row>
    <row r="569" spans="1:32" ht="14.25" customHeight="1">
      <c r="A569" s="691"/>
      <c r="B569" s="691"/>
      <c r="C569" s="691"/>
      <c r="D569" s="691"/>
      <c r="E569" s="691"/>
      <c r="F569" s="691"/>
      <c r="G569" s="691"/>
      <c r="H569" s="691"/>
      <c r="I569" s="691"/>
      <c r="J569" s="703"/>
      <c r="K569" s="703"/>
      <c r="L569" s="691"/>
      <c r="M569" s="691"/>
      <c r="N569" s="691"/>
      <c r="O569" s="691"/>
      <c r="P569" s="691"/>
      <c r="Q569" s="691"/>
      <c r="R569" s="691"/>
      <c r="S569" s="691"/>
      <c r="T569" s="691"/>
      <c r="U569" s="691"/>
      <c r="V569" s="691"/>
      <c r="W569" s="691"/>
      <c r="X569" s="691"/>
      <c r="Y569" s="691"/>
      <c r="Z569" s="691"/>
      <c r="AA569" s="691"/>
      <c r="AB569" s="691"/>
      <c r="AC569" s="691"/>
      <c r="AD569" s="691"/>
      <c r="AE569" s="691"/>
      <c r="AF569" s="691"/>
    </row>
    <row r="570" spans="1:32" ht="14.25" customHeight="1">
      <c r="A570" s="691"/>
      <c r="B570" s="691"/>
      <c r="C570" s="691"/>
      <c r="D570" s="691"/>
      <c r="E570" s="691"/>
      <c r="F570" s="691"/>
      <c r="G570" s="691"/>
      <c r="H570" s="691"/>
      <c r="I570" s="691"/>
      <c r="J570" s="703"/>
      <c r="K570" s="703"/>
      <c r="L570" s="691"/>
      <c r="M570" s="691"/>
      <c r="N570" s="691"/>
      <c r="O570" s="691"/>
      <c r="P570" s="691"/>
      <c r="Q570" s="691"/>
      <c r="R570" s="691"/>
      <c r="S570" s="691"/>
      <c r="T570" s="691"/>
      <c r="U570" s="691"/>
      <c r="V570" s="691"/>
      <c r="W570" s="691"/>
      <c r="X570" s="691"/>
      <c r="Y570" s="691"/>
      <c r="Z570" s="691"/>
      <c r="AA570" s="691"/>
      <c r="AB570" s="691"/>
      <c r="AC570" s="691"/>
      <c r="AD570" s="691"/>
      <c r="AE570" s="691"/>
      <c r="AF570" s="691"/>
    </row>
    <row r="571" spans="1:32" ht="14.25" customHeight="1">
      <c r="A571" s="691"/>
      <c r="B571" s="691"/>
      <c r="C571" s="691"/>
      <c r="D571" s="691"/>
      <c r="E571" s="691"/>
      <c r="F571" s="691"/>
      <c r="G571" s="691"/>
      <c r="H571" s="691"/>
      <c r="I571" s="691"/>
      <c r="J571" s="703"/>
      <c r="K571" s="703"/>
      <c r="L571" s="691"/>
      <c r="M571" s="691"/>
      <c r="N571" s="691"/>
      <c r="O571" s="691"/>
      <c r="P571" s="691"/>
      <c r="Q571" s="691"/>
      <c r="R571" s="691"/>
      <c r="S571" s="691"/>
      <c r="T571" s="691"/>
      <c r="U571" s="691"/>
      <c r="V571" s="691"/>
      <c r="W571" s="691"/>
      <c r="X571" s="691"/>
      <c r="Y571" s="691"/>
      <c r="Z571" s="691"/>
      <c r="AA571" s="691"/>
      <c r="AB571" s="691"/>
      <c r="AC571" s="691"/>
      <c r="AD571" s="691"/>
      <c r="AE571" s="691"/>
      <c r="AF571" s="691"/>
    </row>
    <row r="572" spans="1:32" ht="14.25" customHeight="1">
      <c r="A572" s="691"/>
      <c r="B572" s="691"/>
      <c r="C572" s="691"/>
      <c r="D572" s="691"/>
      <c r="E572" s="691"/>
      <c r="F572" s="691"/>
      <c r="G572" s="691"/>
      <c r="H572" s="691"/>
      <c r="I572" s="691"/>
      <c r="J572" s="703"/>
      <c r="K572" s="703"/>
      <c r="L572" s="691"/>
      <c r="M572" s="691"/>
      <c r="N572" s="691"/>
      <c r="O572" s="691"/>
      <c r="P572" s="691"/>
      <c r="Q572" s="691"/>
      <c r="R572" s="691"/>
      <c r="S572" s="691"/>
      <c r="T572" s="691"/>
      <c r="U572" s="691"/>
      <c r="V572" s="691"/>
      <c r="W572" s="691"/>
      <c r="X572" s="691"/>
      <c r="Y572" s="691"/>
      <c r="Z572" s="691"/>
      <c r="AA572" s="691"/>
      <c r="AB572" s="691"/>
      <c r="AC572" s="691"/>
      <c r="AD572" s="691"/>
      <c r="AE572" s="691"/>
      <c r="AF572" s="691"/>
    </row>
    <row r="573" spans="1:32" ht="14.25" customHeight="1">
      <c r="A573" s="691"/>
      <c r="B573" s="691"/>
      <c r="C573" s="691"/>
      <c r="D573" s="691"/>
      <c r="E573" s="691"/>
      <c r="F573" s="691"/>
      <c r="G573" s="691"/>
      <c r="H573" s="691"/>
      <c r="I573" s="691"/>
      <c r="J573" s="703"/>
      <c r="K573" s="703"/>
      <c r="L573" s="691"/>
      <c r="M573" s="691"/>
      <c r="N573" s="691"/>
      <c r="O573" s="691"/>
      <c r="P573" s="691"/>
      <c r="Q573" s="691"/>
      <c r="R573" s="691"/>
      <c r="S573" s="691"/>
      <c r="T573" s="691"/>
      <c r="U573" s="691"/>
      <c r="V573" s="691"/>
      <c r="W573" s="691"/>
      <c r="X573" s="691"/>
      <c r="Y573" s="691"/>
      <c r="Z573" s="691"/>
      <c r="AA573" s="691"/>
      <c r="AB573" s="691"/>
      <c r="AC573" s="691"/>
      <c r="AD573" s="691"/>
      <c r="AE573" s="691"/>
      <c r="AF573" s="691"/>
    </row>
    <row r="574" spans="1:32" ht="14.25" customHeight="1">
      <c r="A574" s="691"/>
      <c r="B574" s="691"/>
      <c r="C574" s="691"/>
      <c r="D574" s="691"/>
      <c r="E574" s="691"/>
      <c r="F574" s="691"/>
      <c r="G574" s="691"/>
      <c r="H574" s="691"/>
      <c r="I574" s="691"/>
      <c r="J574" s="703"/>
      <c r="K574" s="703"/>
      <c r="L574" s="691"/>
      <c r="M574" s="691"/>
      <c r="N574" s="691"/>
      <c r="O574" s="691"/>
      <c r="P574" s="691"/>
      <c r="Q574" s="691"/>
      <c r="R574" s="691"/>
      <c r="S574" s="691"/>
      <c r="T574" s="691"/>
      <c r="U574" s="691"/>
      <c r="V574" s="691"/>
      <c r="W574" s="691"/>
      <c r="X574" s="691"/>
      <c r="Y574" s="691"/>
      <c r="Z574" s="691"/>
      <c r="AA574" s="691"/>
      <c r="AB574" s="691"/>
      <c r="AC574" s="691"/>
      <c r="AD574" s="691"/>
      <c r="AE574" s="691"/>
      <c r="AF574" s="691"/>
    </row>
    <row r="575" spans="1:32" ht="14.25" customHeight="1">
      <c r="A575" s="691"/>
      <c r="B575" s="691"/>
      <c r="C575" s="691"/>
      <c r="D575" s="691"/>
      <c r="E575" s="691"/>
      <c r="F575" s="691"/>
      <c r="G575" s="691"/>
      <c r="H575" s="691"/>
      <c r="I575" s="691"/>
      <c r="J575" s="703"/>
      <c r="K575" s="703"/>
      <c r="L575" s="691"/>
      <c r="M575" s="691"/>
      <c r="N575" s="691"/>
      <c r="O575" s="691"/>
      <c r="P575" s="691"/>
      <c r="Q575" s="691"/>
      <c r="R575" s="691"/>
      <c r="S575" s="691"/>
      <c r="T575" s="691"/>
      <c r="U575" s="691"/>
      <c r="V575" s="691"/>
      <c r="W575" s="691"/>
      <c r="X575" s="691"/>
      <c r="Y575" s="691"/>
      <c r="Z575" s="691"/>
      <c r="AA575" s="691"/>
      <c r="AB575" s="691"/>
      <c r="AC575" s="691"/>
      <c r="AD575" s="691"/>
      <c r="AE575" s="691"/>
      <c r="AF575" s="691"/>
    </row>
    <row r="576" spans="1:32" ht="14.25" customHeight="1">
      <c r="A576" s="691"/>
      <c r="B576" s="691"/>
      <c r="C576" s="691"/>
      <c r="D576" s="691"/>
      <c r="E576" s="691"/>
      <c r="F576" s="691"/>
      <c r="G576" s="691"/>
      <c r="H576" s="691"/>
      <c r="I576" s="691"/>
      <c r="J576" s="703"/>
      <c r="K576" s="703"/>
      <c r="L576" s="691"/>
      <c r="M576" s="691"/>
      <c r="N576" s="691"/>
      <c r="O576" s="691"/>
      <c r="P576" s="691"/>
      <c r="Q576" s="691"/>
      <c r="R576" s="691"/>
      <c r="S576" s="691"/>
      <c r="T576" s="691"/>
      <c r="U576" s="691"/>
      <c r="V576" s="691"/>
      <c r="W576" s="691"/>
      <c r="X576" s="691"/>
      <c r="Y576" s="691"/>
      <c r="Z576" s="691"/>
      <c r="AA576" s="691"/>
      <c r="AB576" s="691"/>
      <c r="AC576" s="691"/>
      <c r="AD576" s="691"/>
      <c r="AE576" s="691"/>
      <c r="AF576" s="691"/>
    </row>
    <row r="577" spans="1:32" ht="14.25" customHeight="1">
      <c r="A577" s="691"/>
      <c r="B577" s="691"/>
      <c r="C577" s="691"/>
      <c r="D577" s="691"/>
      <c r="E577" s="691"/>
      <c r="F577" s="691"/>
      <c r="G577" s="691"/>
      <c r="H577" s="691"/>
      <c r="I577" s="691"/>
      <c r="J577" s="703"/>
      <c r="K577" s="703"/>
      <c r="L577" s="691"/>
      <c r="M577" s="691"/>
      <c r="N577" s="691"/>
      <c r="O577" s="691"/>
      <c r="P577" s="691"/>
      <c r="Q577" s="691"/>
      <c r="R577" s="691"/>
      <c r="S577" s="691"/>
      <c r="T577" s="691"/>
      <c r="U577" s="691"/>
      <c r="V577" s="691"/>
      <c r="W577" s="691"/>
      <c r="X577" s="691"/>
      <c r="Y577" s="691"/>
      <c r="Z577" s="691"/>
      <c r="AA577" s="691"/>
      <c r="AB577" s="691"/>
      <c r="AC577" s="691"/>
      <c r="AD577" s="691"/>
      <c r="AE577" s="691"/>
      <c r="AF577" s="691"/>
    </row>
    <row r="578" spans="1:32" ht="14.25" customHeight="1">
      <c r="A578" s="691"/>
      <c r="B578" s="691"/>
      <c r="C578" s="691"/>
      <c r="D578" s="691"/>
      <c r="E578" s="691"/>
      <c r="F578" s="691"/>
      <c r="G578" s="691"/>
      <c r="H578" s="691"/>
      <c r="I578" s="691"/>
      <c r="J578" s="703"/>
      <c r="K578" s="703"/>
      <c r="L578" s="691"/>
      <c r="M578" s="691"/>
      <c r="N578" s="691"/>
      <c r="O578" s="691"/>
      <c r="P578" s="691"/>
      <c r="Q578" s="691"/>
      <c r="R578" s="691"/>
      <c r="S578" s="691"/>
      <c r="T578" s="691"/>
      <c r="U578" s="691"/>
      <c r="V578" s="691"/>
      <c r="W578" s="691"/>
      <c r="X578" s="691"/>
      <c r="Y578" s="691"/>
      <c r="Z578" s="691"/>
      <c r="AA578" s="691"/>
      <c r="AB578" s="691"/>
      <c r="AC578" s="691"/>
      <c r="AD578" s="691"/>
      <c r="AE578" s="691"/>
      <c r="AF578" s="691"/>
    </row>
    <row r="579" spans="1:32" ht="14.25" customHeight="1">
      <c r="A579" s="691"/>
      <c r="B579" s="691"/>
      <c r="C579" s="691"/>
      <c r="D579" s="691"/>
      <c r="E579" s="691"/>
      <c r="F579" s="691"/>
      <c r="G579" s="691"/>
      <c r="H579" s="691"/>
      <c r="I579" s="691"/>
      <c r="J579" s="703"/>
      <c r="K579" s="703"/>
      <c r="L579" s="691"/>
      <c r="M579" s="691"/>
      <c r="N579" s="691"/>
      <c r="O579" s="691"/>
      <c r="P579" s="691"/>
      <c r="Q579" s="691"/>
      <c r="R579" s="691"/>
      <c r="S579" s="691"/>
      <c r="T579" s="691"/>
      <c r="U579" s="691"/>
      <c r="V579" s="691"/>
      <c r="W579" s="691"/>
      <c r="X579" s="691"/>
      <c r="Y579" s="691"/>
      <c r="Z579" s="691"/>
      <c r="AA579" s="691"/>
      <c r="AB579" s="691"/>
      <c r="AC579" s="691"/>
      <c r="AD579" s="691"/>
      <c r="AE579" s="691"/>
      <c r="AF579" s="691"/>
    </row>
    <row r="580" spans="1:32" ht="14.25" customHeight="1">
      <c r="A580" s="691"/>
      <c r="B580" s="691"/>
      <c r="C580" s="691"/>
      <c r="D580" s="691"/>
      <c r="E580" s="691"/>
      <c r="F580" s="691"/>
      <c r="G580" s="691"/>
      <c r="H580" s="691"/>
      <c r="I580" s="691"/>
      <c r="J580" s="703"/>
      <c r="K580" s="703"/>
      <c r="L580" s="691"/>
      <c r="M580" s="691"/>
      <c r="N580" s="691"/>
      <c r="O580" s="691"/>
      <c r="P580" s="691"/>
      <c r="Q580" s="691"/>
      <c r="R580" s="691"/>
      <c r="S580" s="691"/>
      <c r="T580" s="691"/>
      <c r="U580" s="691"/>
      <c r="V580" s="691"/>
      <c r="W580" s="691"/>
      <c r="X580" s="691"/>
      <c r="Y580" s="691"/>
      <c r="Z580" s="691"/>
      <c r="AA580" s="691"/>
      <c r="AB580" s="691"/>
      <c r="AC580" s="691"/>
      <c r="AD580" s="691"/>
      <c r="AE580" s="691"/>
      <c r="AF580" s="691"/>
    </row>
    <row r="581" spans="1:32" ht="14.25" customHeight="1">
      <c r="A581" s="691"/>
      <c r="B581" s="691"/>
      <c r="C581" s="691"/>
      <c r="D581" s="691"/>
      <c r="E581" s="691"/>
      <c r="F581" s="691"/>
      <c r="G581" s="691"/>
      <c r="H581" s="691"/>
      <c r="I581" s="691"/>
      <c r="J581" s="703"/>
      <c r="K581" s="703"/>
      <c r="L581" s="691"/>
      <c r="M581" s="691"/>
      <c r="N581" s="691"/>
      <c r="O581" s="691"/>
      <c r="P581" s="691"/>
      <c r="Q581" s="691"/>
      <c r="R581" s="691"/>
      <c r="S581" s="691"/>
      <c r="T581" s="691"/>
      <c r="U581" s="691"/>
      <c r="V581" s="691"/>
      <c r="W581" s="691"/>
      <c r="X581" s="691"/>
      <c r="Y581" s="691"/>
      <c r="Z581" s="691"/>
      <c r="AA581" s="691"/>
      <c r="AB581" s="691"/>
      <c r="AC581" s="691"/>
      <c r="AD581" s="691"/>
      <c r="AE581" s="691"/>
      <c r="AF581" s="691"/>
    </row>
    <row r="582" spans="1:32" ht="14.25" customHeight="1">
      <c r="A582" s="691"/>
      <c r="B582" s="691"/>
      <c r="C582" s="691"/>
      <c r="D582" s="691"/>
      <c r="E582" s="691"/>
      <c r="F582" s="691"/>
      <c r="G582" s="691"/>
      <c r="H582" s="691"/>
      <c r="I582" s="691"/>
      <c r="J582" s="703"/>
      <c r="K582" s="703"/>
      <c r="L582" s="691"/>
      <c r="M582" s="691"/>
      <c r="N582" s="691"/>
      <c r="O582" s="691"/>
      <c r="P582" s="691"/>
      <c r="Q582" s="691"/>
      <c r="R582" s="691"/>
      <c r="S582" s="691"/>
      <c r="T582" s="691"/>
      <c r="U582" s="691"/>
      <c r="V582" s="691"/>
      <c r="W582" s="691"/>
      <c r="X582" s="691"/>
      <c r="Y582" s="691"/>
      <c r="Z582" s="691"/>
      <c r="AA582" s="691"/>
      <c r="AB582" s="691"/>
      <c r="AC582" s="691"/>
      <c r="AD582" s="691"/>
      <c r="AE582" s="691"/>
      <c r="AF582" s="691"/>
    </row>
    <row r="583" spans="1:32" ht="14.25" customHeight="1">
      <c r="A583" s="691"/>
      <c r="B583" s="691"/>
      <c r="C583" s="691"/>
      <c r="D583" s="691"/>
      <c r="E583" s="691"/>
      <c r="F583" s="691"/>
      <c r="G583" s="691"/>
      <c r="H583" s="691"/>
      <c r="I583" s="691"/>
      <c r="J583" s="703"/>
      <c r="K583" s="703"/>
      <c r="L583" s="691"/>
      <c r="M583" s="691"/>
      <c r="N583" s="691"/>
      <c r="O583" s="691"/>
      <c r="P583" s="691"/>
      <c r="Q583" s="691"/>
      <c r="R583" s="691"/>
      <c r="S583" s="691"/>
      <c r="T583" s="691"/>
      <c r="U583" s="691"/>
      <c r="V583" s="691"/>
      <c r="W583" s="691"/>
      <c r="X583" s="691"/>
      <c r="Y583" s="691"/>
      <c r="Z583" s="691"/>
      <c r="AA583" s="691"/>
      <c r="AB583" s="691"/>
      <c r="AC583" s="691"/>
      <c r="AD583" s="691"/>
      <c r="AE583" s="691"/>
      <c r="AF583" s="691"/>
    </row>
    <row r="584" spans="1:32" ht="14.25" customHeight="1">
      <c r="A584" s="691"/>
      <c r="B584" s="691"/>
      <c r="C584" s="691"/>
      <c r="D584" s="691"/>
      <c r="E584" s="691"/>
      <c r="F584" s="691"/>
      <c r="G584" s="691"/>
      <c r="H584" s="691"/>
      <c r="I584" s="691"/>
      <c r="J584" s="703"/>
      <c r="K584" s="703"/>
      <c r="L584" s="691"/>
      <c r="M584" s="691"/>
      <c r="N584" s="691"/>
      <c r="O584" s="691"/>
      <c r="P584" s="691"/>
      <c r="Q584" s="691"/>
      <c r="R584" s="691"/>
      <c r="S584" s="691"/>
      <c r="T584" s="691"/>
      <c r="U584" s="691"/>
      <c r="V584" s="691"/>
      <c r="W584" s="691"/>
      <c r="X584" s="691"/>
      <c r="Y584" s="691"/>
      <c r="Z584" s="691"/>
      <c r="AA584" s="691"/>
      <c r="AB584" s="691"/>
      <c r="AC584" s="691"/>
      <c r="AD584" s="691"/>
      <c r="AE584" s="691"/>
      <c r="AF584" s="691"/>
    </row>
    <row r="585" spans="1:32" ht="14.25" customHeight="1">
      <c r="A585" s="691"/>
      <c r="B585" s="691"/>
      <c r="C585" s="691"/>
      <c r="D585" s="691"/>
      <c r="E585" s="691"/>
      <c r="F585" s="691"/>
      <c r="G585" s="691"/>
      <c r="H585" s="691"/>
      <c r="I585" s="691"/>
      <c r="J585" s="703"/>
      <c r="K585" s="703"/>
      <c r="L585" s="691"/>
      <c r="M585" s="691"/>
      <c r="N585" s="691"/>
      <c r="O585" s="691"/>
      <c r="P585" s="691"/>
      <c r="Q585" s="691"/>
      <c r="R585" s="691"/>
      <c r="S585" s="691"/>
      <c r="T585" s="691"/>
      <c r="U585" s="691"/>
      <c r="V585" s="691"/>
      <c r="W585" s="691"/>
      <c r="X585" s="691"/>
      <c r="Y585" s="691"/>
      <c r="Z585" s="691"/>
      <c r="AA585" s="691"/>
      <c r="AB585" s="691"/>
      <c r="AC585" s="691"/>
      <c r="AD585" s="691"/>
      <c r="AE585" s="691"/>
      <c r="AF585" s="691"/>
    </row>
    <row r="586" spans="1:32" ht="14.25" customHeight="1">
      <c r="A586" s="691"/>
      <c r="B586" s="691"/>
      <c r="C586" s="691"/>
      <c r="D586" s="691"/>
      <c r="E586" s="691"/>
      <c r="F586" s="691"/>
      <c r="G586" s="691"/>
      <c r="H586" s="691"/>
      <c r="I586" s="691"/>
      <c r="J586" s="703"/>
      <c r="K586" s="703"/>
      <c r="L586" s="691"/>
      <c r="M586" s="691"/>
      <c r="N586" s="691"/>
      <c r="O586" s="691"/>
      <c r="P586" s="691"/>
      <c r="Q586" s="691"/>
      <c r="R586" s="691"/>
      <c r="S586" s="691"/>
      <c r="T586" s="691"/>
      <c r="U586" s="691"/>
      <c r="V586" s="691"/>
      <c r="W586" s="691"/>
      <c r="X586" s="691"/>
      <c r="Y586" s="691"/>
      <c r="Z586" s="691"/>
      <c r="AA586" s="691"/>
      <c r="AB586" s="691"/>
      <c r="AC586" s="691"/>
      <c r="AD586" s="691"/>
      <c r="AE586" s="691"/>
      <c r="AF586" s="691"/>
    </row>
    <row r="587" spans="1:32" ht="14.25" customHeight="1">
      <c r="A587" s="691"/>
      <c r="B587" s="691"/>
      <c r="C587" s="691"/>
      <c r="D587" s="691"/>
      <c r="E587" s="691"/>
      <c r="F587" s="691"/>
      <c r="G587" s="691"/>
      <c r="H587" s="691"/>
      <c r="I587" s="691"/>
      <c r="J587" s="703"/>
      <c r="K587" s="703"/>
      <c r="L587" s="691"/>
      <c r="M587" s="691"/>
      <c r="N587" s="691"/>
      <c r="O587" s="691"/>
      <c r="P587" s="691"/>
      <c r="Q587" s="691"/>
      <c r="R587" s="691"/>
      <c r="S587" s="691"/>
      <c r="T587" s="691"/>
      <c r="U587" s="691"/>
      <c r="V587" s="691"/>
      <c r="W587" s="691"/>
      <c r="X587" s="691"/>
      <c r="Y587" s="691"/>
      <c r="Z587" s="691"/>
      <c r="AA587" s="691"/>
      <c r="AB587" s="691"/>
      <c r="AC587" s="691"/>
      <c r="AD587" s="691"/>
      <c r="AE587" s="691"/>
      <c r="AF587" s="691"/>
    </row>
    <row r="588" spans="1:32" ht="14.25" customHeight="1">
      <c r="A588" s="691"/>
      <c r="B588" s="691"/>
      <c r="C588" s="691"/>
      <c r="D588" s="691"/>
      <c r="E588" s="691"/>
      <c r="F588" s="691"/>
      <c r="G588" s="691"/>
      <c r="H588" s="691"/>
      <c r="I588" s="691"/>
      <c r="J588" s="703"/>
      <c r="K588" s="703"/>
      <c r="L588" s="691"/>
      <c r="M588" s="691"/>
      <c r="N588" s="691"/>
      <c r="O588" s="691"/>
      <c r="P588" s="691"/>
      <c r="Q588" s="691"/>
      <c r="R588" s="691"/>
      <c r="S588" s="691"/>
      <c r="T588" s="691"/>
      <c r="U588" s="691"/>
      <c r="V588" s="691"/>
      <c r="W588" s="691"/>
      <c r="X588" s="691"/>
      <c r="Y588" s="691"/>
      <c r="Z588" s="691"/>
      <c r="AA588" s="691"/>
      <c r="AB588" s="691"/>
      <c r="AC588" s="691"/>
      <c r="AD588" s="691"/>
      <c r="AE588" s="691"/>
      <c r="AF588" s="691"/>
    </row>
    <row r="589" spans="1:32" ht="14.25" customHeight="1">
      <c r="A589" s="691"/>
      <c r="B589" s="691"/>
      <c r="C589" s="691"/>
      <c r="D589" s="691"/>
      <c r="E589" s="691"/>
      <c r="F589" s="691"/>
      <c r="G589" s="691"/>
      <c r="H589" s="691"/>
      <c r="I589" s="691"/>
      <c r="J589" s="703"/>
      <c r="K589" s="703"/>
      <c r="L589" s="691"/>
      <c r="M589" s="691"/>
      <c r="N589" s="691"/>
      <c r="O589" s="691"/>
      <c r="P589" s="691"/>
      <c r="Q589" s="691"/>
      <c r="R589" s="691"/>
      <c r="S589" s="691"/>
      <c r="T589" s="691"/>
      <c r="U589" s="691"/>
      <c r="V589" s="691"/>
      <c r="W589" s="691"/>
      <c r="X589" s="691"/>
      <c r="Y589" s="691"/>
      <c r="Z589" s="691"/>
      <c r="AA589" s="691"/>
      <c r="AB589" s="691"/>
      <c r="AC589" s="691"/>
      <c r="AD589" s="691"/>
      <c r="AE589" s="691"/>
      <c r="AF589" s="691"/>
    </row>
    <row r="590" spans="1:32" ht="14.25" customHeight="1">
      <c r="A590" s="691"/>
      <c r="B590" s="691"/>
      <c r="C590" s="691"/>
      <c r="D590" s="691"/>
      <c r="E590" s="691"/>
      <c r="F590" s="691"/>
      <c r="G590" s="691"/>
      <c r="H590" s="691"/>
      <c r="I590" s="691"/>
      <c r="J590" s="703"/>
      <c r="K590" s="703"/>
      <c r="L590" s="691"/>
      <c r="M590" s="691"/>
      <c r="N590" s="691"/>
      <c r="O590" s="691"/>
      <c r="P590" s="691"/>
      <c r="Q590" s="691"/>
      <c r="R590" s="691"/>
      <c r="S590" s="691"/>
      <c r="T590" s="691"/>
      <c r="U590" s="691"/>
      <c r="V590" s="691"/>
      <c r="W590" s="691"/>
      <c r="X590" s="691"/>
      <c r="Y590" s="691"/>
      <c r="Z590" s="691"/>
      <c r="AA590" s="691"/>
      <c r="AB590" s="691"/>
      <c r="AC590" s="691"/>
      <c r="AD590" s="691"/>
      <c r="AE590" s="691"/>
      <c r="AF590" s="691"/>
    </row>
    <row r="591" spans="1:32" ht="14.25" customHeight="1">
      <c r="A591" s="691"/>
      <c r="B591" s="691"/>
      <c r="C591" s="691"/>
      <c r="D591" s="691"/>
      <c r="E591" s="691"/>
      <c r="F591" s="691"/>
      <c r="G591" s="691"/>
      <c r="H591" s="691"/>
      <c r="I591" s="691"/>
      <c r="J591" s="703"/>
      <c r="K591" s="703"/>
      <c r="L591" s="691"/>
      <c r="M591" s="691"/>
      <c r="N591" s="691"/>
      <c r="O591" s="691"/>
      <c r="P591" s="691"/>
      <c r="Q591" s="691"/>
      <c r="R591" s="691"/>
      <c r="S591" s="691"/>
      <c r="T591" s="691"/>
      <c r="U591" s="691"/>
      <c r="V591" s="691"/>
      <c r="W591" s="691"/>
      <c r="X591" s="691"/>
      <c r="Y591" s="691"/>
      <c r="Z591" s="691"/>
      <c r="AA591" s="691"/>
      <c r="AB591" s="691"/>
      <c r="AC591" s="691"/>
      <c r="AD591" s="691"/>
      <c r="AE591" s="691"/>
      <c r="AF591" s="691"/>
    </row>
    <row r="592" spans="1:32" ht="14.25" customHeight="1">
      <c r="A592" s="691"/>
      <c r="B592" s="691"/>
      <c r="C592" s="691"/>
      <c r="D592" s="691"/>
      <c r="E592" s="691"/>
      <c r="F592" s="691"/>
      <c r="G592" s="691"/>
      <c r="H592" s="691"/>
      <c r="I592" s="691"/>
      <c r="J592" s="703"/>
      <c r="K592" s="703"/>
      <c r="L592" s="691"/>
      <c r="M592" s="691"/>
      <c r="N592" s="691"/>
      <c r="O592" s="691"/>
      <c r="P592" s="691"/>
      <c r="Q592" s="691"/>
      <c r="R592" s="691"/>
      <c r="S592" s="691"/>
      <c r="T592" s="691"/>
      <c r="U592" s="691"/>
      <c r="V592" s="691"/>
      <c r="W592" s="691"/>
      <c r="X592" s="691"/>
      <c r="Y592" s="691"/>
      <c r="Z592" s="691"/>
      <c r="AA592" s="691"/>
      <c r="AB592" s="691"/>
      <c r="AC592" s="691"/>
      <c r="AD592" s="691"/>
      <c r="AE592" s="691"/>
      <c r="AF592" s="691"/>
    </row>
    <row r="593" spans="1:32" ht="14.25" customHeight="1">
      <c r="A593" s="691"/>
      <c r="B593" s="691"/>
      <c r="C593" s="691"/>
      <c r="D593" s="691"/>
      <c r="E593" s="691"/>
      <c r="F593" s="691"/>
      <c r="G593" s="691"/>
      <c r="H593" s="691"/>
      <c r="I593" s="691"/>
      <c r="J593" s="703"/>
      <c r="K593" s="703"/>
      <c r="L593" s="691"/>
      <c r="M593" s="691"/>
      <c r="N593" s="691"/>
      <c r="O593" s="691"/>
      <c r="P593" s="691"/>
      <c r="Q593" s="691"/>
      <c r="R593" s="691"/>
      <c r="S593" s="691"/>
      <c r="T593" s="691"/>
      <c r="U593" s="691"/>
      <c r="V593" s="691"/>
      <c r="W593" s="691"/>
      <c r="X593" s="691"/>
      <c r="Y593" s="691"/>
      <c r="Z593" s="691"/>
      <c r="AA593" s="691"/>
      <c r="AB593" s="691"/>
      <c r="AC593" s="691"/>
      <c r="AD593" s="691"/>
      <c r="AE593" s="691"/>
      <c r="AF593" s="691"/>
    </row>
    <row r="594" spans="1:32" ht="14.25" customHeight="1">
      <c r="A594" s="691"/>
      <c r="B594" s="691"/>
      <c r="C594" s="691"/>
      <c r="D594" s="691"/>
      <c r="E594" s="691"/>
      <c r="F594" s="691"/>
      <c r="G594" s="691"/>
      <c r="H594" s="691"/>
      <c r="I594" s="691"/>
      <c r="J594" s="703"/>
      <c r="K594" s="703"/>
      <c r="L594" s="691"/>
      <c r="M594" s="691"/>
      <c r="N594" s="691"/>
      <c r="O594" s="691"/>
      <c r="P594" s="691"/>
      <c r="Q594" s="691"/>
      <c r="R594" s="691"/>
      <c r="S594" s="691"/>
      <c r="T594" s="691"/>
      <c r="U594" s="691"/>
      <c r="V594" s="691"/>
      <c r="W594" s="691"/>
      <c r="X594" s="691"/>
      <c r="Y594" s="691"/>
      <c r="Z594" s="691"/>
      <c r="AA594" s="691"/>
      <c r="AB594" s="691"/>
      <c r="AC594" s="691"/>
      <c r="AD594" s="691"/>
      <c r="AE594" s="691"/>
      <c r="AF594" s="691"/>
    </row>
    <row r="595" spans="1:32" ht="14.25" customHeight="1">
      <c r="A595" s="691"/>
      <c r="B595" s="691"/>
      <c r="C595" s="691"/>
      <c r="D595" s="691"/>
      <c r="E595" s="691"/>
      <c r="F595" s="691"/>
      <c r="G595" s="691"/>
      <c r="H595" s="691"/>
      <c r="I595" s="691"/>
      <c r="J595" s="703"/>
      <c r="K595" s="703"/>
      <c r="L595" s="691"/>
      <c r="M595" s="691"/>
      <c r="N595" s="691"/>
      <c r="O595" s="691"/>
      <c r="P595" s="691"/>
      <c r="Q595" s="691"/>
      <c r="R595" s="691"/>
      <c r="S595" s="691"/>
      <c r="T595" s="691"/>
      <c r="U595" s="691"/>
      <c r="V595" s="691"/>
      <c r="W595" s="691"/>
      <c r="X595" s="691"/>
      <c r="Y595" s="691"/>
      <c r="Z595" s="691"/>
      <c r="AA595" s="691"/>
      <c r="AB595" s="691"/>
      <c r="AC595" s="691"/>
      <c r="AD595" s="691"/>
      <c r="AE595" s="691"/>
      <c r="AF595" s="691"/>
    </row>
    <row r="596" spans="1:32" ht="14.25" customHeight="1">
      <c r="A596" s="691"/>
      <c r="B596" s="691"/>
      <c r="C596" s="691"/>
      <c r="D596" s="691"/>
      <c r="E596" s="691"/>
      <c r="F596" s="691"/>
      <c r="G596" s="691"/>
      <c r="H596" s="691"/>
      <c r="I596" s="691"/>
      <c r="J596" s="703"/>
      <c r="K596" s="703"/>
      <c r="L596" s="691"/>
      <c r="M596" s="691"/>
      <c r="N596" s="691"/>
      <c r="O596" s="691"/>
      <c r="P596" s="691"/>
      <c r="Q596" s="691"/>
      <c r="R596" s="691"/>
      <c r="S596" s="691"/>
      <c r="T596" s="691"/>
      <c r="U596" s="691"/>
      <c r="V596" s="691"/>
      <c r="W596" s="691"/>
      <c r="X596" s="691"/>
      <c r="Y596" s="691"/>
      <c r="Z596" s="691"/>
      <c r="AA596" s="691"/>
      <c r="AB596" s="691"/>
      <c r="AC596" s="691"/>
      <c r="AD596" s="691"/>
      <c r="AE596" s="691"/>
      <c r="AF596" s="691"/>
    </row>
    <row r="597" spans="1:32" ht="14.25" customHeight="1">
      <c r="A597" s="691"/>
      <c r="B597" s="691"/>
      <c r="C597" s="691"/>
      <c r="D597" s="691"/>
      <c r="E597" s="691"/>
      <c r="F597" s="691"/>
      <c r="G597" s="691"/>
      <c r="H597" s="691"/>
      <c r="I597" s="691"/>
      <c r="J597" s="703"/>
      <c r="K597" s="703"/>
      <c r="L597" s="691"/>
      <c r="M597" s="691"/>
      <c r="N597" s="691"/>
      <c r="O597" s="691"/>
      <c r="P597" s="691"/>
      <c r="Q597" s="691"/>
      <c r="R597" s="691"/>
      <c r="S597" s="691"/>
      <c r="T597" s="691"/>
      <c r="U597" s="691"/>
      <c r="V597" s="691"/>
      <c r="W597" s="691"/>
      <c r="X597" s="691"/>
      <c r="Y597" s="691"/>
      <c r="Z597" s="691"/>
      <c r="AA597" s="691"/>
      <c r="AB597" s="691"/>
      <c r="AC597" s="691"/>
      <c r="AD597" s="691"/>
      <c r="AE597" s="691"/>
      <c r="AF597" s="691"/>
    </row>
    <row r="598" spans="1:32" ht="14.25" customHeight="1">
      <c r="A598" s="691"/>
      <c r="B598" s="691"/>
      <c r="C598" s="691"/>
      <c r="D598" s="691"/>
      <c r="E598" s="691"/>
      <c r="F598" s="691"/>
      <c r="G598" s="691"/>
      <c r="H598" s="691"/>
      <c r="I598" s="691"/>
      <c r="J598" s="703"/>
      <c r="K598" s="703"/>
      <c r="L598" s="691"/>
      <c r="M598" s="691"/>
      <c r="N598" s="691"/>
      <c r="O598" s="691"/>
      <c r="P598" s="691"/>
      <c r="Q598" s="691"/>
      <c r="R598" s="691"/>
      <c r="S598" s="691"/>
      <c r="T598" s="691"/>
      <c r="U598" s="691"/>
      <c r="V598" s="691"/>
      <c r="W598" s="691"/>
      <c r="X598" s="691"/>
      <c r="Y598" s="691"/>
      <c r="Z598" s="691"/>
      <c r="AA598" s="691"/>
      <c r="AB598" s="691"/>
      <c r="AC598" s="691"/>
      <c r="AD598" s="691"/>
      <c r="AE598" s="691"/>
      <c r="AF598" s="691"/>
    </row>
    <row r="599" spans="1:32" ht="14.25" customHeight="1">
      <c r="A599" s="691"/>
      <c r="B599" s="691"/>
      <c r="C599" s="691"/>
      <c r="D599" s="691"/>
      <c r="E599" s="691"/>
      <c r="F599" s="691"/>
      <c r="G599" s="691"/>
      <c r="H599" s="691"/>
      <c r="I599" s="691"/>
      <c r="J599" s="703"/>
      <c r="K599" s="703"/>
      <c r="L599" s="691"/>
      <c r="M599" s="691"/>
      <c r="N599" s="691"/>
      <c r="O599" s="691"/>
      <c r="P599" s="691"/>
      <c r="Q599" s="691"/>
      <c r="R599" s="691"/>
      <c r="S599" s="691"/>
      <c r="T599" s="691"/>
      <c r="U599" s="691"/>
      <c r="V599" s="691"/>
      <c r="W599" s="691"/>
      <c r="X599" s="691"/>
      <c r="Y599" s="691"/>
      <c r="Z599" s="691"/>
      <c r="AA599" s="691"/>
      <c r="AB599" s="691"/>
      <c r="AC599" s="691"/>
      <c r="AD599" s="691"/>
      <c r="AE599" s="691"/>
      <c r="AF599" s="691"/>
    </row>
    <row r="600" spans="1:32" ht="14.25" customHeight="1">
      <c r="A600" s="691"/>
      <c r="B600" s="691"/>
      <c r="C600" s="691"/>
      <c r="D600" s="691"/>
      <c r="E600" s="691"/>
      <c r="F600" s="691"/>
      <c r="G600" s="691"/>
      <c r="H600" s="691"/>
      <c r="I600" s="691"/>
      <c r="J600" s="703"/>
      <c r="K600" s="703"/>
      <c r="L600" s="691"/>
      <c r="M600" s="691"/>
      <c r="N600" s="691"/>
      <c r="O600" s="691"/>
      <c r="P600" s="691"/>
      <c r="Q600" s="691"/>
      <c r="R600" s="691"/>
      <c r="S600" s="691"/>
      <c r="T600" s="691"/>
      <c r="U600" s="691"/>
      <c r="V600" s="691"/>
      <c r="W600" s="691"/>
      <c r="X600" s="691"/>
      <c r="Y600" s="691"/>
      <c r="Z600" s="691"/>
      <c r="AA600" s="691"/>
      <c r="AB600" s="691"/>
      <c r="AC600" s="691"/>
      <c r="AD600" s="691"/>
      <c r="AE600" s="691"/>
      <c r="AF600" s="691"/>
    </row>
    <row r="601" spans="1:32" ht="14.25" customHeight="1">
      <c r="A601" s="691"/>
      <c r="B601" s="691"/>
      <c r="C601" s="691"/>
      <c r="D601" s="691"/>
      <c r="E601" s="691"/>
      <c r="F601" s="691"/>
      <c r="G601" s="691"/>
      <c r="H601" s="691"/>
      <c r="I601" s="691"/>
      <c r="J601" s="703"/>
      <c r="K601" s="703"/>
      <c r="L601" s="691"/>
      <c r="M601" s="691"/>
      <c r="N601" s="691"/>
      <c r="O601" s="691"/>
      <c r="P601" s="691"/>
      <c r="Q601" s="691"/>
      <c r="R601" s="691"/>
      <c r="S601" s="691"/>
      <c r="T601" s="691"/>
      <c r="U601" s="691"/>
      <c r="V601" s="691"/>
      <c r="W601" s="691"/>
      <c r="X601" s="691"/>
      <c r="Y601" s="691"/>
      <c r="Z601" s="691"/>
      <c r="AA601" s="691"/>
      <c r="AB601" s="691"/>
      <c r="AC601" s="691"/>
      <c r="AD601" s="691"/>
      <c r="AE601" s="691"/>
      <c r="AF601" s="691"/>
    </row>
    <row r="602" spans="1:32" ht="14.25" customHeight="1">
      <c r="A602" s="691"/>
      <c r="B602" s="691"/>
      <c r="C602" s="691"/>
      <c r="D602" s="691"/>
      <c r="E602" s="691"/>
      <c r="F602" s="691"/>
      <c r="G602" s="691"/>
      <c r="H602" s="691"/>
      <c r="I602" s="691"/>
      <c r="J602" s="703"/>
      <c r="K602" s="703"/>
      <c r="L602" s="691"/>
      <c r="M602" s="691"/>
      <c r="N602" s="691"/>
      <c r="O602" s="691"/>
      <c r="P602" s="691"/>
      <c r="Q602" s="691"/>
      <c r="R602" s="691"/>
      <c r="S602" s="691"/>
      <c r="T602" s="691"/>
      <c r="U602" s="691"/>
      <c r="V602" s="691"/>
      <c r="W602" s="691"/>
      <c r="X602" s="691"/>
      <c r="Y602" s="691"/>
      <c r="Z602" s="691"/>
      <c r="AA602" s="691"/>
      <c r="AB602" s="691"/>
      <c r="AC602" s="691"/>
      <c r="AD602" s="691"/>
      <c r="AE602" s="691"/>
      <c r="AF602" s="691"/>
    </row>
    <row r="603" spans="1:32" ht="14.25" customHeight="1">
      <c r="A603" s="691"/>
      <c r="B603" s="691"/>
      <c r="C603" s="691"/>
      <c r="D603" s="691"/>
      <c r="E603" s="691"/>
      <c r="F603" s="691"/>
      <c r="G603" s="691"/>
      <c r="H603" s="691"/>
      <c r="I603" s="691"/>
      <c r="J603" s="703"/>
      <c r="K603" s="703"/>
      <c r="L603" s="691"/>
      <c r="M603" s="691"/>
      <c r="N603" s="691"/>
      <c r="O603" s="691"/>
      <c r="P603" s="691"/>
      <c r="Q603" s="691"/>
      <c r="R603" s="691"/>
      <c r="S603" s="691"/>
      <c r="T603" s="691"/>
      <c r="U603" s="691"/>
      <c r="V603" s="691"/>
      <c r="W603" s="691"/>
      <c r="X603" s="691"/>
      <c r="Y603" s="691"/>
      <c r="Z603" s="691"/>
      <c r="AA603" s="691"/>
      <c r="AB603" s="691"/>
      <c r="AC603" s="691"/>
      <c r="AD603" s="691"/>
      <c r="AE603" s="691"/>
      <c r="AF603" s="691"/>
    </row>
    <row r="604" spans="1:32" ht="14.25" customHeight="1">
      <c r="A604" s="691"/>
      <c r="B604" s="691"/>
      <c r="C604" s="691"/>
      <c r="D604" s="691"/>
      <c r="E604" s="691"/>
      <c r="F604" s="691"/>
      <c r="G604" s="691"/>
      <c r="H604" s="691"/>
      <c r="I604" s="691"/>
      <c r="J604" s="703"/>
      <c r="K604" s="703"/>
      <c r="L604" s="691"/>
      <c r="M604" s="691"/>
      <c r="N604" s="691"/>
      <c r="O604" s="691"/>
      <c r="P604" s="691"/>
      <c r="Q604" s="691"/>
      <c r="R604" s="691"/>
      <c r="S604" s="691"/>
      <c r="T604" s="691"/>
      <c r="U604" s="691"/>
      <c r="V604" s="691"/>
      <c r="W604" s="691"/>
      <c r="X604" s="691"/>
      <c r="Y604" s="691"/>
      <c r="Z604" s="691"/>
      <c r="AA604" s="691"/>
      <c r="AB604" s="691"/>
      <c r="AC604" s="691"/>
      <c r="AD604" s="691"/>
      <c r="AE604" s="691"/>
      <c r="AF604" s="691"/>
    </row>
    <row r="605" spans="1:32" ht="14.25" customHeight="1">
      <c r="A605" s="691"/>
      <c r="B605" s="691"/>
      <c r="C605" s="691"/>
      <c r="D605" s="691"/>
      <c r="E605" s="691"/>
      <c r="F605" s="691"/>
      <c r="G605" s="691"/>
      <c r="H605" s="691"/>
      <c r="I605" s="691"/>
      <c r="J605" s="703"/>
      <c r="K605" s="703"/>
      <c r="L605" s="691"/>
      <c r="M605" s="691"/>
      <c r="N605" s="691"/>
      <c r="O605" s="691"/>
      <c r="P605" s="691"/>
      <c r="Q605" s="691"/>
      <c r="R605" s="691"/>
      <c r="S605" s="691"/>
      <c r="T605" s="691"/>
      <c r="U605" s="691"/>
      <c r="V605" s="691"/>
      <c r="W605" s="691"/>
      <c r="X605" s="691"/>
      <c r="Y605" s="691"/>
      <c r="Z605" s="691"/>
      <c r="AA605" s="691"/>
      <c r="AB605" s="691"/>
      <c r="AC605" s="691"/>
      <c r="AD605" s="691"/>
      <c r="AE605" s="691"/>
      <c r="AF605" s="691"/>
    </row>
    <row r="606" spans="1:32" ht="14.25" customHeight="1">
      <c r="A606" s="691"/>
      <c r="B606" s="691"/>
      <c r="C606" s="691"/>
      <c r="D606" s="691"/>
      <c r="E606" s="691"/>
      <c r="F606" s="691"/>
      <c r="G606" s="691"/>
      <c r="H606" s="691"/>
      <c r="I606" s="691"/>
      <c r="J606" s="703"/>
      <c r="K606" s="703"/>
      <c r="L606" s="691"/>
      <c r="M606" s="691"/>
      <c r="N606" s="691"/>
      <c r="O606" s="691"/>
      <c r="P606" s="691"/>
      <c r="Q606" s="691"/>
      <c r="R606" s="691"/>
      <c r="S606" s="691"/>
      <c r="T606" s="691"/>
      <c r="U606" s="691"/>
      <c r="V606" s="691"/>
      <c r="W606" s="691"/>
      <c r="X606" s="691"/>
      <c r="Y606" s="691"/>
      <c r="Z606" s="691"/>
      <c r="AA606" s="691"/>
      <c r="AB606" s="691"/>
      <c r="AC606" s="691"/>
      <c r="AD606" s="691"/>
      <c r="AE606" s="691"/>
      <c r="AF606" s="691"/>
    </row>
    <row r="607" spans="1:32" ht="14.25" customHeight="1">
      <c r="A607" s="691"/>
      <c r="B607" s="691"/>
      <c r="C607" s="691"/>
      <c r="D607" s="691"/>
      <c r="E607" s="691"/>
      <c r="F607" s="691"/>
      <c r="G607" s="691"/>
      <c r="H607" s="691"/>
      <c r="I607" s="691"/>
      <c r="J607" s="703"/>
      <c r="K607" s="703"/>
      <c r="L607" s="691"/>
      <c r="M607" s="691"/>
      <c r="N607" s="691"/>
      <c r="O607" s="691"/>
      <c r="P607" s="691"/>
      <c r="Q607" s="691"/>
      <c r="R607" s="691"/>
      <c r="S607" s="691"/>
      <c r="T607" s="691"/>
      <c r="U607" s="691"/>
      <c r="V607" s="691"/>
      <c r="W607" s="691"/>
      <c r="X607" s="691"/>
      <c r="Y607" s="691"/>
      <c r="Z607" s="691"/>
      <c r="AA607" s="691"/>
      <c r="AB607" s="691"/>
      <c r="AC607" s="691"/>
      <c r="AD607" s="691"/>
      <c r="AE607" s="691"/>
      <c r="AF607" s="691"/>
    </row>
    <row r="608" spans="1:32" ht="14.25" customHeight="1">
      <c r="A608" s="691"/>
      <c r="B608" s="691"/>
      <c r="C608" s="691"/>
      <c r="D608" s="691"/>
      <c r="E608" s="691"/>
      <c r="F608" s="691"/>
      <c r="G608" s="691"/>
      <c r="H608" s="691"/>
      <c r="I608" s="691"/>
      <c r="J608" s="703"/>
      <c r="K608" s="703"/>
      <c r="L608" s="691"/>
      <c r="M608" s="691"/>
      <c r="N608" s="691"/>
      <c r="O608" s="691"/>
      <c r="P608" s="691"/>
      <c r="Q608" s="691"/>
      <c r="R608" s="691"/>
      <c r="S608" s="691"/>
      <c r="T608" s="691"/>
      <c r="U608" s="691"/>
      <c r="V608" s="691"/>
      <c r="W608" s="691"/>
      <c r="X608" s="691"/>
      <c r="Y608" s="691"/>
      <c r="Z608" s="691"/>
      <c r="AA608" s="691"/>
      <c r="AB608" s="691"/>
      <c r="AC608" s="691"/>
      <c r="AD608" s="691"/>
      <c r="AE608" s="691"/>
      <c r="AF608" s="691"/>
    </row>
    <row r="609" spans="1:32" ht="14.25" customHeight="1">
      <c r="A609" s="691"/>
      <c r="B609" s="691"/>
      <c r="C609" s="691"/>
      <c r="D609" s="691"/>
      <c r="E609" s="691"/>
      <c r="F609" s="691"/>
      <c r="G609" s="691"/>
      <c r="H609" s="691"/>
      <c r="I609" s="691"/>
      <c r="J609" s="703"/>
      <c r="K609" s="703"/>
      <c r="L609" s="691"/>
      <c r="M609" s="691"/>
      <c r="N609" s="691"/>
      <c r="O609" s="691"/>
      <c r="P609" s="691"/>
      <c r="Q609" s="691"/>
      <c r="R609" s="691"/>
      <c r="S609" s="691"/>
      <c r="T609" s="691"/>
      <c r="U609" s="691"/>
      <c r="V609" s="691"/>
      <c r="W609" s="691"/>
      <c r="X609" s="691"/>
      <c r="Y609" s="691"/>
      <c r="Z609" s="691"/>
      <c r="AA609" s="691"/>
      <c r="AB609" s="691"/>
      <c r="AC609" s="691"/>
      <c r="AD609" s="691"/>
      <c r="AE609" s="691"/>
      <c r="AF609" s="691"/>
    </row>
    <row r="610" spans="1:32" ht="14.25" customHeight="1">
      <c r="A610" s="691"/>
      <c r="B610" s="691"/>
      <c r="C610" s="691"/>
      <c r="D610" s="691"/>
      <c r="E610" s="691"/>
      <c r="F610" s="691"/>
      <c r="G610" s="691"/>
      <c r="H610" s="691"/>
      <c r="I610" s="691"/>
      <c r="J610" s="703"/>
      <c r="K610" s="703"/>
      <c r="L610" s="691"/>
      <c r="M610" s="691"/>
      <c r="N610" s="691"/>
      <c r="O610" s="691"/>
      <c r="P610" s="691"/>
      <c r="Q610" s="691"/>
      <c r="R610" s="691"/>
      <c r="S610" s="691"/>
      <c r="T610" s="691"/>
      <c r="U610" s="691"/>
      <c r="V610" s="691"/>
      <c r="W610" s="691"/>
      <c r="X610" s="691"/>
      <c r="Y610" s="691"/>
      <c r="Z610" s="691"/>
      <c r="AA610" s="691"/>
      <c r="AB610" s="691"/>
      <c r="AC610" s="691"/>
      <c r="AD610" s="691"/>
      <c r="AE610" s="691"/>
      <c r="AF610" s="691"/>
    </row>
    <row r="611" spans="1:32" ht="14.25" customHeight="1">
      <c r="A611" s="691"/>
      <c r="B611" s="691"/>
      <c r="C611" s="691"/>
      <c r="D611" s="691"/>
      <c r="E611" s="691"/>
      <c r="F611" s="691"/>
      <c r="G611" s="691"/>
      <c r="H611" s="691"/>
      <c r="I611" s="691"/>
      <c r="J611" s="703"/>
      <c r="K611" s="703"/>
      <c r="L611" s="691"/>
      <c r="M611" s="691"/>
      <c r="N611" s="691"/>
      <c r="O611" s="691"/>
      <c r="P611" s="691"/>
      <c r="Q611" s="691"/>
      <c r="R611" s="691"/>
      <c r="S611" s="691"/>
      <c r="T611" s="691"/>
      <c r="U611" s="691"/>
      <c r="V611" s="691"/>
      <c r="W611" s="691"/>
      <c r="X611" s="691"/>
      <c r="Y611" s="691"/>
      <c r="Z611" s="691"/>
      <c r="AA611" s="691"/>
      <c r="AB611" s="691"/>
      <c r="AC611" s="691"/>
      <c r="AD611" s="691"/>
      <c r="AE611" s="691"/>
      <c r="AF611" s="691"/>
    </row>
    <row r="612" spans="1:32" ht="14.25" customHeight="1">
      <c r="A612" s="691"/>
      <c r="B612" s="691"/>
      <c r="C612" s="691"/>
      <c r="D612" s="691"/>
      <c r="E612" s="691"/>
      <c r="F612" s="691"/>
      <c r="G612" s="691"/>
      <c r="H612" s="691"/>
      <c r="I612" s="691"/>
      <c r="J612" s="703"/>
      <c r="K612" s="703"/>
      <c r="L612" s="691"/>
      <c r="M612" s="691"/>
      <c r="N612" s="691"/>
      <c r="O612" s="691"/>
      <c r="P612" s="691"/>
      <c r="Q612" s="691"/>
      <c r="R612" s="691"/>
      <c r="S612" s="691"/>
      <c r="T612" s="691"/>
      <c r="U612" s="691"/>
      <c r="V612" s="691"/>
      <c r="W612" s="691"/>
      <c r="X612" s="691"/>
      <c r="Y612" s="691"/>
      <c r="Z612" s="691"/>
      <c r="AA612" s="691"/>
      <c r="AB612" s="691"/>
      <c r="AC612" s="691"/>
      <c r="AD612" s="691"/>
      <c r="AE612" s="691"/>
      <c r="AF612" s="691"/>
    </row>
    <row r="613" spans="1:32" ht="14.25" customHeight="1">
      <c r="A613" s="691"/>
      <c r="B613" s="691"/>
      <c r="C613" s="691"/>
      <c r="D613" s="691"/>
      <c r="E613" s="691"/>
      <c r="F613" s="691"/>
      <c r="G613" s="691"/>
      <c r="H613" s="691"/>
      <c r="I613" s="691"/>
      <c r="J613" s="703"/>
      <c r="K613" s="703"/>
      <c r="L613" s="691"/>
      <c r="M613" s="691"/>
      <c r="N613" s="691"/>
      <c r="O613" s="691"/>
      <c r="P613" s="691"/>
      <c r="Q613" s="691"/>
      <c r="R613" s="691"/>
      <c r="S613" s="691"/>
      <c r="T613" s="691"/>
      <c r="U613" s="691"/>
      <c r="V613" s="691"/>
      <c r="W613" s="691"/>
      <c r="X613" s="691"/>
      <c r="Y613" s="691"/>
      <c r="Z613" s="691"/>
      <c r="AA613" s="691"/>
      <c r="AB613" s="691"/>
      <c r="AC613" s="691"/>
      <c r="AD613" s="691"/>
      <c r="AE613" s="691"/>
      <c r="AF613" s="691"/>
    </row>
    <row r="614" spans="1:32" ht="14.25" customHeight="1">
      <c r="A614" s="691"/>
      <c r="B614" s="691"/>
      <c r="C614" s="691"/>
      <c r="D614" s="691"/>
      <c r="E614" s="691"/>
      <c r="F614" s="691"/>
      <c r="G614" s="691"/>
      <c r="H614" s="691"/>
      <c r="I614" s="691"/>
      <c r="J614" s="703"/>
      <c r="K614" s="703"/>
      <c r="L614" s="691"/>
      <c r="M614" s="691"/>
      <c r="N614" s="691"/>
      <c r="O614" s="691"/>
      <c r="P614" s="691"/>
      <c r="Q614" s="691"/>
      <c r="R614" s="691"/>
      <c r="S614" s="691"/>
      <c r="T614" s="691"/>
      <c r="U614" s="691"/>
      <c r="V614" s="691"/>
      <c r="W614" s="691"/>
      <c r="X614" s="691"/>
      <c r="Y614" s="691"/>
      <c r="Z614" s="691"/>
      <c r="AA614" s="691"/>
      <c r="AB614" s="691"/>
      <c r="AC614" s="691"/>
      <c r="AD614" s="691"/>
      <c r="AE614" s="691"/>
      <c r="AF614" s="691"/>
    </row>
    <row r="615" spans="1:32" ht="14.25" customHeight="1">
      <c r="A615" s="691"/>
      <c r="B615" s="691"/>
      <c r="C615" s="691"/>
      <c r="D615" s="691"/>
      <c r="E615" s="691"/>
      <c r="F615" s="691"/>
      <c r="G615" s="691"/>
      <c r="H615" s="691"/>
      <c r="I615" s="691"/>
      <c r="J615" s="703"/>
      <c r="K615" s="703"/>
      <c r="L615" s="691"/>
      <c r="M615" s="691"/>
      <c r="N615" s="691"/>
      <c r="O615" s="691"/>
      <c r="P615" s="691"/>
      <c r="Q615" s="691"/>
      <c r="R615" s="691"/>
      <c r="S615" s="691"/>
      <c r="T615" s="691"/>
      <c r="U615" s="691"/>
      <c r="V615" s="691"/>
      <c r="W615" s="691"/>
      <c r="X615" s="691"/>
      <c r="Y615" s="691"/>
      <c r="Z615" s="691"/>
      <c r="AA615" s="691"/>
      <c r="AB615" s="691"/>
      <c r="AC615" s="691"/>
      <c r="AD615" s="691"/>
      <c r="AE615" s="691"/>
      <c r="AF615" s="691"/>
    </row>
    <row r="616" spans="1:32" ht="14.25" customHeight="1">
      <c r="A616" s="691"/>
      <c r="B616" s="691"/>
      <c r="C616" s="691"/>
      <c r="D616" s="691"/>
      <c r="E616" s="691"/>
      <c r="F616" s="691"/>
      <c r="G616" s="691"/>
      <c r="H616" s="691"/>
      <c r="I616" s="691"/>
      <c r="J616" s="703"/>
      <c r="K616" s="703"/>
      <c r="L616" s="691"/>
      <c r="M616" s="691"/>
      <c r="N616" s="691"/>
      <c r="O616" s="691"/>
      <c r="P616" s="691"/>
      <c r="Q616" s="691"/>
      <c r="R616" s="691"/>
      <c r="S616" s="691"/>
      <c r="T616" s="691"/>
      <c r="U616" s="691"/>
      <c r="V616" s="691"/>
      <c r="W616" s="691"/>
      <c r="X616" s="691"/>
      <c r="Y616" s="691"/>
      <c r="Z616" s="691"/>
      <c r="AA616" s="691"/>
      <c r="AB616" s="691"/>
      <c r="AC616" s="691"/>
      <c r="AD616" s="691"/>
      <c r="AE616" s="691"/>
      <c r="AF616" s="691"/>
    </row>
    <row r="617" spans="1:32" ht="14.25" customHeight="1">
      <c r="A617" s="691"/>
      <c r="B617" s="691"/>
      <c r="C617" s="691"/>
      <c r="D617" s="691"/>
      <c r="E617" s="691"/>
      <c r="F617" s="691"/>
      <c r="G617" s="691"/>
      <c r="H617" s="691"/>
      <c r="I617" s="691"/>
      <c r="J617" s="703"/>
      <c r="K617" s="703"/>
      <c r="L617" s="691"/>
      <c r="M617" s="691"/>
      <c r="N617" s="691"/>
      <c r="O617" s="691"/>
      <c r="P617" s="691"/>
      <c r="Q617" s="691"/>
      <c r="R617" s="691"/>
      <c r="S617" s="691"/>
      <c r="T617" s="691"/>
      <c r="U617" s="691"/>
      <c r="V617" s="691"/>
      <c r="W617" s="691"/>
      <c r="X617" s="691"/>
      <c r="Y617" s="691"/>
      <c r="Z617" s="691"/>
      <c r="AA617" s="691"/>
      <c r="AB617" s="691"/>
      <c r="AC617" s="691"/>
      <c r="AD617" s="691"/>
      <c r="AE617" s="691"/>
      <c r="AF617" s="691"/>
    </row>
    <row r="618" spans="1:32" ht="14.25" customHeight="1">
      <c r="A618" s="691"/>
      <c r="B618" s="691"/>
      <c r="C618" s="691"/>
      <c r="D618" s="691"/>
      <c r="E618" s="691"/>
      <c r="F618" s="691"/>
      <c r="G618" s="691"/>
      <c r="H618" s="691"/>
      <c r="I618" s="691"/>
      <c r="J618" s="703"/>
      <c r="K618" s="703"/>
      <c r="L618" s="691"/>
      <c r="M618" s="691"/>
      <c r="N618" s="691"/>
      <c r="O618" s="691"/>
      <c r="P618" s="691"/>
      <c r="Q618" s="691"/>
      <c r="R618" s="691"/>
      <c r="S618" s="691"/>
      <c r="T618" s="691"/>
      <c r="U618" s="691"/>
      <c r="V618" s="691"/>
      <c r="W618" s="691"/>
      <c r="X618" s="691"/>
      <c r="Y618" s="691"/>
      <c r="Z618" s="691"/>
      <c r="AA618" s="691"/>
      <c r="AB618" s="691"/>
      <c r="AC618" s="691"/>
      <c r="AD618" s="691"/>
      <c r="AE618" s="691"/>
      <c r="AF618" s="691"/>
    </row>
    <row r="619" spans="1:32" ht="14.25" customHeight="1">
      <c r="A619" s="691"/>
      <c r="B619" s="691"/>
      <c r="C619" s="691"/>
      <c r="D619" s="691"/>
      <c r="E619" s="691"/>
      <c r="F619" s="691"/>
      <c r="G619" s="691"/>
      <c r="H619" s="691"/>
      <c r="I619" s="691"/>
      <c r="J619" s="703"/>
      <c r="K619" s="703"/>
      <c r="L619" s="691"/>
      <c r="M619" s="691"/>
      <c r="N619" s="691"/>
      <c r="O619" s="691"/>
      <c r="P619" s="691"/>
      <c r="Q619" s="691"/>
      <c r="R619" s="691"/>
      <c r="S619" s="691"/>
      <c r="T619" s="691"/>
      <c r="U619" s="691"/>
      <c r="V619" s="691"/>
      <c r="W619" s="691"/>
      <c r="X619" s="691"/>
      <c r="Y619" s="691"/>
      <c r="Z619" s="691"/>
      <c r="AA619" s="691"/>
      <c r="AB619" s="691"/>
      <c r="AC619" s="691"/>
      <c r="AD619" s="691"/>
      <c r="AE619" s="691"/>
      <c r="AF619" s="691"/>
    </row>
    <row r="620" spans="1:32" ht="14.25" customHeight="1">
      <c r="A620" s="691"/>
      <c r="B620" s="691"/>
      <c r="C620" s="691"/>
      <c r="D620" s="691"/>
      <c r="E620" s="691"/>
      <c r="F620" s="691"/>
      <c r="G620" s="691"/>
      <c r="H620" s="691"/>
      <c r="I620" s="691"/>
      <c r="J620" s="703"/>
      <c r="K620" s="703"/>
      <c r="L620" s="691"/>
      <c r="M620" s="691"/>
      <c r="N620" s="691"/>
      <c r="O620" s="691"/>
      <c r="P620" s="691"/>
      <c r="Q620" s="691"/>
      <c r="R620" s="691"/>
      <c r="S620" s="691"/>
      <c r="T620" s="691"/>
      <c r="U620" s="691"/>
      <c r="V620" s="691"/>
      <c r="W620" s="691"/>
      <c r="X620" s="691"/>
      <c r="Y620" s="691"/>
      <c r="Z620" s="691"/>
      <c r="AA620" s="691"/>
      <c r="AB620" s="691"/>
      <c r="AC620" s="691"/>
      <c r="AD620" s="691"/>
      <c r="AE620" s="691"/>
      <c r="AF620" s="691"/>
    </row>
    <row r="621" spans="1:32" ht="14.25" customHeight="1">
      <c r="A621" s="691"/>
      <c r="B621" s="691"/>
      <c r="C621" s="691"/>
      <c r="D621" s="691"/>
      <c r="E621" s="691"/>
      <c r="F621" s="691"/>
      <c r="G621" s="691"/>
      <c r="H621" s="691"/>
      <c r="I621" s="691"/>
      <c r="J621" s="703"/>
      <c r="K621" s="703"/>
      <c r="L621" s="691"/>
      <c r="M621" s="691"/>
      <c r="N621" s="691"/>
      <c r="O621" s="691"/>
      <c r="P621" s="691"/>
      <c r="Q621" s="691"/>
      <c r="R621" s="691"/>
      <c r="S621" s="691"/>
      <c r="T621" s="691"/>
      <c r="U621" s="691"/>
      <c r="V621" s="691"/>
      <c r="W621" s="691"/>
      <c r="X621" s="691"/>
      <c r="Y621" s="691"/>
      <c r="Z621" s="691"/>
      <c r="AA621" s="691"/>
      <c r="AB621" s="691"/>
      <c r="AC621" s="691"/>
      <c r="AD621" s="691"/>
      <c r="AE621" s="691"/>
      <c r="AF621" s="691"/>
    </row>
    <row r="622" spans="1:32" ht="14.25" customHeight="1">
      <c r="A622" s="691"/>
      <c r="B622" s="691"/>
      <c r="C622" s="691"/>
      <c r="D622" s="691"/>
      <c r="E622" s="691"/>
      <c r="F622" s="691"/>
      <c r="G622" s="691"/>
      <c r="H622" s="691"/>
      <c r="I622" s="691"/>
      <c r="J622" s="703"/>
      <c r="K622" s="703"/>
      <c r="L622" s="691"/>
      <c r="M622" s="691"/>
      <c r="N622" s="691"/>
      <c r="O622" s="691"/>
      <c r="P622" s="691"/>
      <c r="Q622" s="691"/>
      <c r="R622" s="691"/>
      <c r="S622" s="691"/>
      <c r="T622" s="691"/>
      <c r="U622" s="691"/>
      <c r="V622" s="691"/>
      <c r="W622" s="691"/>
      <c r="X622" s="691"/>
      <c r="Y622" s="691"/>
      <c r="Z622" s="691"/>
      <c r="AA622" s="691"/>
      <c r="AB622" s="691"/>
      <c r="AC622" s="691"/>
      <c r="AD622" s="691"/>
      <c r="AE622" s="691"/>
      <c r="AF622" s="691"/>
    </row>
    <row r="623" spans="1:32" ht="14.25" customHeight="1">
      <c r="A623" s="691"/>
      <c r="B623" s="691"/>
      <c r="C623" s="691"/>
      <c r="D623" s="691"/>
      <c r="E623" s="691"/>
      <c r="F623" s="691"/>
      <c r="G623" s="691"/>
      <c r="H623" s="691"/>
      <c r="I623" s="691"/>
      <c r="J623" s="703"/>
      <c r="K623" s="703"/>
      <c r="L623" s="691"/>
      <c r="M623" s="691"/>
      <c r="N623" s="691"/>
      <c r="O623" s="691"/>
      <c r="P623" s="691"/>
      <c r="Q623" s="691"/>
      <c r="R623" s="691"/>
      <c r="S623" s="691"/>
      <c r="T623" s="691"/>
      <c r="U623" s="691"/>
      <c r="V623" s="691"/>
      <c r="W623" s="691"/>
      <c r="X623" s="691"/>
      <c r="Y623" s="691"/>
      <c r="Z623" s="691"/>
      <c r="AA623" s="691"/>
      <c r="AB623" s="691"/>
      <c r="AC623" s="691"/>
      <c r="AD623" s="691"/>
      <c r="AE623" s="691"/>
      <c r="AF623" s="691"/>
    </row>
    <row r="624" spans="1:32" ht="14.25" customHeight="1">
      <c r="A624" s="691"/>
      <c r="B624" s="691"/>
      <c r="C624" s="691"/>
      <c r="D624" s="691"/>
      <c r="E624" s="691"/>
      <c r="F624" s="691"/>
      <c r="G624" s="691"/>
      <c r="H624" s="691"/>
      <c r="I624" s="691"/>
      <c r="J624" s="703"/>
      <c r="K624" s="703"/>
      <c r="L624" s="691"/>
      <c r="M624" s="691"/>
      <c r="N624" s="691"/>
      <c r="O624" s="691"/>
      <c r="P624" s="691"/>
      <c r="Q624" s="691"/>
      <c r="R624" s="691"/>
      <c r="S624" s="691"/>
      <c r="T624" s="691"/>
      <c r="U624" s="691"/>
      <c r="V624" s="691"/>
      <c r="W624" s="691"/>
      <c r="X624" s="691"/>
      <c r="Y624" s="691"/>
      <c r="Z624" s="691"/>
      <c r="AA624" s="691"/>
      <c r="AB624" s="691"/>
      <c r="AC624" s="691"/>
      <c r="AD624" s="691"/>
      <c r="AE624" s="691"/>
      <c r="AF624" s="691"/>
    </row>
    <row r="625" spans="1:32" ht="14.25" customHeight="1">
      <c r="A625" s="691"/>
      <c r="B625" s="691"/>
      <c r="C625" s="691"/>
      <c r="D625" s="691"/>
      <c r="E625" s="691"/>
      <c r="F625" s="691"/>
      <c r="G625" s="691"/>
      <c r="H625" s="691"/>
      <c r="I625" s="691"/>
      <c r="J625" s="703"/>
      <c r="K625" s="703"/>
      <c r="L625" s="691"/>
      <c r="M625" s="691"/>
      <c r="N625" s="691"/>
      <c r="O625" s="691"/>
      <c r="P625" s="691"/>
      <c r="Q625" s="691"/>
      <c r="R625" s="691"/>
      <c r="S625" s="691"/>
      <c r="T625" s="691"/>
      <c r="U625" s="691"/>
      <c r="V625" s="691"/>
      <c r="W625" s="691"/>
      <c r="X625" s="691"/>
      <c r="Y625" s="691"/>
      <c r="Z625" s="691"/>
      <c r="AA625" s="691"/>
      <c r="AB625" s="691"/>
      <c r="AC625" s="691"/>
      <c r="AD625" s="691"/>
      <c r="AE625" s="691"/>
      <c r="AF625" s="691"/>
    </row>
    <row r="626" spans="1:32" ht="14.25" customHeight="1">
      <c r="A626" s="691"/>
      <c r="B626" s="691"/>
      <c r="C626" s="691"/>
      <c r="D626" s="691"/>
      <c r="E626" s="691"/>
      <c r="F626" s="691"/>
      <c r="G626" s="691"/>
      <c r="H626" s="691"/>
      <c r="I626" s="691"/>
      <c r="J626" s="703"/>
      <c r="K626" s="703"/>
      <c r="L626" s="691"/>
      <c r="M626" s="691"/>
      <c r="N626" s="691"/>
      <c r="O626" s="691"/>
      <c r="P626" s="691"/>
      <c r="Q626" s="691"/>
      <c r="R626" s="691"/>
      <c r="S626" s="691"/>
      <c r="T626" s="691"/>
      <c r="U626" s="691"/>
      <c r="V626" s="691"/>
      <c r="W626" s="691"/>
      <c r="X626" s="691"/>
      <c r="Y626" s="691"/>
      <c r="Z626" s="691"/>
      <c r="AA626" s="691"/>
      <c r="AB626" s="691"/>
      <c r="AC626" s="691"/>
      <c r="AD626" s="691"/>
      <c r="AE626" s="691"/>
      <c r="AF626" s="691"/>
    </row>
    <row r="627" spans="1:32" ht="14.25" customHeight="1">
      <c r="A627" s="691"/>
      <c r="B627" s="691"/>
      <c r="C627" s="691"/>
      <c r="D627" s="691"/>
      <c r="E627" s="691"/>
      <c r="F627" s="691"/>
      <c r="G627" s="691"/>
      <c r="H627" s="691"/>
      <c r="I627" s="691"/>
      <c r="J627" s="703"/>
      <c r="K627" s="703"/>
      <c r="L627" s="691"/>
      <c r="M627" s="691"/>
      <c r="N627" s="691"/>
      <c r="O627" s="691"/>
      <c r="P627" s="691"/>
      <c r="Q627" s="691"/>
      <c r="R627" s="691"/>
      <c r="S627" s="691"/>
      <c r="T627" s="691"/>
      <c r="U627" s="691"/>
      <c r="V627" s="691"/>
      <c r="W627" s="691"/>
      <c r="X627" s="691"/>
      <c r="Y627" s="691"/>
      <c r="Z627" s="691"/>
      <c r="AA627" s="691"/>
      <c r="AB627" s="691"/>
      <c r="AC627" s="691"/>
      <c r="AD627" s="691"/>
      <c r="AE627" s="691"/>
      <c r="AF627" s="691"/>
    </row>
    <row r="628" spans="1:32" ht="14.25" customHeight="1">
      <c r="A628" s="691"/>
      <c r="B628" s="691"/>
      <c r="C628" s="691"/>
      <c r="D628" s="691"/>
      <c r="E628" s="691"/>
      <c r="F628" s="691"/>
      <c r="G628" s="691"/>
      <c r="H628" s="691"/>
      <c r="I628" s="691"/>
      <c r="J628" s="703"/>
      <c r="K628" s="703"/>
      <c r="L628" s="691"/>
      <c r="M628" s="691"/>
      <c r="N628" s="691"/>
      <c r="O628" s="691"/>
      <c r="P628" s="691"/>
      <c r="Q628" s="691"/>
      <c r="R628" s="691"/>
      <c r="S628" s="691"/>
      <c r="T628" s="691"/>
      <c r="U628" s="691"/>
      <c r="V628" s="691"/>
      <c r="W628" s="691"/>
      <c r="X628" s="691"/>
      <c r="Y628" s="691"/>
      <c r="Z628" s="691"/>
      <c r="AA628" s="691"/>
      <c r="AB628" s="691"/>
      <c r="AC628" s="691"/>
      <c r="AD628" s="691"/>
      <c r="AE628" s="691"/>
      <c r="AF628" s="691"/>
    </row>
    <row r="629" spans="1:32" ht="14.25" customHeight="1">
      <c r="A629" s="691"/>
      <c r="B629" s="691"/>
      <c r="C629" s="691"/>
      <c r="D629" s="691"/>
      <c r="E629" s="691"/>
      <c r="F629" s="691"/>
      <c r="G629" s="691"/>
      <c r="H629" s="691"/>
      <c r="I629" s="691"/>
      <c r="J629" s="703"/>
      <c r="K629" s="703"/>
      <c r="L629" s="691"/>
      <c r="M629" s="691"/>
      <c r="N629" s="691"/>
      <c r="O629" s="691"/>
      <c r="P629" s="691"/>
      <c r="Q629" s="691"/>
      <c r="R629" s="691"/>
      <c r="S629" s="691"/>
      <c r="T629" s="691"/>
      <c r="U629" s="691"/>
      <c r="V629" s="691"/>
      <c r="W629" s="691"/>
      <c r="X629" s="691"/>
      <c r="Y629" s="691"/>
      <c r="Z629" s="691"/>
      <c r="AA629" s="691"/>
      <c r="AB629" s="691"/>
      <c r="AC629" s="691"/>
      <c r="AD629" s="691"/>
      <c r="AE629" s="691"/>
      <c r="AF629" s="691"/>
    </row>
    <row r="630" spans="1:32" ht="14.25" customHeight="1">
      <c r="A630" s="691"/>
      <c r="B630" s="691"/>
      <c r="C630" s="691"/>
      <c r="D630" s="691"/>
      <c r="E630" s="691"/>
      <c r="F630" s="691"/>
      <c r="G630" s="691"/>
      <c r="H630" s="691"/>
      <c r="I630" s="691"/>
      <c r="J630" s="703"/>
      <c r="K630" s="703"/>
      <c r="L630" s="691"/>
      <c r="M630" s="691"/>
      <c r="N630" s="691"/>
      <c r="O630" s="691"/>
      <c r="P630" s="691"/>
      <c r="Q630" s="691"/>
      <c r="R630" s="691"/>
      <c r="S630" s="691"/>
      <c r="T630" s="691"/>
      <c r="U630" s="691"/>
      <c r="V630" s="691"/>
      <c r="W630" s="691"/>
      <c r="X630" s="691"/>
      <c r="Y630" s="691"/>
      <c r="Z630" s="691"/>
      <c r="AA630" s="691"/>
      <c r="AB630" s="691"/>
      <c r="AC630" s="691"/>
      <c r="AD630" s="691"/>
      <c r="AE630" s="691"/>
      <c r="AF630" s="691"/>
    </row>
    <row r="631" spans="1:32" ht="14.25" customHeight="1">
      <c r="A631" s="691"/>
      <c r="B631" s="691"/>
      <c r="C631" s="691"/>
      <c r="D631" s="691"/>
      <c r="E631" s="691"/>
      <c r="F631" s="691"/>
      <c r="G631" s="691"/>
      <c r="H631" s="691"/>
      <c r="I631" s="691"/>
      <c r="J631" s="703"/>
      <c r="K631" s="703"/>
      <c r="L631" s="691"/>
      <c r="M631" s="691"/>
      <c r="N631" s="691"/>
      <c r="O631" s="691"/>
      <c r="P631" s="691"/>
      <c r="Q631" s="691"/>
      <c r="R631" s="691"/>
      <c r="S631" s="691"/>
      <c r="T631" s="691"/>
      <c r="U631" s="691"/>
      <c r="V631" s="691"/>
      <c r="W631" s="691"/>
      <c r="X631" s="691"/>
      <c r="Y631" s="691"/>
      <c r="Z631" s="691"/>
      <c r="AA631" s="691"/>
      <c r="AB631" s="691"/>
      <c r="AC631" s="691"/>
      <c r="AD631" s="691"/>
      <c r="AE631" s="691"/>
      <c r="AF631" s="691"/>
    </row>
    <row r="632" spans="1:32" ht="14.25" customHeight="1">
      <c r="A632" s="691"/>
      <c r="B632" s="691"/>
      <c r="C632" s="691"/>
      <c r="D632" s="691"/>
      <c r="E632" s="691"/>
      <c r="F632" s="691"/>
      <c r="G632" s="691"/>
      <c r="H632" s="691"/>
      <c r="I632" s="691"/>
      <c r="J632" s="703"/>
      <c r="K632" s="703"/>
      <c r="L632" s="691"/>
      <c r="M632" s="691"/>
      <c r="N632" s="691"/>
      <c r="O632" s="691"/>
      <c r="P632" s="691"/>
      <c r="Q632" s="691"/>
      <c r="R632" s="691"/>
      <c r="S632" s="691"/>
      <c r="T632" s="691"/>
      <c r="U632" s="691"/>
      <c r="V632" s="691"/>
      <c r="W632" s="691"/>
      <c r="X632" s="691"/>
      <c r="Y632" s="691"/>
      <c r="Z632" s="691"/>
      <c r="AA632" s="691"/>
      <c r="AB632" s="691"/>
      <c r="AC632" s="691"/>
      <c r="AD632" s="691"/>
      <c r="AE632" s="691"/>
      <c r="AF632" s="691"/>
    </row>
    <row r="633" spans="1:32" ht="14.25" customHeight="1">
      <c r="A633" s="691"/>
      <c r="B633" s="691"/>
      <c r="C633" s="691"/>
      <c r="D633" s="691"/>
      <c r="E633" s="691"/>
      <c r="F633" s="691"/>
      <c r="G633" s="691"/>
      <c r="H633" s="691"/>
      <c r="I633" s="691"/>
      <c r="J633" s="703"/>
      <c r="K633" s="703"/>
      <c r="L633" s="691"/>
      <c r="M633" s="691"/>
      <c r="N633" s="691"/>
      <c r="O633" s="691"/>
      <c r="P633" s="691"/>
      <c r="Q633" s="691"/>
      <c r="R633" s="691"/>
      <c r="S633" s="691"/>
      <c r="T633" s="691"/>
      <c r="U633" s="691"/>
      <c r="V633" s="691"/>
      <c r="W633" s="691"/>
      <c r="X633" s="691"/>
      <c r="Y633" s="691"/>
      <c r="Z633" s="691"/>
      <c r="AA633" s="691"/>
      <c r="AB633" s="691"/>
      <c r="AC633" s="691"/>
      <c r="AD633" s="691"/>
      <c r="AE633" s="691"/>
      <c r="AF633" s="691"/>
    </row>
    <row r="634" spans="1:32" ht="14.25" customHeight="1">
      <c r="A634" s="691"/>
      <c r="B634" s="691"/>
      <c r="C634" s="691"/>
      <c r="D634" s="691"/>
      <c r="E634" s="691"/>
      <c r="F634" s="691"/>
      <c r="G634" s="691"/>
      <c r="H634" s="691"/>
      <c r="I634" s="691"/>
      <c r="J634" s="703"/>
      <c r="K634" s="703"/>
      <c r="L634" s="691"/>
      <c r="M634" s="691"/>
      <c r="N634" s="691"/>
      <c r="O634" s="691"/>
      <c r="P634" s="691"/>
      <c r="Q634" s="691"/>
      <c r="R634" s="691"/>
      <c r="S634" s="691"/>
      <c r="T634" s="691"/>
      <c r="U634" s="691"/>
      <c r="V634" s="691"/>
      <c r="W634" s="691"/>
      <c r="X634" s="691"/>
      <c r="Y634" s="691"/>
      <c r="Z634" s="691"/>
      <c r="AA634" s="691"/>
      <c r="AB634" s="691"/>
      <c r="AC634" s="691"/>
      <c r="AD634" s="691"/>
      <c r="AE634" s="691"/>
      <c r="AF634" s="691"/>
    </row>
    <row r="635" spans="1:32" ht="14.25" customHeight="1">
      <c r="A635" s="691"/>
      <c r="B635" s="691"/>
      <c r="C635" s="691"/>
      <c r="D635" s="691"/>
      <c r="E635" s="691"/>
      <c r="F635" s="691"/>
      <c r="G635" s="691"/>
      <c r="H635" s="691"/>
      <c r="I635" s="691"/>
      <c r="J635" s="703"/>
      <c r="K635" s="703"/>
      <c r="L635" s="691"/>
      <c r="M635" s="691"/>
      <c r="N635" s="691"/>
      <c r="O635" s="691"/>
      <c r="P635" s="691"/>
      <c r="Q635" s="691"/>
      <c r="R635" s="691"/>
      <c r="S635" s="691"/>
      <c r="T635" s="691"/>
      <c r="U635" s="691"/>
      <c r="V635" s="691"/>
      <c r="W635" s="691"/>
      <c r="X635" s="691"/>
      <c r="Y635" s="691"/>
      <c r="Z635" s="691"/>
      <c r="AA635" s="691"/>
      <c r="AB635" s="691"/>
      <c r="AC635" s="691"/>
      <c r="AD635" s="691"/>
      <c r="AE635" s="691"/>
      <c r="AF635" s="691"/>
    </row>
    <row r="636" spans="1:32" ht="14.25" customHeight="1">
      <c r="A636" s="691"/>
      <c r="B636" s="691"/>
      <c r="C636" s="691"/>
      <c r="D636" s="691"/>
      <c r="E636" s="691"/>
      <c r="F636" s="691"/>
      <c r="G636" s="691"/>
      <c r="H636" s="691"/>
      <c r="I636" s="691"/>
      <c r="J636" s="703"/>
      <c r="K636" s="703"/>
      <c r="L636" s="691"/>
      <c r="M636" s="691"/>
      <c r="N636" s="691"/>
      <c r="O636" s="691"/>
      <c r="P636" s="691"/>
      <c r="Q636" s="691"/>
      <c r="R636" s="691"/>
      <c r="S636" s="691"/>
      <c r="T636" s="691"/>
      <c r="U636" s="691"/>
      <c r="V636" s="691"/>
      <c r="W636" s="691"/>
      <c r="X636" s="691"/>
      <c r="Y636" s="691"/>
      <c r="Z636" s="691"/>
      <c r="AA636" s="691"/>
      <c r="AB636" s="691"/>
      <c r="AC636" s="691"/>
      <c r="AD636" s="691"/>
      <c r="AE636" s="691"/>
      <c r="AF636" s="691"/>
    </row>
    <row r="637" spans="1:32" ht="14.25" customHeight="1">
      <c r="A637" s="691"/>
      <c r="B637" s="691"/>
      <c r="C637" s="691"/>
      <c r="D637" s="691"/>
      <c r="E637" s="691"/>
      <c r="F637" s="691"/>
      <c r="G637" s="691"/>
      <c r="H637" s="691"/>
      <c r="I637" s="691"/>
      <c r="J637" s="703"/>
      <c r="K637" s="703"/>
      <c r="L637" s="691"/>
      <c r="M637" s="691"/>
      <c r="N637" s="691"/>
      <c r="O637" s="691"/>
      <c r="P637" s="691"/>
      <c r="Q637" s="691"/>
      <c r="R637" s="691"/>
      <c r="S637" s="691"/>
      <c r="T637" s="691"/>
      <c r="U637" s="691"/>
      <c r="V637" s="691"/>
      <c r="W637" s="691"/>
      <c r="X637" s="691"/>
      <c r="Y637" s="691"/>
      <c r="Z637" s="691"/>
      <c r="AA637" s="691"/>
      <c r="AB637" s="691"/>
      <c r="AC637" s="691"/>
      <c r="AD637" s="691"/>
      <c r="AE637" s="691"/>
      <c r="AF637" s="691"/>
    </row>
    <row r="638" spans="1:32" ht="14.25" customHeight="1">
      <c r="A638" s="691"/>
      <c r="B638" s="691"/>
      <c r="C638" s="691"/>
      <c r="D638" s="691"/>
      <c r="E638" s="691"/>
      <c r="F638" s="691"/>
      <c r="G638" s="691"/>
      <c r="H638" s="691"/>
      <c r="I638" s="691"/>
      <c r="J638" s="703"/>
      <c r="K638" s="703"/>
      <c r="L638" s="691"/>
      <c r="M638" s="691"/>
      <c r="N638" s="691"/>
      <c r="O638" s="691"/>
      <c r="P638" s="691"/>
      <c r="Q638" s="691"/>
      <c r="R638" s="691"/>
      <c r="S638" s="691"/>
      <c r="T638" s="691"/>
      <c r="U638" s="691"/>
      <c r="V638" s="691"/>
      <c r="W638" s="691"/>
      <c r="X638" s="691"/>
      <c r="Y638" s="691"/>
      <c r="Z638" s="691"/>
      <c r="AA638" s="691"/>
      <c r="AB638" s="691"/>
      <c r="AC638" s="691"/>
      <c r="AD638" s="691"/>
      <c r="AE638" s="691"/>
      <c r="AF638" s="691"/>
    </row>
    <row r="639" spans="1:32" ht="14.25" customHeight="1">
      <c r="A639" s="691"/>
      <c r="B639" s="691"/>
      <c r="C639" s="691"/>
      <c r="D639" s="691"/>
      <c r="E639" s="691"/>
      <c r="F639" s="691"/>
      <c r="G639" s="691"/>
      <c r="H639" s="691"/>
      <c r="I639" s="691"/>
      <c r="J639" s="703"/>
      <c r="K639" s="703"/>
      <c r="L639" s="691"/>
      <c r="M639" s="691"/>
      <c r="N639" s="691"/>
      <c r="O639" s="691"/>
      <c r="P639" s="691"/>
      <c r="Q639" s="691"/>
      <c r="R639" s="691"/>
      <c r="S639" s="691"/>
      <c r="T639" s="691"/>
      <c r="U639" s="691"/>
      <c r="V639" s="691"/>
      <c r="W639" s="691"/>
      <c r="X639" s="691"/>
      <c r="Y639" s="691"/>
      <c r="Z639" s="691"/>
      <c r="AA639" s="691"/>
      <c r="AB639" s="691"/>
      <c r="AC639" s="691"/>
      <c r="AD639" s="691"/>
      <c r="AE639" s="691"/>
      <c r="AF639" s="691"/>
    </row>
    <row r="640" spans="1:32" ht="14.25" customHeight="1">
      <c r="A640" s="691"/>
      <c r="B640" s="691"/>
      <c r="C640" s="691"/>
      <c r="D640" s="691"/>
      <c r="E640" s="691"/>
      <c r="F640" s="691"/>
      <c r="G640" s="691"/>
      <c r="H640" s="691"/>
      <c r="I640" s="691"/>
      <c r="J640" s="703"/>
      <c r="K640" s="703"/>
      <c r="L640" s="691"/>
      <c r="M640" s="691"/>
      <c r="N640" s="691"/>
      <c r="O640" s="691"/>
      <c r="P640" s="691"/>
      <c r="Q640" s="691"/>
      <c r="R640" s="691"/>
      <c r="S640" s="691"/>
      <c r="T640" s="691"/>
      <c r="U640" s="691"/>
      <c r="V640" s="691"/>
      <c r="W640" s="691"/>
      <c r="X640" s="691"/>
      <c r="Y640" s="691"/>
      <c r="Z640" s="691"/>
      <c r="AA640" s="691"/>
      <c r="AB640" s="691"/>
      <c r="AC640" s="691"/>
      <c r="AD640" s="691"/>
      <c r="AE640" s="691"/>
      <c r="AF640" s="691"/>
    </row>
    <row r="641" spans="1:32" ht="14.25" customHeight="1">
      <c r="A641" s="691"/>
      <c r="B641" s="691"/>
      <c r="C641" s="691"/>
      <c r="D641" s="691"/>
      <c r="E641" s="691"/>
      <c r="F641" s="691"/>
      <c r="G641" s="691"/>
      <c r="H641" s="691"/>
      <c r="I641" s="691"/>
      <c r="J641" s="703"/>
      <c r="K641" s="703"/>
      <c r="L641" s="691"/>
      <c r="M641" s="691"/>
      <c r="N641" s="691"/>
      <c r="O641" s="691"/>
      <c r="P641" s="691"/>
      <c r="Q641" s="691"/>
      <c r="R641" s="691"/>
      <c r="S641" s="691"/>
      <c r="T641" s="691"/>
      <c r="U641" s="691"/>
      <c r="V641" s="691"/>
      <c r="W641" s="691"/>
      <c r="X641" s="691"/>
      <c r="Y641" s="691"/>
      <c r="Z641" s="691"/>
      <c r="AA641" s="691"/>
      <c r="AB641" s="691"/>
      <c r="AC641" s="691"/>
      <c r="AD641" s="691"/>
      <c r="AE641" s="691"/>
      <c r="AF641" s="691"/>
    </row>
    <row r="642" spans="1:32" ht="14.25" customHeight="1">
      <c r="A642" s="691"/>
      <c r="B642" s="691"/>
      <c r="C642" s="691"/>
      <c r="D642" s="691"/>
      <c r="E642" s="691"/>
      <c r="F642" s="691"/>
      <c r="G642" s="691"/>
      <c r="H642" s="691"/>
      <c r="I642" s="691"/>
      <c r="J642" s="703"/>
      <c r="K642" s="703"/>
      <c r="L642" s="691"/>
      <c r="M642" s="691"/>
      <c r="N642" s="691"/>
      <c r="O642" s="691"/>
      <c r="P642" s="691"/>
      <c r="Q642" s="691"/>
      <c r="R642" s="691"/>
      <c r="S642" s="691"/>
      <c r="T642" s="691"/>
      <c r="U642" s="691"/>
      <c r="V642" s="691"/>
      <c r="W642" s="691"/>
      <c r="X642" s="691"/>
      <c r="Y642" s="691"/>
      <c r="Z642" s="691"/>
      <c r="AA642" s="691"/>
      <c r="AB642" s="691"/>
      <c r="AC642" s="691"/>
      <c r="AD642" s="691"/>
      <c r="AE642" s="691"/>
      <c r="AF642" s="691"/>
    </row>
    <row r="643" spans="1:32" ht="14.25" customHeight="1">
      <c r="A643" s="691"/>
      <c r="B643" s="691"/>
      <c r="C643" s="691"/>
      <c r="D643" s="691"/>
      <c r="E643" s="691"/>
      <c r="F643" s="691"/>
      <c r="G643" s="691"/>
      <c r="H643" s="691"/>
      <c r="I643" s="691"/>
      <c r="J643" s="703"/>
      <c r="K643" s="703"/>
      <c r="L643" s="691"/>
      <c r="M643" s="691"/>
      <c r="N643" s="691"/>
      <c r="O643" s="691"/>
      <c r="P643" s="691"/>
      <c r="Q643" s="691"/>
      <c r="R643" s="691"/>
      <c r="S643" s="691"/>
      <c r="T643" s="691"/>
      <c r="U643" s="691"/>
      <c r="V643" s="691"/>
      <c r="W643" s="691"/>
      <c r="X643" s="691"/>
      <c r="Y643" s="691"/>
      <c r="Z643" s="691"/>
      <c r="AA643" s="691"/>
      <c r="AB643" s="691"/>
      <c r="AC643" s="691"/>
      <c r="AD643" s="691"/>
      <c r="AE643" s="691"/>
      <c r="AF643" s="691"/>
    </row>
    <row r="644" spans="1:32" ht="14.25" customHeight="1">
      <c r="A644" s="691"/>
      <c r="B644" s="691"/>
      <c r="C644" s="691"/>
      <c r="D644" s="691"/>
      <c r="E644" s="691"/>
      <c r="F644" s="691"/>
      <c r="G644" s="691"/>
      <c r="H644" s="691"/>
      <c r="I644" s="691"/>
      <c r="J644" s="703"/>
      <c r="K644" s="703"/>
      <c r="L644" s="691"/>
      <c r="M644" s="691"/>
      <c r="N644" s="691"/>
      <c r="O644" s="691"/>
      <c r="P644" s="691"/>
      <c r="Q644" s="691"/>
      <c r="R644" s="691"/>
      <c r="S644" s="691"/>
      <c r="T644" s="691"/>
      <c r="U644" s="691"/>
      <c r="V644" s="691"/>
      <c r="W644" s="691"/>
      <c r="X644" s="691"/>
      <c r="Y644" s="691"/>
      <c r="Z644" s="691"/>
      <c r="AA644" s="691"/>
      <c r="AB644" s="691"/>
      <c r="AC644" s="691"/>
      <c r="AD644" s="691"/>
      <c r="AE644" s="691"/>
      <c r="AF644" s="691"/>
    </row>
    <row r="645" spans="1:32" ht="14.25" customHeight="1">
      <c r="A645" s="691"/>
      <c r="B645" s="691"/>
      <c r="C645" s="691"/>
      <c r="D645" s="691"/>
      <c r="E645" s="691"/>
      <c r="F645" s="691"/>
      <c r="G645" s="691"/>
      <c r="H645" s="691"/>
      <c r="I645" s="691"/>
      <c r="J645" s="703"/>
      <c r="K645" s="703"/>
      <c r="L645" s="691"/>
      <c r="M645" s="691"/>
      <c r="N645" s="691"/>
      <c r="O645" s="691"/>
      <c r="P645" s="691"/>
      <c r="Q645" s="691"/>
      <c r="R645" s="691"/>
      <c r="S645" s="691"/>
      <c r="T645" s="691"/>
      <c r="U645" s="691"/>
      <c r="V645" s="691"/>
      <c r="W645" s="691"/>
      <c r="X645" s="691"/>
      <c r="Y645" s="691"/>
      <c r="Z645" s="691"/>
      <c r="AA645" s="691"/>
      <c r="AB645" s="691"/>
      <c r="AC645" s="691"/>
      <c r="AD645" s="691"/>
      <c r="AE645" s="691"/>
      <c r="AF645" s="691"/>
    </row>
    <row r="646" spans="1:32" ht="14.25" customHeight="1">
      <c r="A646" s="691"/>
      <c r="B646" s="691"/>
      <c r="C646" s="691"/>
      <c r="D646" s="691"/>
      <c r="E646" s="691"/>
      <c r="F646" s="691"/>
      <c r="G646" s="691"/>
      <c r="H646" s="691"/>
      <c r="I646" s="691"/>
      <c r="J646" s="703"/>
      <c r="K646" s="703"/>
      <c r="L646" s="691"/>
      <c r="M646" s="691"/>
      <c r="N646" s="691"/>
      <c r="O646" s="691"/>
      <c r="P646" s="691"/>
      <c r="Q646" s="691"/>
      <c r="R646" s="691"/>
      <c r="S646" s="691"/>
      <c r="T646" s="691"/>
      <c r="U646" s="691"/>
      <c r="V646" s="691"/>
      <c r="W646" s="691"/>
      <c r="X646" s="691"/>
      <c r="Y646" s="691"/>
      <c r="Z646" s="691"/>
      <c r="AA646" s="691"/>
      <c r="AB646" s="691"/>
      <c r="AC646" s="691"/>
      <c r="AD646" s="691"/>
      <c r="AE646" s="691"/>
      <c r="AF646" s="691"/>
    </row>
    <row r="647" spans="1:32" ht="14.25" customHeight="1">
      <c r="A647" s="691"/>
      <c r="B647" s="691"/>
      <c r="C647" s="691"/>
      <c r="D647" s="691"/>
      <c r="E647" s="691"/>
      <c r="F647" s="691"/>
      <c r="G647" s="691"/>
      <c r="H647" s="691"/>
      <c r="I647" s="691"/>
      <c r="J647" s="703"/>
      <c r="K647" s="703"/>
      <c r="L647" s="691"/>
      <c r="M647" s="691"/>
      <c r="N647" s="691"/>
      <c r="O647" s="691"/>
      <c r="P647" s="691"/>
      <c r="Q647" s="691"/>
      <c r="R647" s="691"/>
      <c r="S647" s="691"/>
      <c r="T647" s="691"/>
      <c r="U647" s="691"/>
      <c r="V647" s="691"/>
      <c r="W647" s="691"/>
      <c r="X647" s="691"/>
      <c r="Y647" s="691"/>
      <c r="Z647" s="691"/>
      <c r="AA647" s="691"/>
      <c r="AB647" s="691"/>
      <c r="AC647" s="691"/>
      <c r="AD647" s="691"/>
      <c r="AE647" s="691"/>
      <c r="AF647" s="691"/>
    </row>
    <row r="648" spans="1:32" ht="14.25" customHeight="1">
      <c r="A648" s="691"/>
      <c r="B648" s="691"/>
      <c r="C648" s="691"/>
      <c r="D648" s="691"/>
      <c r="E648" s="691"/>
      <c r="F648" s="691"/>
      <c r="G648" s="691"/>
      <c r="H648" s="691"/>
      <c r="I648" s="691"/>
      <c r="J648" s="703"/>
      <c r="K648" s="703"/>
      <c r="L648" s="691"/>
      <c r="M648" s="691"/>
      <c r="N648" s="691"/>
      <c r="O648" s="691"/>
      <c r="P648" s="691"/>
      <c r="Q648" s="691"/>
      <c r="R648" s="691"/>
      <c r="S648" s="691"/>
      <c r="T648" s="691"/>
      <c r="U648" s="691"/>
      <c r="V648" s="691"/>
      <c r="W648" s="691"/>
      <c r="X648" s="691"/>
      <c r="Y648" s="691"/>
      <c r="Z648" s="691"/>
      <c r="AA648" s="691"/>
      <c r="AB648" s="691"/>
      <c r="AC648" s="691"/>
      <c r="AD648" s="691"/>
      <c r="AE648" s="691"/>
      <c r="AF648" s="691"/>
    </row>
    <row r="649" spans="1:32" ht="14.25" customHeight="1">
      <c r="A649" s="691"/>
      <c r="B649" s="691"/>
      <c r="C649" s="691"/>
      <c r="D649" s="691"/>
      <c r="E649" s="691"/>
      <c r="F649" s="691"/>
      <c r="G649" s="691"/>
      <c r="H649" s="691"/>
      <c r="I649" s="691"/>
      <c r="J649" s="703"/>
      <c r="K649" s="703"/>
      <c r="L649" s="691"/>
      <c r="M649" s="691"/>
      <c r="N649" s="691"/>
      <c r="O649" s="691"/>
      <c r="P649" s="691"/>
      <c r="Q649" s="691"/>
      <c r="R649" s="691"/>
      <c r="S649" s="691"/>
      <c r="T649" s="691"/>
      <c r="U649" s="691"/>
      <c r="V649" s="691"/>
      <c r="W649" s="691"/>
      <c r="X649" s="691"/>
      <c r="Y649" s="691"/>
      <c r="Z649" s="691"/>
      <c r="AA649" s="691"/>
      <c r="AB649" s="691"/>
      <c r="AC649" s="691"/>
      <c r="AD649" s="691"/>
      <c r="AE649" s="691"/>
      <c r="AF649" s="691"/>
    </row>
    <row r="650" spans="1:32" ht="14.25" customHeight="1">
      <c r="A650" s="691"/>
      <c r="B650" s="691"/>
      <c r="C650" s="691"/>
      <c r="D650" s="691"/>
      <c r="E650" s="691"/>
      <c r="F650" s="691"/>
      <c r="G650" s="691"/>
      <c r="H650" s="691"/>
      <c r="I650" s="691"/>
      <c r="J650" s="703"/>
      <c r="K650" s="703"/>
      <c r="L650" s="691"/>
      <c r="M650" s="691"/>
      <c r="N650" s="691"/>
      <c r="O650" s="691"/>
      <c r="P650" s="691"/>
      <c r="Q650" s="691"/>
      <c r="R650" s="691"/>
      <c r="S650" s="691"/>
      <c r="T650" s="691"/>
      <c r="U650" s="691"/>
      <c r="V650" s="691"/>
      <c r="W650" s="691"/>
      <c r="X650" s="691"/>
      <c r="Y650" s="691"/>
      <c r="Z650" s="691"/>
      <c r="AA650" s="691"/>
      <c r="AB650" s="691"/>
      <c r="AC650" s="691"/>
      <c r="AD650" s="691"/>
      <c r="AE650" s="691"/>
      <c r="AF650" s="691"/>
    </row>
    <row r="651" spans="1:32" ht="14.25" customHeight="1">
      <c r="A651" s="691"/>
      <c r="B651" s="691"/>
      <c r="C651" s="691"/>
      <c r="D651" s="691"/>
      <c r="E651" s="691"/>
      <c r="F651" s="691"/>
      <c r="G651" s="691"/>
      <c r="H651" s="691"/>
      <c r="I651" s="691"/>
      <c r="J651" s="703"/>
      <c r="K651" s="703"/>
      <c r="L651" s="691"/>
      <c r="M651" s="691"/>
      <c r="N651" s="691"/>
      <c r="O651" s="691"/>
      <c r="P651" s="691"/>
      <c r="Q651" s="691"/>
      <c r="R651" s="691"/>
      <c r="S651" s="691"/>
      <c r="T651" s="691"/>
      <c r="U651" s="691"/>
      <c r="V651" s="691"/>
      <c r="W651" s="691"/>
      <c r="X651" s="691"/>
      <c r="Y651" s="691"/>
      <c r="Z651" s="691"/>
      <c r="AA651" s="691"/>
      <c r="AB651" s="691"/>
      <c r="AC651" s="691"/>
      <c r="AD651" s="691"/>
      <c r="AE651" s="691"/>
      <c r="AF651" s="691"/>
    </row>
    <row r="652" spans="1:32" ht="14.25" customHeight="1">
      <c r="A652" s="691"/>
      <c r="B652" s="691"/>
      <c r="C652" s="691"/>
      <c r="D652" s="691"/>
      <c r="E652" s="691"/>
      <c r="F652" s="691"/>
      <c r="G652" s="691"/>
      <c r="H652" s="691"/>
      <c r="I652" s="691"/>
      <c r="J652" s="703"/>
      <c r="K652" s="703"/>
      <c r="L652" s="691"/>
      <c r="M652" s="691"/>
      <c r="N652" s="691"/>
      <c r="O652" s="691"/>
      <c r="P652" s="691"/>
      <c r="Q652" s="691"/>
      <c r="R652" s="691"/>
      <c r="S652" s="691"/>
      <c r="T652" s="691"/>
      <c r="U652" s="691"/>
      <c r="V652" s="691"/>
      <c r="W652" s="691"/>
      <c r="X652" s="691"/>
      <c r="Y652" s="691"/>
      <c r="Z652" s="691"/>
      <c r="AA652" s="691"/>
      <c r="AB652" s="691"/>
      <c r="AC652" s="691"/>
      <c r="AD652" s="691"/>
      <c r="AE652" s="691"/>
      <c r="AF652" s="691"/>
    </row>
    <row r="653" spans="1:32" ht="14.25" customHeight="1">
      <c r="A653" s="691"/>
      <c r="B653" s="691"/>
      <c r="C653" s="691"/>
      <c r="D653" s="691"/>
      <c r="E653" s="691"/>
      <c r="F653" s="691"/>
      <c r="G653" s="691"/>
      <c r="H653" s="691"/>
      <c r="I653" s="691"/>
      <c r="J653" s="703"/>
      <c r="K653" s="703"/>
      <c r="L653" s="691"/>
      <c r="M653" s="691"/>
      <c r="N653" s="691"/>
      <c r="O653" s="691"/>
      <c r="P653" s="691"/>
      <c r="Q653" s="691"/>
      <c r="R653" s="691"/>
      <c r="S653" s="691"/>
      <c r="T653" s="691"/>
      <c r="U653" s="691"/>
      <c r="V653" s="691"/>
      <c r="W653" s="691"/>
      <c r="X653" s="691"/>
      <c r="Y653" s="691"/>
      <c r="Z653" s="691"/>
      <c r="AA653" s="691"/>
      <c r="AB653" s="691"/>
      <c r="AC653" s="691"/>
      <c r="AD653" s="691"/>
      <c r="AE653" s="691"/>
      <c r="AF653" s="691"/>
    </row>
    <row r="654" spans="1:32" ht="14.25" customHeight="1">
      <c r="A654" s="691"/>
      <c r="B654" s="691"/>
      <c r="C654" s="691"/>
      <c r="D654" s="691"/>
      <c r="E654" s="691"/>
      <c r="F654" s="691"/>
      <c r="G654" s="691"/>
      <c r="H654" s="691"/>
      <c r="I654" s="691"/>
      <c r="J654" s="703"/>
      <c r="K654" s="703"/>
      <c r="L654" s="691"/>
      <c r="M654" s="691"/>
      <c r="N654" s="691"/>
      <c r="O654" s="691"/>
      <c r="P654" s="691"/>
      <c r="Q654" s="691"/>
      <c r="R654" s="691"/>
      <c r="S654" s="691"/>
      <c r="T654" s="691"/>
      <c r="U654" s="691"/>
      <c r="V654" s="691"/>
      <c r="W654" s="691"/>
      <c r="X654" s="691"/>
      <c r="Y654" s="691"/>
      <c r="Z654" s="691"/>
      <c r="AA654" s="691"/>
      <c r="AB654" s="691"/>
      <c r="AC654" s="691"/>
      <c r="AD654" s="691"/>
      <c r="AE654" s="691"/>
      <c r="AF654" s="691"/>
    </row>
    <row r="655" spans="1:32" ht="14.25" customHeight="1">
      <c r="A655" s="691"/>
      <c r="B655" s="691"/>
      <c r="C655" s="691"/>
      <c r="D655" s="691"/>
      <c r="E655" s="691"/>
      <c r="F655" s="691"/>
      <c r="G655" s="691"/>
      <c r="H655" s="691"/>
      <c r="I655" s="691"/>
      <c r="J655" s="703"/>
      <c r="K655" s="703"/>
      <c r="L655" s="691"/>
      <c r="M655" s="691"/>
      <c r="N655" s="691"/>
      <c r="O655" s="691"/>
      <c r="P655" s="691"/>
      <c r="Q655" s="691"/>
      <c r="R655" s="691"/>
      <c r="S655" s="691"/>
      <c r="T655" s="691"/>
      <c r="U655" s="691"/>
      <c r="V655" s="691"/>
      <c r="W655" s="691"/>
      <c r="X655" s="691"/>
      <c r="Y655" s="691"/>
      <c r="Z655" s="691"/>
      <c r="AA655" s="691"/>
      <c r="AB655" s="691"/>
      <c r="AC655" s="691"/>
      <c r="AD655" s="691"/>
      <c r="AE655" s="691"/>
      <c r="AF655" s="691"/>
    </row>
    <row r="656" spans="1:32" ht="14.25" customHeight="1">
      <c r="A656" s="691"/>
      <c r="B656" s="691"/>
      <c r="C656" s="691"/>
      <c r="D656" s="691"/>
      <c r="E656" s="691"/>
      <c r="F656" s="691"/>
      <c r="G656" s="691"/>
      <c r="H656" s="691"/>
      <c r="I656" s="691"/>
      <c r="J656" s="703"/>
      <c r="K656" s="703"/>
      <c r="L656" s="691"/>
      <c r="M656" s="691"/>
      <c r="N656" s="691"/>
      <c r="O656" s="691"/>
      <c r="P656" s="691"/>
      <c r="Q656" s="691"/>
      <c r="R656" s="691"/>
      <c r="S656" s="691"/>
      <c r="T656" s="691"/>
      <c r="U656" s="691"/>
      <c r="V656" s="691"/>
      <c r="W656" s="691"/>
      <c r="X656" s="691"/>
      <c r="Y656" s="691"/>
      <c r="Z656" s="691"/>
      <c r="AA656" s="691"/>
      <c r="AB656" s="691"/>
      <c r="AC656" s="691"/>
      <c r="AD656" s="691"/>
      <c r="AE656" s="691"/>
      <c r="AF656" s="691"/>
    </row>
    <row r="657" spans="1:32" ht="14.25" customHeight="1">
      <c r="A657" s="691"/>
      <c r="B657" s="691"/>
      <c r="C657" s="691"/>
      <c r="D657" s="691"/>
      <c r="E657" s="691"/>
      <c r="F657" s="691"/>
      <c r="G657" s="691"/>
      <c r="H657" s="691"/>
      <c r="I657" s="691"/>
      <c r="J657" s="703"/>
      <c r="K657" s="703"/>
      <c r="L657" s="691"/>
      <c r="M657" s="691"/>
      <c r="N657" s="691"/>
      <c r="O657" s="691"/>
      <c r="P657" s="691"/>
      <c r="Q657" s="691"/>
      <c r="R657" s="691"/>
      <c r="S657" s="691"/>
      <c r="T657" s="691"/>
      <c r="U657" s="691"/>
      <c r="V657" s="691"/>
      <c r="W657" s="691"/>
      <c r="X657" s="691"/>
      <c r="Y657" s="691"/>
      <c r="Z657" s="691"/>
      <c r="AA657" s="691"/>
      <c r="AB657" s="691"/>
      <c r="AC657" s="691"/>
      <c r="AD657" s="691"/>
      <c r="AE657" s="691"/>
      <c r="AF657" s="691"/>
    </row>
    <row r="658" spans="1:32" ht="14.25" customHeight="1">
      <c r="A658" s="691"/>
      <c r="B658" s="691"/>
      <c r="C658" s="691"/>
      <c r="D658" s="691"/>
      <c r="E658" s="691"/>
      <c r="F658" s="691"/>
      <c r="G658" s="691"/>
      <c r="H658" s="691"/>
      <c r="I658" s="691"/>
      <c r="J658" s="703"/>
      <c r="K658" s="703"/>
      <c r="L658" s="691"/>
      <c r="M658" s="691"/>
      <c r="N658" s="691"/>
      <c r="O658" s="691"/>
      <c r="P658" s="691"/>
      <c r="Q658" s="691"/>
      <c r="R658" s="691"/>
      <c r="S658" s="691"/>
      <c r="T658" s="691"/>
      <c r="U658" s="691"/>
      <c r="V658" s="691"/>
      <c r="W658" s="691"/>
      <c r="X658" s="691"/>
      <c r="Y658" s="691"/>
      <c r="Z658" s="691"/>
      <c r="AA658" s="691"/>
      <c r="AB658" s="691"/>
      <c r="AC658" s="691"/>
      <c r="AD658" s="691"/>
      <c r="AE658" s="691"/>
      <c r="AF658" s="691"/>
    </row>
    <row r="659" spans="1:32" ht="14.25" customHeight="1">
      <c r="A659" s="691"/>
      <c r="B659" s="691"/>
      <c r="C659" s="691"/>
      <c r="D659" s="691"/>
      <c r="E659" s="691"/>
      <c r="F659" s="691"/>
      <c r="G659" s="691"/>
      <c r="H659" s="691"/>
      <c r="I659" s="691"/>
      <c r="J659" s="703"/>
      <c r="K659" s="703"/>
      <c r="L659" s="691"/>
      <c r="M659" s="691"/>
      <c r="N659" s="691"/>
      <c r="O659" s="691"/>
      <c r="P659" s="691"/>
      <c r="Q659" s="691"/>
      <c r="R659" s="691"/>
      <c r="S659" s="691"/>
      <c r="T659" s="691"/>
      <c r="U659" s="691"/>
      <c r="V659" s="691"/>
      <c r="W659" s="691"/>
      <c r="X659" s="691"/>
      <c r="Y659" s="691"/>
      <c r="Z659" s="691"/>
      <c r="AA659" s="691"/>
      <c r="AB659" s="691"/>
      <c r="AC659" s="691"/>
      <c r="AD659" s="691"/>
      <c r="AE659" s="691"/>
      <c r="AF659" s="691"/>
    </row>
    <row r="660" spans="1:32" ht="14.25" customHeight="1">
      <c r="A660" s="691"/>
      <c r="B660" s="691"/>
      <c r="C660" s="691"/>
      <c r="D660" s="691"/>
      <c r="E660" s="691"/>
      <c r="F660" s="691"/>
      <c r="G660" s="691"/>
      <c r="H660" s="691"/>
      <c r="I660" s="691"/>
      <c r="J660" s="703"/>
      <c r="K660" s="703"/>
      <c r="L660" s="691"/>
      <c r="M660" s="691"/>
      <c r="N660" s="691"/>
      <c r="O660" s="691"/>
      <c r="P660" s="691"/>
      <c r="Q660" s="691"/>
      <c r="R660" s="691"/>
      <c r="S660" s="691"/>
      <c r="T660" s="691"/>
      <c r="U660" s="691"/>
      <c r="V660" s="691"/>
      <c r="W660" s="691"/>
      <c r="X660" s="691"/>
      <c r="Y660" s="691"/>
      <c r="Z660" s="691"/>
      <c r="AA660" s="691"/>
      <c r="AB660" s="691"/>
      <c r="AC660" s="691"/>
      <c r="AD660" s="691"/>
      <c r="AE660" s="691"/>
      <c r="AF660" s="691"/>
    </row>
    <row r="661" spans="1:32" ht="14.25" customHeight="1">
      <c r="A661" s="691"/>
      <c r="B661" s="691"/>
      <c r="C661" s="691"/>
      <c r="D661" s="691"/>
      <c r="E661" s="691"/>
      <c r="F661" s="691"/>
      <c r="G661" s="691"/>
      <c r="H661" s="691"/>
      <c r="I661" s="691"/>
      <c r="J661" s="703"/>
      <c r="K661" s="703"/>
      <c r="L661" s="691"/>
      <c r="M661" s="691"/>
      <c r="N661" s="691"/>
      <c r="O661" s="691"/>
      <c r="P661" s="691"/>
      <c r="Q661" s="691"/>
      <c r="R661" s="691"/>
      <c r="S661" s="691"/>
      <c r="T661" s="691"/>
      <c r="U661" s="691"/>
      <c r="V661" s="691"/>
      <c r="W661" s="691"/>
      <c r="X661" s="691"/>
      <c r="Y661" s="691"/>
      <c r="Z661" s="691"/>
      <c r="AA661" s="691"/>
      <c r="AB661" s="691"/>
      <c r="AC661" s="691"/>
      <c r="AD661" s="691"/>
      <c r="AE661" s="691"/>
      <c r="AF661" s="691"/>
    </row>
    <row r="662" spans="1:32" ht="14.25" customHeight="1">
      <c r="A662" s="691"/>
      <c r="B662" s="691"/>
      <c r="C662" s="691"/>
      <c r="D662" s="691"/>
      <c r="E662" s="691"/>
      <c r="F662" s="691"/>
      <c r="G662" s="691"/>
      <c r="H662" s="691"/>
      <c r="I662" s="691"/>
      <c r="J662" s="703"/>
      <c r="K662" s="703"/>
      <c r="L662" s="691"/>
      <c r="M662" s="691"/>
      <c r="N662" s="691"/>
      <c r="O662" s="691"/>
      <c r="P662" s="691"/>
      <c r="Q662" s="691"/>
      <c r="R662" s="691"/>
      <c r="S662" s="691"/>
      <c r="T662" s="691"/>
      <c r="U662" s="691"/>
      <c r="V662" s="691"/>
      <c r="W662" s="691"/>
      <c r="X662" s="691"/>
      <c r="Y662" s="691"/>
      <c r="Z662" s="691"/>
      <c r="AA662" s="691"/>
      <c r="AB662" s="691"/>
      <c r="AC662" s="691"/>
      <c r="AD662" s="691"/>
      <c r="AE662" s="691"/>
      <c r="AF662" s="691"/>
    </row>
    <row r="663" spans="1:32" ht="14.25" customHeight="1">
      <c r="A663" s="691"/>
      <c r="B663" s="691"/>
      <c r="C663" s="691"/>
      <c r="D663" s="691"/>
      <c r="E663" s="691"/>
      <c r="F663" s="691"/>
      <c r="G663" s="691"/>
      <c r="H663" s="691"/>
      <c r="I663" s="691"/>
      <c r="J663" s="703"/>
      <c r="K663" s="703"/>
      <c r="L663" s="691"/>
      <c r="M663" s="691"/>
      <c r="N663" s="691"/>
      <c r="O663" s="691"/>
      <c r="P663" s="691"/>
      <c r="Q663" s="691"/>
      <c r="R663" s="691"/>
      <c r="S663" s="691"/>
      <c r="T663" s="691"/>
      <c r="U663" s="691"/>
      <c r="V663" s="691"/>
      <c r="W663" s="691"/>
      <c r="X663" s="691"/>
      <c r="Y663" s="691"/>
      <c r="Z663" s="691"/>
      <c r="AA663" s="691"/>
      <c r="AB663" s="691"/>
      <c r="AC663" s="691"/>
      <c r="AD663" s="691"/>
      <c r="AE663" s="691"/>
      <c r="AF663" s="691"/>
    </row>
    <row r="664" spans="1:32" ht="14.25" customHeight="1">
      <c r="A664" s="691"/>
      <c r="B664" s="691"/>
      <c r="C664" s="691"/>
      <c r="D664" s="691"/>
      <c r="E664" s="691"/>
      <c r="F664" s="691"/>
      <c r="G664" s="691"/>
      <c r="H664" s="691"/>
      <c r="I664" s="691"/>
      <c r="J664" s="703"/>
      <c r="K664" s="703"/>
      <c r="L664" s="691"/>
      <c r="M664" s="691"/>
      <c r="N664" s="691"/>
      <c r="O664" s="691"/>
      <c r="P664" s="691"/>
      <c r="Q664" s="691"/>
      <c r="R664" s="691"/>
      <c r="S664" s="691"/>
      <c r="T664" s="691"/>
      <c r="U664" s="691"/>
      <c r="V664" s="691"/>
      <c r="W664" s="691"/>
      <c r="X664" s="691"/>
      <c r="Y664" s="691"/>
      <c r="Z664" s="691"/>
      <c r="AA664" s="691"/>
      <c r="AB664" s="691"/>
      <c r="AC664" s="691"/>
      <c r="AD664" s="691"/>
      <c r="AE664" s="691"/>
      <c r="AF664" s="691"/>
    </row>
    <row r="665" spans="1:32" ht="14.25" customHeight="1">
      <c r="A665" s="691"/>
      <c r="B665" s="691"/>
      <c r="C665" s="691"/>
      <c r="D665" s="691"/>
      <c r="E665" s="691"/>
      <c r="F665" s="691"/>
      <c r="G665" s="691"/>
      <c r="H665" s="691"/>
      <c r="I665" s="691"/>
      <c r="J665" s="703"/>
      <c r="K665" s="703"/>
      <c r="L665" s="691"/>
      <c r="M665" s="691"/>
      <c r="N665" s="691"/>
      <c r="O665" s="691"/>
      <c r="P665" s="691"/>
      <c r="Q665" s="691"/>
      <c r="R665" s="691"/>
      <c r="S665" s="691"/>
      <c r="T665" s="691"/>
      <c r="U665" s="691"/>
      <c r="V665" s="691"/>
      <c r="W665" s="691"/>
      <c r="X665" s="691"/>
      <c r="Y665" s="691"/>
      <c r="Z665" s="691"/>
      <c r="AA665" s="691"/>
      <c r="AB665" s="691"/>
      <c r="AC665" s="691"/>
      <c r="AD665" s="691"/>
      <c r="AE665" s="691"/>
      <c r="AF665" s="691"/>
    </row>
    <row r="666" spans="1:32" ht="14.25" customHeight="1">
      <c r="A666" s="691"/>
      <c r="B666" s="691"/>
      <c r="C666" s="691"/>
      <c r="D666" s="691"/>
      <c r="E666" s="691"/>
      <c r="F666" s="691"/>
      <c r="G666" s="691"/>
      <c r="H666" s="691"/>
      <c r="I666" s="691"/>
      <c r="J666" s="703"/>
      <c r="K666" s="703"/>
      <c r="L666" s="691"/>
      <c r="M666" s="691"/>
      <c r="N666" s="691"/>
      <c r="O666" s="691"/>
      <c r="P666" s="691"/>
      <c r="Q666" s="691"/>
      <c r="R666" s="691"/>
      <c r="S666" s="691"/>
      <c r="T666" s="691"/>
      <c r="U666" s="691"/>
      <c r="V666" s="691"/>
      <c r="W666" s="691"/>
      <c r="X666" s="691"/>
      <c r="Y666" s="691"/>
      <c r="Z666" s="691"/>
      <c r="AA666" s="691"/>
      <c r="AB666" s="691"/>
      <c r="AC666" s="691"/>
      <c r="AD666" s="691"/>
      <c r="AE666" s="691"/>
      <c r="AF666" s="691"/>
    </row>
    <row r="667" spans="1:32" ht="14.25" customHeight="1">
      <c r="A667" s="691"/>
      <c r="B667" s="691"/>
      <c r="C667" s="691"/>
      <c r="D667" s="691"/>
      <c r="E667" s="691"/>
      <c r="F667" s="691"/>
      <c r="G667" s="691"/>
      <c r="H667" s="691"/>
      <c r="I667" s="691"/>
      <c r="J667" s="703"/>
      <c r="K667" s="703"/>
      <c r="L667" s="691"/>
      <c r="M667" s="691"/>
      <c r="N667" s="691"/>
      <c r="O667" s="691"/>
      <c r="P667" s="691"/>
      <c r="Q667" s="691"/>
      <c r="R667" s="691"/>
      <c r="S667" s="691"/>
      <c r="T667" s="691"/>
      <c r="U667" s="691"/>
      <c r="V667" s="691"/>
      <c r="W667" s="691"/>
      <c r="X667" s="691"/>
      <c r="Y667" s="691"/>
      <c r="Z667" s="691"/>
      <c r="AA667" s="691"/>
      <c r="AB667" s="691"/>
      <c r="AC667" s="691"/>
      <c r="AD667" s="691"/>
      <c r="AE667" s="691"/>
      <c r="AF667" s="691"/>
    </row>
    <row r="668" spans="1:32" ht="14.25" customHeight="1">
      <c r="A668" s="691"/>
      <c r="B668" s="691"/>
      <c r="C668" s="691"/>
      <c r="D668" s="691"/>
      <c r="E668" s="691"/>
      <c r="F668" s="691"/>
      <c r="G668" s="691"/>
      <c r="H668" s="691"/>
      <c r="I668" s="691"/>
      <c r="J668" s="703"/>
      <c r="K668" s="703"/>
      <c r="L668" s="691"/>
      <c r="M668" s="691"/>
      <c r="N668" s="691"/>
      <c r="O668" s="691"/>
      <c r="P668" s="691"/>
      <c r="Q668" s="691"/>
      <c r="R668" s="691"/>
      <c r="S668" s="691"/>
      <c r="T668" s="691"/>
      <c r="U668" s="691"/>
      <c r="V668" s="691"/>
      <c r="W668" s="691"/>
      <c r="X668" s="691"/>
      <c r="Y668" s="691"/>
      <c r="Z668" s="691"/>
      <c r="AA668" s="691"/>
      <c r="AB668" s="691"/>
      <c r="AC668" s="691"/>
      <c r="AD668" s="691"/>
      <c r="AE668" s="691"/>
      <c r="AF668" s="691"/>
    </row>
    <row r="669" spans="1:32" ht="14.25" customHeight="1">
      <c r="A669" s="691"/>
      <c r="B669" s="691"/>
      <c r="C669" s="691"/>
      <c r="D669" s="691"/>
      <c r="E669" s="691"/>
      <c r="F669" s="691"/>
      <c r="G669" s="691"/>
      <c r="H669" s="691"/>
      <c r="I669" s="691"/>
      <c r="J669" s="703"/>
      <c r="K669" s="703"/>
      <c r="L669" s="691"/>
      <c r="M669" s="691"/>
      <c r="N669" s="691"/>
      <c r="O669" s="691"/>
      <c r="P669" s="691"/>
      <c r="Q669" s="691"/>
      <c r="R669" s="691"/>
      <c r="S669" s="691"/>
      <c r="T669" s="691"/>
      <c r="U669" s="691"/>
      <c r="V669" s="691"/>
      <c r="W669" s="691"/>
      <c r="X669" s="691"/>
      <c r="Y669" s="691"/>
      <c r="Z669" s="691"/>
      <c r="AA669" s="691"/>
      <c r="AB669" s="691"/>
      <c r="AC669" s="691"/>
      <c r="AD669" s="691"/>
      <c r="AE669" s="691"/>
      <c r="AF669" s="691"/>
    </row>
    <row r="670" spans="1:32" ht="14.25" customHeight="1">
      <c r="A670" s="691"/>
      <c r="B670" s="691"/>
      <c r="C670" s="691"/>
      <c r="D670" s="691"/>
      <c r="E670" s="691"/>
      <c r="F670" s="691"/>
      <c r="G670" s="691"/>
      <c r="H670" s="691"/>
      <c r="I670" s="691"/>
      <c r="J670" s="703"/>
      <c r="K670" s="703"/>
      <c r="L670" s="691"/>
      <c r="M670" s="691"/>
      <c r="N670" s="691"/>
      <c r="O670" s="691"/>
      <c r="P670" s="691"/>
      <c r="Q670" s="691"/>
      <c r="R670" s="691"/>
      <c r="S670" s="691"/>
      <c r="T670" s="691"/>
      <c r="U670" s="691"/>
      <c r="V670" s="691"/>
      <c r="W670" s="691"/>
      <c r="X670" s="691"/>
      <c r="Y670" s="691"/>
      <c r="Z670" s="691"/>
      <c r="AA670" s="691"/>
      <c r="AB670" s="691"/>
      <c r="AC670" s="691"/>
      <c r="AD670" s="691"/>
      <c r="AE670" s="691"/>
      <c r="AF670" s="691"/>
    </row>
    <row r="671" spans="1:32" ht="14.25" customHeight="1">
      <c r="A671" s="691"/>
      <c r="B671" s="691"/>
      <c r="C671" s="691"/>
      <c r="D671" s="691"/>
      <c r="E671" s="691"/>
      <c r="F671" s="691"/>
      <c r="G671" s="691"/>
      <c r="H671" s="691"/>
      <c r="I671" s="691"/>
      <c r="J671" s="703"/>
      <c r="K671" s="703"/>
      <c r="L671" s="691"/>
      <c r="M671" s="691"/>
      <c r="N671" s="691"/>
      <c r="O671" s="691"/>
      <c r="P671" s="691"/>
      <c r="Q671" s="691"/>
      <c r="R671" s="691"/>
      <c r="S671" s="691"/>
      <c r="T671" s="691"/>
      <c r="U671" s="691"/>
      <c r="V671" s="691"/>
      <c r="W671" s="691"/>
      <c r="X671" s="691"/>
      <c r="Y671" s="691"/>
      <c r="Z671" s="691"/>
      <c r="AA671" s="691"/>
      <c r="AB671" s="691"/>
      <c r="AC671" s="691"/>
      <c r="AD671" s="691"/>
      <c r="AE671" s="691"/>
      <c r="AF671" s="691"/>
    </row>
    <row r="672" spans="1:32" ht="14.25" customHeight="1">
      <c r="A672" s="691"/>
      <c r="B672" s="691"/>
      <c r="C672" s="691"/>
      <c r="D672" s="691"/>
      <c r="E672" s="691"/>
      <c r="F672" s="691"/>
      <c r="G672" s="691"/>
      <c r="H672" s="691"/>
      <c r="I672" s="691"/>
      <c r="J672" s="703"/>
      <c r="K672" s="703"/>
      <c r="L672" s="691"/>
      <c r="M672" s="691"/>
      <c r="N672" s="691"/>
      <c r="O672" s="691"/>
      <c r="P672" s="691"/>
      <c r="Q672" s="691"/>
      <c r="R672" s="691"/>
      <c r="S672" s="691"/>
      <c r="T672" s="691"/>
      <c r="U672" s="691"/>
      <c r="V672" s="691"/>
      <c r="W672" s="691"/>
      <c r="X672" s="691"/>
      <c r="Y672" s="691"/>
      <c r="Z672" s="691"/>
      <c r="AA672" s="691"/>
      <c r="AB672" s="691"/>
      <c r="AC672" s="691"/>
      <c r="AD672" s="691"/>
      <c r="AE672" s="691"/>
      <c r="AF672" s="691"/>
    </row>
    <row r="673" spans="1:32" ht="14.25" customHeight="1">
      <c r="A673" s="691"/>
      <c r="B673" s="691"/>
      <c r="C673" s="691"/>
      <c r="D673" s="691"/>
      <c r="E673" s="691"/>
      <c r="F673" s="691"/>
      <c r="G673" s="691"/>
      <c r="H673" s="691"/>
      <c r="I673" s="691"/>
      <c r="J673" s="703"/>
      <c r="K673" s="703"/>
      <c r="L673" s="691"/>
      <c r="M673" s="691"/>
      <c r="N673" s="691"/>
      <c r="O673" s="691"/>
      <c r="P673" s="691"/>
      <c r="Q673" s="691"/>
      <c r="R673" s="691"/>
      <c r="S673" s="691"/>
      <c r="T673" s="691"/>
      <c r="U673" s="691"/>
      <c r="V673" s="691"/>
      <c r="W673" s="691"/>
      <c r="X673" s="691"/>
      <c r="Y673" s="691"/>
      <c r="Z673" s="691"/>
      <c r="AA673" s="691"/>
      <c r="AB673" s="691"/>
      <c r="AC673" s="691"/>
      <c r="AD673" s="691"/>
      <c r="AE673" s="691"/>
      <c r="AF673" s="691"/>
    </row>
    <row r="674" spans="1:32" ht="14.25" customHeight="1">
      <c r="A674" s="691"/>
      <c r="B674" s="691"/>
      <c r="C674" s="691"/>
      <c r="D674" s="691"/>
      <c r="E674" s="691"/>
      <c r="F674" s="691"/>
      <c r="G674" s="691"/>
      <c r="H674" s="691"/>
      <c r="I674" s="691"/>
      <c r="J674" s="703"/>
      <c r="K674" s="703"/>
      <c r="L674" s="691"/>
      <c r="M674" s="691"/>
      <c r="N674" s="691"/>
      <c r="O674" s="691"/>
      <c r="P674" s="691"/>
      <c r="Q674" s="691"/>
      <c r="R674" s="691"/>
      <c r="S674" s="691"/>
      <c r="T674" s="691"/>
      <c r="U674" s="691"/>
      <c r="V674" s="691"/>
      <c r="W674" s="691"/>
      <c r="X674" s="691"/>
      <c r="Y674" s="691"/>
      <c r="Z674" s="691"/>
      <c r="AA674" s="691"/>
      <c r="AB674" s="691"/>
      <c r="AC674" s="691"/>
      <c r="AD674" s="691"/>
      <c r="AE674" s="691"/>
      <c r="AF674" s="691"/>
    </row>
    <row r="675" spans="1:32" ht="14.25" customHeight="1">
      <c r="A675" s="691"/>
      <c r="B675" s="691"/>
      <c r="C675" s="691"/>
      <c r="D675" s="691"/>
      <c r="E675" s="691"/>
      <c r="F675" s="691"/>
      <c r="G675" s="691"/>
      <c r="H675" s="691"/>
      <c r="I675" s="691"/>
      <c r="J675" s="703"/>
      <c r="K675" s="703"/>
      <c r="L675" s="691"/>
      <c r="M675" s="691"/>
      <c r="N675" s="691"/>
      <c r="O675" s="691"/>
      <c r="P675" s="691"/>
      <c r="Q675" s="691"/>
      <c r="R675" s="691"/>
      <c r="S675" s="691"/>
      <c r="T675" s="691"/>
      <c r="U675" s="691"/>
      <c r="V675" s="691"/>
      <c r="W675" s="691"/>
      <c r="X675" s="691"/>
      <c r="Y675" s="691"/>
      <c r="Z675" s="691"/>
      <c r="AA675" s="691"/>
      <c r="AB675" s="691"/>
      <c r="AC675" s="691"/>
      <c r="AD675" s="691"/>
      <c r="AE675" s="691"/>
      <c r="AF675" s="691"/>
    </row>
    <row r="676" spans="1:32" ht="14.25" customHeight="1">
      <c r="A676" s="691"/>
      <c r="B676" s="691"/>
      <c r="C676" s="691"/>
      <c r="D676" s="691"/>
      <c r="E676" s="691"/>
      <c r="F676" s="691"/>
      <c r="G676" s="691"/>
      <c r="H676" s="691"/>
      <c r="I676" s="691"/>
      <c r="J676" s="703"/>
      <c r="K676" s="703"/>
      <c r="L676" s="691"/>
      <c r="M676" s="691"/>
      <c r="N676" s="691"/>
      <c r="O676" s="691"/>
      <c r="P676" s="691"/>
      <c r="Q676" s="691"/>
      <c r="R676" s="691"/>
      <c r="S676" s="691"/>
      <c r="T676" s="691"/>
      <c r="U676" s="691"/>
      <c r="V676" s="691"/>
      <c r="W676" s="691"/>
      <c r="X676" s="691"/>
      <c r="Y676" s="691"/>
      <c r="Z676" s="691"/>
      <c r="AA676" s="691"/>
      <c r="AB676" s="691"/>
      <c r="AC676" s="691"/>
      <c r="AD676" s="691"/>
      <c r="AE676" s="691"/>
      <c r="AF676" s="691"/>
    </row>
    <row r="677" spans="1:32" ht="14.25" customHeight="1">
      <c r="A677" s="691"/>
      <c r="B677" s="691"/>
      <c r="C677" s="691"/>
      <c r="D677" s="691"/>
      <c r="E677" s="691"/>
      <c r="F677" s="691"/>
      <c r="G677" s="691"/>
      <c r="H677" s="691"/>
      <c r="I677" s="691"/>
      <c r="J677" s="703"/>
      <c r="K677" s="703"/>
      <c r="L677" s="691"/>
      <c r="M677" s="691"/>
      <c r="N677" s="691"/>
      <c r="O677" s="691"/>
      <c r="P677" s="691"/>
      <c r="Q677" s="691"/>
      <c r="R677" s="691"/>
      <c r="S677" s="691"/>
      <c r="T677" s="691"/>
      <c r="U677" s="691"/>
      <c r="V677" s="691"/>
      <c r="W677" s="691"/>
      <c r="X677" s="691"/>
      <c r="Y677" s="691"/>
      <c r="Z677" s="691"/>
      <c r="AA677" s="691"/>
      <c r="AB677" s="691"/>
      <c r="AC677" s="691"/>
      <c r="AD677" s="691"/>
      <c r="AE677" s="691"/>
      <c r="AF677" s="691"/>
    </row>
    <row r="678" spans="1:32" ht="14.25" customHeight="1">
      <c r="A678" s="691"/>
      <c r="B678" s="691"/>
      <c r="C678" s="691"/>
      <c r="D678" s="691"/>
      <c r="E678" s="691"/>
      <c r="F678" s="691"/>
      <c r="G678" s="691"/>
      <c r="H678" s="691"/>
      <c r="I678" s="691"/>
      <c r="J678" s="703"/>
      <c r="K678" s="703"/>
      <c r="L678" s="691"/>
      <c r="M678" s="691"/>
      <c r="N678" s="691"/>
      <c r="O678" s="691"/>
      <c r="P678" s="691"/>
      <c r="Q678" s="691"/>
      <c r="R678" s="691"/>
      <c r="S678" s="691"/>
      <c r="T678" s="691"/>
      <c r="U678" s="691"/>
      <c r="V678" s="691"/>
      <c r="W678" s="691"/>
      <c r="X678" s="691"/>
      <c r="Y678" s="691"/>
      <c r="Z678" s="691"/>
      <c r="AA678" s="691"/>
      <c r="AB678" s="691"/>
      <c r="AC678" s="691"/>
      <c r="AD678" s="691"/>
      <c r="AE678" s="691"/>
      <c r="AF678" s="691"/>
    </row>
    <row r="679" spans="1:32" ht="14.25" customHeight="1">
      <c r="A679" s="691"/>
      <c r="B679" s="691"/>
      <c r="C679" s="691"/>
      <c r="D679" s="691"/>
      <c r="E679" s="691"/>
      <c r="F679" s="691"/>
      <c r="G679" s="691"/>
      <c r="H679" s="691"/>
      <c r="I679" s="691"/>
      <c r="J679" s="703"/>
      <c r="K679" s="703"/>
      <c r="L679" s="691"/>
      <c r="M679" s="691"/>
      <c r="N679" s="691"/>
      <c r="O679" s="691"/>
      <c r="P679" s="691"/>
      <c r="Q679" s="691"/>
      <c r="R679" s="691"/>
      <c r="S679" s="691"/>
      <c r="T679" s="691"/>
      <c r="U679" s="691"/>
      <c r="V679" s="691"/>
      <c r="W679" s="691"/>
      <c r="X679" s="691"/>
      <c r="Y679" s="691"/>
      <c r="Z679" s="691"/>
      <c r="AA679" s="691"/>
      <c r="AB679" s="691"/>
      <c r="AC679" s="691"/>
      <c r="AD679" s="691"/>
      <c r="AE679" s="691"/>
      <c r="AF679" s="691"/>
    </row>
    <row r="680" spans="1:32" ht="14.25" customHeight="1">
      <c r="A680" s="691"/>
      <c r="B680" s="691"/>
      <c r="C680" s="691"/>
      <c r="D680" s="691"/>
      <c r="E680" s="691"/>
      <c r="F680" s="691"/>
      <c r="G680" s="691"/>
      <c r="H680" s="691"/>
      <c r="I680" s="691"/>
      <c r="J680" s="703"/>
      <c r="K680" s="703"/>
      <c r="L680" s="691"/>
      <c r="M680" s="691"/>
      <c r="N680" s="691"/>
      <c r="O680" s="691"/>
      <c r="P680" s="691"/>
      <c r="Q680" s="691"/>
      <c r="R680" s="691"/>
      <c r="S680" s="691"/>
      <c r="T680" s="691"/>
      <c r="U680" s="691"/>
      <c r="V680" s="691"/>
      <c r="W680" s="691"/>
      <c r="X680" s="691"/>
      <c r="Y680" s="691"/>
      <c r="Z680" s="691"/>
      <c r="AA680" s="691"/>
      <c r="AB680" s="691"/>
      <c r="AC680" s="691"/>
      <c r="AD680" s="691"/>
      <c r="AE680" s="691"/>
      <c r="AF680" s="691"/>
    </row>
    <row r="681" spans="1:32" ht="14.25" customHeight="1">
      <c r="A681" s="691"/>
      <c r="B681" s="691"/>
      <c r="C681" s="691"/>
      <c r="D681" s="691"/>
      <c r="E681" s="691"/>
      <c r="F681" s="691"/>
      <c r="G681" s="691"/>
      <c r="H681" s="691"/>
      <c r="I681" s="691"/>
      <c r="J681" s="703"/>
      <c r="K681" s="703"/>
      <c r="L681" s="691"/>
      <c r="M681" s="691"/>
      <c r="N681" s="691"/>
      <c r="O681" s="691"/>
      <c r="P681" s="691"/>
      <c r="Q681" s="691"/>
      <c r="R681" s="691"/>
      <c r="S681" s="691"/>
      <c r="T681" s="691"/>
      <c r="U681" s="691"/>
      <c r="V681" s="691"/>
      <c r="W681" s="691"/>
      <c r="X681" s="691"/>
      <c r="Y681" s="691"/>
      <c r="Z681" s="691"/>
      <c r="AA681" s="691"/>
      <c r="AB681" s="691"/>
      <c r="AC681" s="691"/>
      <c r="AD681" s="691"/>
      <c r="AE681" s="691"/>
      <c r="AF681" s="691"/>
    </row>
    <row r="682" spans="1:32" ht="14.25" customHeight="1">
      <c r="A682" s="691"/>
      <c r="B682" s="691"/>
      <c r="C682" s="691"/>
      <c r="D682" s="691"/>
      <c r="E682" s="691"/>
      <c r="F682" s="691"/>
      <c r="G682" s="691"/>
      <c r="H682" s="691"/>
      <c r="I682" s="691"/>
      <c r="J682" s="703"/>
      <c r="K682" s="703"/>
      <c r="L682" s="691"/>
      <c r="M682" s="691"/>
      <c r="N682" s="691"/>
      <c r="O682" s="691"/>
      <c r="P682" s="691"/>
      <c r="Q682" s="691"/>
      <c r="R682" s="691"/>
      <c r="S682" s="691"/>
      <c r="T682" s="691"/>
      <c r="U682" s="691"/>
      <c r="V682" s="691"/>
      <c r="W682" s="691"/>
      <c r="X682" s="691"/>
      <c r="Y682" s="691"/>
      <c r="Z682" s="691"/>
      <c r="AA682" s="691"/>
      <c r="AB682" s="691"/>
      <c r="AC682" s="691"/>
      <c r="AD682" s="691"/>
      <c r="AE682" s="691"/>
      <c r="AF682" s="691"/>
    </row>
    <row r="683" spans="1:32" ht="14.25" customHeight="1">
      <c r="A683" s="691"/>
      <c r="B683" s="691"/>
      <c r="C683" s="691"/>
      <c r="D683" s="691"/>
      <c r="E683" s="691"/>
      <c r="F683" s="691"/>
      <c r="G683" s="691"/>
      <c r="H683" s="691"/>
      <c r="I683" s="691"/>
      <c r="J683" s="703"/>
      <c r="K683" s="703"/>
      <c r="L683" s="691"/>
      <c r="M683" s="691"/>
      <c r="N683" s="691"/>
      <c r="O683" s="691"/>
      <c r="P683" s="691"/>
      <c r="Q683" s="691"/>
      <c r="R683" s="691"/>
      <c r="S683" s="691"/>
      <c r="T683" s="691"/>
      <c r="U683" s="691"/>
      <c r="V683" s="691"/>
      <c r="W683" s="691"/>
      <c r="X683" s="691"/>
      <c r="Y683" s="691"/>
      <c r="Z683" s="691"/>
      <c r="AA683" s="691"/>
      <c r="AB683" s="691"/>
      <c r="AC683" s="691"/>
      <c r="AD683" s="691"/>
      <c r="AE683" s="691"/>
      <c r="AF683" s="691"/>
    </row>
    <row r="684" spans="1:32" ht="14.25" customHeight="1">
      <c r="A684" s="691"/>
      <c r="B684" s="691"/>
      <c r="C684" s="691"/>
      <c r="D684" s="691"/>
      <c r="E684" s="691"/>
      <c r="F684" s="691"/>
      <c r="G684" s="691"/>
      <c r="H684" s="691"/>
      <c r="I684" s="691"/>
      <c r="J684" s="703"/>
      <c r="K684" s="703"/>
      <c r="L684" s="691"/>
      <c r="M684" s="691"/>
      <c r="N684" s="691"/>
      <c r="O684" s="691"/>
      <c r="P684" s="691"/>
      <c r="Q684" s="691"/>
      <c r="R684" s="691"/>
      <c r="S684" s="691"/>
      <c r="T684" s="691"/>
      <c r="U684" s="691"/>
      <c r="V684" s="691"/>
      <c r="W684" s="691"/>
      <c r="X684" s="691"/>
      <c r="Y684" s="691"/>
      <c r="Z684" s="691"/>
      <c r="AA684" s="691"/>
      <c r="AB684" s="691"/>
      <c r="AC684" s="691"/>
      <c r="AD684" s="691"/>
      <c r="AE684" s="691"/>
      <c r="AF684" s="691"/>
    </row>
    <row r="685" spans="1:32" ht="14.25" customHeight="1">
      <c r="A685" s="691"/>
      <c r="B685" s="691"/>
      <c r="C685" s="691"/>
      <c r="D685" s="691"/>
      <c r="E685" s="691"/>
      <c r="F685" s="691"/>
      <c r="G685" s="691"/>
      <c r="H685" s="691"/>
      <c r="I685" s="691"/>
      <c r="J685" s="703"/>
      <c r="K685" s="703"/>
      <c r="L685" s="691"/>
      <c r="M685" s="691"/>
      <c r="N685" s="691"/>
      <c r="O685" s="691"/>
      <c r="P685" s="691"/>
      <c r="Q685" s="691"/>
      <c r="R685" s="691"/>
      <c r="S685" s="691"/>
      <c r="T685" s="691"/>
      <c r="U685" s="691"/>
      <c r="V685" s="691"/>
      <c r="W685" s="691"/>
      <c r="X685" s="691"/>
      <c r="Y685" s="691"/>
      <c r="Z685" s="691"/>
      <c r="AA685" s="691"/>
      <c r="AB685" s="691"/>
      <c r="AC685" s="691"/>
      <c r="AD685" s="691"/>
      <c r="AE685" s="691"/>
      <c r="AF685" s="691"/>
    </row>
    <row r="686" spans="1:32" ht="14.25" customHeight="1">
      <c r="A686" s="691"/>
      <c r="B686" s="691"/>
      <c r="C686" s="691"/>
      <c r="D686" s="691"/>
      <c r="E686" s="691"/>
      <c r="F686" s="691"/>
      <c r="G686" s="691"/>
      <c r="H686" s="691"/>
      <c r="I686" s="691"/>
      <c r="J686" s="703"/>
      <c r="K686" s="703"/>
      <c r="L686" s="691"/>
      <c r="M686" s="691"/>
      <c r="N686" s="691"/>
      <c r="O686" s="691"/>
      <c r="P686" s="691"/>
      <c r="Q686" s="691"/>
      <c r="R686" s="691"/>
      <c r="S686" s="691"/>
      <c r="T686" s="691"/>
      <c r="U686" s="691"/>
      <c r="V686" s="691"/>
      <c r="W686" s="691"/>
      <c r="X686" s="691"/>
      <c r="Y686" s="691"/>
      <c r="Z686" s="691"/>
      <c r="AA686" s="691"/>
      <c r="AB686" s="691"/>
      <c r="AC686" s="691"/>
      <c r="AD686" s="691"/>
      <c r="AE686" s="691"/>
      <c r="AF686" s="691"/>
    </row>
    <row r="687" spans="1:32" ht="14.25" customHeight="1">
      <c r="A687" s="691"/>
      <c r="B687" s="691"/>
      <c r="C687" s="691"/>
      <c r="D687" s="691"/>
      <c r="E687" s="691"/>
      <c r="F687" s="691"/>
      <c r="G687" s="691"/>
      <c r="H687" s="691"/>
      <c r="I687" s="691"/>
      <c r="J687" s="703"/>
      <c r="K687" s="703"/>
      <c r="L687" s="691"/>
      <c r="M687" s="691"/>
      <c r="N687" s="691"/>
      <c r="O687" s="691"/>
      <c r="P687" s="691"/>
      <c r="Q687" s="691"/>
      <c r="R687" s="691"/>
      <c r="S687" s="691"/>
      <c r="T687" s="691"/>
      <c r="U687" s="691"/>
      <c r="V687" s="691"/>
      <c r="W687" s="691"/>
      <c r="X687" s="691"/>
      <c r="Y687" s="691"/>
      <c r="Z687" s="691"/>
      <c r="AA687" s="691"/>
      <c r="AB687" s="691"/>
      <c r="AC687" s="691"/>
      <c r="AD687" s="691"/>
      <c r="AE687" s="691"/>
      <c r="AF687" s="691"/>
    </row>
    <row r="688" spans="1:32" ht="14.25" customHeight="1">
      <c r="A688" s="691"/>
      <c r="B688" s="691"/>
      <c r="C688" s="691"/>
      <c r="D688" s="691"/>
      <c r="E688" s="691"/>
      <c r="F688" s="691"/>
      <c r="G688" s="691"/>
      <c r="H688" s="691"/>
      <c r="I688" s="691"/>
      <c r="J688" s="703"/>
      <c r="K688" s="703"/>
      <c r="L688" s="691"/>
      <c r="M688" s="691"/>
      <c r="N688" s="691"/>
      <c r="O688" s="691"/>
      <c r="P688" s="691"/>
      <c r="Q688" s="691"/>
      <c r="R688" s="691"/>
      <c r="S688" s="691"/>
      <c r="T688" s="691"/>
      <c r="U688" s="691"/>
      <c r="V688" s="691"/>
      <c r="W688" s="691"/>
      <c r="X688" s="691"/>
      <c r="Y688" s="691"/>
      <c r="Z688" s="691"/>
      <c r="AA688" s="691"/>
      <c r="AB688" s="691"/>
      <c r="AC688" s="691"/>
      <c r="AD688" s="691"/>
      <c r="AE688" s="691"/>
      <c r="AF688" s="691"/>
    </row>
    <row r="689" spans="1:32" ht="14.25" customHeight="1">
      <c r="A689" s="691"/>
      <c r="B689" s="691"/>
      <c r="C689" s="691"/>
      <c r="D689" s="691"/>
      <c r="E689" s="691"/>
      <c r="F689" s="691"/>
      <c r="G689" s="691"/>
      <c r="H689" s="691"/>
      <c r="I689" s="691"/>
      <c r="J689" s="703"/>
      <c r="K689" s="703"/>
      <c r="L689" s="691"/>
      <c r="M689" s="691"/>
      <c r="N689" s="691"/>
      <c r="O689" s="691"/>
      <c r="P689" s="691"/>
      <c r="Q689" s="691"/>
      <c r="R689" s="691"/>
      <c r="S689" s="691"/>
      <c r="T689" s="691"/>
      <c r="U689" s="691"/>
      <c r="V689" s="691"/>
      <c r="W689" s="691"/>
      <c r="X689" s="691"/>
      <c r="Y689" s="691"/>
      <c r="Z689" s="691"/>
      <c r="AA689" s="691"/>
      <c r="AB689" s="691"/>
      <c r="AC689" s="691"/>
      <c r="AD689" s="691"/>
      <c r="AE689" s="691"/>
      <c r="AF689" s="691"/>
    </row>
    <row r="690" spans="1:32" ht="14.25" customHeight="1">
      <c r="A690" s="691"/>
      <c r="B690" s="691"/>
      <c r="C690" s="691"/>
      <c r="D690" s="691"/>
      <c r="E690" s="691"/>
      <c r="F690" s="691"/>
      <c r="G690" s="691"/>
      <c r="H690" s="691"/>
      <c r="I690" s="691"/>
      <c r="J690" s="703"/>
      <c r="K690" s="703"/>
      <c r="L690" s="691"/>
      <c r="M690" s="691"/>
      <c r="N690" s="691"/>
      <c r="O690" s="691"/>
      <c r="P690" s="691"/>
      <c r="Q690" s="691"/>
      <c r="R690" s="691"/>
      <c r="S690" s="691"/>
      <c r="T690" s="691"/>
      <c r="U690" s="691"/>
      <c r="V690" s="691"/>
      <c r="W690" s="691"/>
      <c r="X690" s="691"/>
      <c r="Y690" s="691"/>
      <c r="Z690" s="691"/>
      <c r="AA690" s="691"/>
      <c r="AB690" s="691"/>
      <c r="AC690" s="691"/>
      <c r="AD690" s="691"/>
      <c r="AE690" s="691"/>
      <c r="AF690" s="691"/>
    </row>
    <row r="691" spans="1:32" ht="14.25" customHeight="1">
      <c r="A691" s="691"/>
      <c r="B691" s="691"/>
      <c r="C691" s="691"/>
      <c r="D691" s="691"/>
      <c r="E691" s="691"/>
      <c r="F691" s="691"/>
      <c r="G691" s="691"/>
      <c r="H691" s="691"/>
      <c r="I691" s="691"/>
      <c r="J691" s="703"/>
      <c r="K691" s="703"/>
      <c r="L691" s="691"/>
      <c r="M691" s="691"/>
      <c r="N691" s="691"/>
      <c r="O691" s="691"/>
      <c r="P691" s="691"/>
      <c r="Q691" s="691"/>
      <c r="R691" s="691"/>
      <c r="S691" s="691"/>
      <c r="T691" s="691"/>
      <c r="U691" s="691"/>
      <c r="V691" s="691"/>
      <c r="W691" s="691"/>
      <c r="X691" s="691"/>
      <c r="Y691" s="691"/>
      <c r="Z691" s="691"/>
      <c r="AA691" s="691"/>
      <c r="AB691" s="691"/>
      <c r="AC691" s="691"/>
      <c r="AD691" s="691"/>
      <c r="AE691" s="691"/>
      <c r="AF691" s="691"/>
    </row>
    <row r="692" spans="1:32" ht="14.25" customHeight="1">
      <c r="A692" s="691"/>
      <c r="B692" s="691"/>
      <c r="C692" s="691"/>
      <c r="D692" s="691"/>
      <c r="E692" s="691"/>
      <c r="F692" s="691"/>
      <c r="G692" s="691"/>
      <c r="H692" s="691"/>
      <c r="I692" s="691"/>
      <c r="J692" s="703"/>
      <c r="K692" s="703"/>
      <c r="L692" s="691"/>
      <c r="M692" s="691"/>
      <c r="N692" s="691"/>
      <c r="O692" s="691"/>
      <c r="P692" s="691"/>
      <c r="Q692" s="691"/>
      <c r="R692" s="691"/>
      <c r="S692" s="691"/>
      <c r="T692" s="691"/>
      <c r="U692" s="691"/>
      <c r="V692" s="691"/>
      <c r="W692" s="691"/>
      <c r="X692" s="691"/>
      <c r="Y692" s="691"/>
      <c r="Z692" s="691"/>
      <c r="AA692" s="691"/>
      <c r="AB692" s="691"/>
      <c r="AC692" s="691"/>
      <c r="AD692" s="691"/>
      <c r="AE692" s="691"/>
      <c r="AF692" s="691"/>
    </row>
    <row r="693" spans="1:32" ht="14.25" customHeight="1">
      <c r="A693" s="691"/>
      <c r="B693" s="691"/>
      <c r="C693" s="691"/>
      <c r="D693" s="691"/>
      <c r="E693" s="691"/>
      <c r="F693" s="691"/>
      <c r="G693" s="691"/>
      <c r="H693" s="691"/>
      <c r="I693" s="691"/>
      <c r="J693" s="703"/>
      <c r="K693" s="703"/>
      <c r="L693" s="691"/>
      <c r="M693" s="691"/>
      <c r="N693" s="691"/>
      <c r="O693" s="691"/>
      <c r="P693" s="691"/>
      <c r="Q693" s="691"/>
      <c r="R693" s="691"/>
      <c r="S693" s="691"/>
      <c r="T693" s="691"/>
      <c r="U693" s="691"/>
      <c r="V693" s="691"/>
      <c r="W693" s="691"/>
      <c r="X693" s="691"/>
      <c r="Y693" s="691"/>
      <c r="Z693" s="691"/>
      <c r="AA693" s="691"/>
      <c r="AB693" s="691"/>
      <c r="AC693" s="691"/>
      <c r="AD693" s="691"/>
      <c r="AE693" s="691"/>
      <c r="AF693" s="691"/>
    </row>
    <row r="694" spans="1:32" ht="14.25" customHeight="1">
      <c r="A694" s="691"/>
      <c r="B694" s="691"/>
      <c r="C694" s="691"/>
      <c r="D694" s="691"/>
      <c r="E694" s="691"/>
      <c r="F694" s="691"/>
      <c r="G694" s="691"/>
      <c r="H694" s="691"/>
      <c r="I694" s="691"/>
      <c r="J694" s="703"/>
      <c r="K694" s="703"/>
      <c r="L694" s="691"/>
      <c r="M694" s="691"/>
      <c r="N694" s="691"/>
      <c r="O694" s="691"/>
      <c r="P694" s="691"/>
      <c r="Q694" s="691"/>
      <c r="R694" s="691"/>
      <c r="S694" s="691"/>
      <c r="T694" s="691"/>
      <c r="U694" s="691"/>
      <c r="V694" s="691"/>
      <c r="W694" s="691"/>
      <c r="X694" s="691"/>
      <c r="Y694" s="691"/>
      <c r="Z694" s="691"/>
      <c r="AA694" s="691"/>
      <c r="AB694" s="691"/>
      <c r="AC694" s="691"/>
      <c r="AD694" s="691"/>
      <c r="AE694" s="691"/>
      <c r="AF694" s="691"/>
    </row>
    <row r="695" spans="1:32" ht="14.25" customHeight="1">
      <c r="A695" s="691"/>
      <c r="B695" s="691"/>
      <c r="C695" s="691"/>
      <c r="D695" s="691"/>
      <c r="E695" s="691"/>
      <c r="F695" s="691"/>
      <c r="G695" s="691"/>
      <c r="H695" s="691"/>
      <c r="I695" s="691"/>
      <c r="J695" s="703"/>
      <c r="K695" s="703"/>
      <c r="L695" s="691"/>
      <c r="M695" s="691"/>
      <c r="N695" s="691"/>
      <c r="O695" s="691"/>
      <c r="P695" s="691"/>
      <c r="Q695" s="691"/>
      <c r="R695" s="691"/>
      <c r="S695" s="691"/>
      <c r="T695" s="691"/>
      <c r="U695" s="691"/>
      <c r="V695" s="691"/>
      <c r="W695" s="691"/>
      <c r="X695" s="691"/>
      <c r="Y695" s="691"/>
      <c r="Z695" s="691"/>
      <c r="AA695" s="691"/>
      <c r="AB695" s="691"/>
      <c r="AC695" s="691"/>
      <c r="AD695" s="691"/>
      <c r="AE695" s="691"/>
      <c r="AF695" s="691"/>
    </row>
    <row r="696" spans="1:32" ht="14.25" customHeight="1">
      <c r="A696" s="691"/>
      <c r="B696" s="691"/>
      <c r="C696" s="691"/>
      <c r="D696" s="691"/>
      <c r="E696" s="691"/>
      <c r="F696" s="691"/>
      <c r="G696" s="691"/>
      <c r="H696" s="691"/>
      <c r="I696" s="691"/>
      <c r="J696" s="703"/>
      <c r="K696" s="703"/>
      <c r="L696" s="691"/>
      <c r="M696" s="691"/>
      <c r="N696" s="691"/>
      <c r="O696" s="691"/>
      <c r="P696" s="691"/>
      <c r="Q696" s="691"/>
      <c r="R696" s="691"/>
      <c r="S696" s="691"/>
      <c r="T696" s="691"/>
      <c r="U696" s="691"/>
      <c r="V696" s="691"/>
      <c r="W696" s="691"/>
      <c r="X696" s="691"/>
      <c r="Y696" s="691"/>
      <c r="Z696" s="691"/>
      <c r="AA696" s="691"/>
      <c r="AB696" s="691"/>
      <c r="AC696" s="691"/>
      <c r="AD696" s="691"/>
      <c r="AE696" s="691"/>
      <c r="AF696" s="691"/>
    </row>
    <row r="697" spans="1:32" ht="14.25" customHeight="1">
      <c r="A697" s="691"/>
      <c r="B697" s="691"/>
      <c r="C697" s="691"/>
      <c r="D697" s="691"/>
      <c r="E697" s="691"/>
      <c r="F697" s="691"/>
      <c r="G697" s="691"/>
      <c r="H697" s="691"/>
      <c r="I697" s="691"/>
      <c r="J697" s="703"/>
      <c r="K697" s="703"/>
      <c r="L697" s="691"/>
      <c r="M697" s="691"/>
      <c r="N697" s="691"/>
      <c r="O697" s="691"/>
      <c r="P697" s="691"/>
      <c r="Q697" s="691"/>
      <c r="R697" s="691"/>
      <c r="S697" s="691"/>
      <c r="T697" s="691"/>
      <c r="U697" s="691"/>
      <c r="V697" s="691"/>
      <c r="W697" s="691"/>
      <c r="X697" s="691"/>
      <c r="Y697" s="691"/>
      <c r="Z697" s="691"/>
      <c r="AA697" s="691"/>
      <c r="AB697" s="691"/>
      <c r="AC697" s="691"/>
      <c r="AD697" s="691"/>
      <c r="AE697" s="691"/>
      <c r="AF697" s="691"/>
    </row>
    <row r="698" spans="1:32" ht="14.25" customHeight="1">
      <c r="A698" s="691"/>
      <c r="B698" s="691"/>
      <c r="C698" s="691"/>
      <c r="D698" s="691"/>
      <c r="E698" s="691"/>
      <c r="F698" s="691"/>
      <c r="G698" s="691"/>
      <c r="H698" s="691"/>
      <c r="I698" s="691"/>
      <c r="J698" s="703"/>
      <c r="K698" s="703"/>
      <c r="L698" s="691"/>
      <c r="M698" s="691"/>
      <c r="N698" s="691"/>
      <c r="O698" s="691"/>
      <c r="P698" s="691"/>
      <c r="Q698" s="691"/>
      <c r="R698" s="691"/>
      <c r="S698" s="691"/>
      <c r="T698" s="691"/>
      <c r="U698" s="691"/>
      <c r="V698" s="691"/>
      <c r="W698" s="691"/>
      <c r="X698" s="691"/>
      <c r="Y698" s="691"/>
      <c r="Z698" s="691"/>
      <c r="AA698" s="691"/>
      <c r="AB698" s="691"/>
      <c r="AC698" s="691"/>
      <c r="AD698" s="691"/>
      <c r="AE698" s="691"/>
      <c r="AF698" s="691"/>
    </row>
    <row r="699" spans="1:32" ht="14.25" customHeight="1">
      <c r="A699" s="691"/>
      <c r="B699" s="691"/>
      <c r="C699" s="691"/>
      <c r="D699" s="691"/>
      <c r="E699" s="691"/>
      <c r="F699" s="691"/>
      <c r="G699" s="691"/>
      <c r="H699" s="691"/>
      <c r="I699" s="691"/>
      <c r="J699" s="703"/>
      <c r="K699" s="703"/>
      <c r="L699" s="691"/>
      <c r="M699" s="691"/>
      <c r="N699" s="691"/>
      <c r="O699" s="691"/>
      <c r="P699" s="691"/>
      <c r="Q699" s="691"/>
      <c r="R699" s="691"/>
      <c r="S699" s="691"/>
      <c r="T699" s="691"/>
      <c r="U699" s="691"/>
      <c r="V699" s="691"/>
      <c r="W699" s="691"/>
      <c r="X699" s="691"/>
      <c r="Y699" s="691"/>
      <c r="Z699" s="691"/>
      <c r="AA699" s="691"/>
      <c r="AB699" s="691"/>
      <c r="AC699" s="691"/>
      <c r="AD699" s="691"/>
      <c r="AE699" s="691"/>
      <c r="AF699" s="691"/>
    </row>
    <row r="700" spans="1:32" ht="14.25" customHeight="1">
      <c r="A700" s="691"/>
      <c r="B700" s="691"/>
      <c r="C700" s="691"/>
      <c r="D700" s="691"/>
      <c r="E700" s="691"/>
      <c r="F700" s="691"/>
      <c r="G700" s="691"/>
      <c r="H700" s="691"/>
      <c r="I700" s="691"/>
      <c r="J700" s="703"/>
      <c r="K700" s="703"/>
      <c r="L700" s="691"/>
      <c r="M700" s="691"/>
      <c r="N700" s="691"/>
      <c r="O700" s="691"/>
      <c r="P700" s="691"/>
      <c r="Q700" s="691"/>
      <c r="R700" s="691"/>
      <c r="S700" s="691"/>
      <c r="T700" s="691"/>
      <c r="U700" s="691"/>
      <c r="V700" s="691"/>
      <c r="W700" s="691"/>
      <c r="X700" s="691"/>
      <c r="Y700" s="691"/>
      <c r="Z700" s="691"/>
      <c r="AA700" s="691"/>
      <c r="AB700" s="691"/>
      <c r="AC700" s="691"/>
      <c r="AD700" s="691"/>
      <c r="AE700" s="691"/>
      <c r="AF700" s="691"/>
    </row>
    <row r="701" spans="1:32" ht="14.25" customHeight="1">
      <c r="A701" s="691"/>
      <c r="B701" s="691"/>
      <c r="C701" s="691"/>
      <c r="D701" s="691"/>
      <c r="E701" s="691"/>
      <c r="F701" s="691"/>
      <c r="G701" s="691"/>
      <c r="H701" s="691"/>
      <c r="I701" s="691"/>
      <c r="J701" s="703"/>
      <c r="K701" s="703"/>
      <c r="L701" s="691"/>
      <c r="M701" s="691"/>
      <c r="N701" s="691"/>
      <c r="O701" s="691"/>
      <c r="P701" s="691"/>
      <c r="Q701" s="691"/>
      <c r="R701" s="691"/>
      <c r="S701" s="691"/>
      <c r="T701" s="691"/>
      <c r="U701" s="691"/>
      <c r="V701" s="691"/>
      <c r="W701" s="691"/>
      <c r="X701" s="691"/>
      <c r="Y701" s="691"/>
      <c r="Z701" s="691"/>
      <c r="AA701" s="691"/>
      <c r="AB701" s="691"/>
      <c r="AC701" s="691"/>
      <c r="AD701" s="691"/>
      <c r="AE701" s="691"/>
      <c r="AF701" s="691"/>
    </row>
    <row r="702" spans="1:32" ht="14.25" customHeight="1">
      <c r="A702" s="691"/>
      <c r="B702" s="691"/>
      <c r="C702" s="691"/>
      <c r="D702" s="691"/>
      <c r="E702" s="691"/>
      <c r="F702" s="691"/>
      <c r="G702" s="691"/>
      <c r="H702" s="691"/>
      <c r="I702" s="691"/>
      <c r="J702" s="703"/>
      <c r="K702" s="703"/>
      <c r="L702" s="691"/>
      <c r="M702" s="691"/>
      <c r="N702" s="691"/>
      <c r="O702" s="691"/>
      <c r="P702" s="691"/>
      <c r="Q702" s="691"/>
      <c r="R702" s="691"/>
      <c r="S702" s="691"/>
      <c r="T702" s="691"/>
      <c r="U702" s="691"/>
      <c r="V702" s="691"/>
      <c r="W702" s="691"/>
      <c r="X702" s="691"/>
      <c r="Y702" s="691"/>
      <c r="Z702" s="691"/>
      <c r="AA702" s="691"/>
      <c r="AB702" s="691"/>
      <c r="AC702" s="691"/>
      <c r="AD702" s="691"/>
      <c r="AE702" s="691"/>
      <c r="AF702" s="691"/>
    </row>
    <row r="703" spans="1:32" ht="14.25" customHeight="1">
      <c r="A703" s="691"/>
      <c r="B703" s="691"/>
      <c r="C703" s="691"/>
      <c r="D703" s="691"/>
      <c r="E703" s="691"/>
      <c r="F703" s="691"/>
      <c r="G703" s="691"/>
      <c r="H703" s="691"/>
      <c r="I703" s="691"/>
      <c r="J703" s="703"/>
      <c r="K703" s="703"/>
      <c r="L703" s="691"/>
      <c r="M703" s="691"/>
      <c r="N703" s="691"/>
      <c r="O703" s="691"/>
      <c r="P703" s="691"/>
      <c r="Q703" s="691"/>
      <c r="R703" s="691"/>
      <c r="S703" s="691"/>
      <c r="T703" s="691"/>
      <c r="U703" s="691"/>
      <c r="V703" s="691"/>
      <c r="W703" s="691"/>
      <c r="X703" s="691"/>
      <c r="Y703" s="691"/>
      <c r="Z703" s="691"/>
      <c r="AA703" s="691"/>
      <c r="AB703" s="691"/>
      <c r="AC703" s="691"/>
      <c r="AD703" s="691"/>
      <c r="AE703" s="691"/>
      <c r="AF703" s="691"/>
    </row>
    <row r="704" spans="1:32" ht="14.25" customHeight="1">
      <c r="A704" s="691"/>
      <c r="B704" s="691"/>
      <c r="C704" s="691"/>
      <c r="D704" s="691"/>
      <c r="E704" s="691"/>
      <c r="F704" s="691"/>
      <c r="G704" s="691"/>
      <c r="H704" s="691"/>
      <c r="I704" s="691"/>
      <c r="J704" s="703"/>
      <c r="K704" s="703"/>
      <c r="L704" s="691"/>
      <c r="M704" s="691"/>
      <c r="N704" s="691"/>
      <c r="O704" s="691"/>
      <c r="P704" s="691"/>
      <c r="Q704" s="691"/>
      <c r="R704" s="691"/>
      <c r="S704" s="691"/>
      <c r="T704" s="691"/>
      <c r="U704" s="691"/>
      <c r="V704" s="691"/>
      <c r="W704" s="691"/>
      <c r="X704" s="691"/>
      <c r="Y704" s="691"/>
      <c r="Z704" s="691"/>
      <c r="AA704" s="691"/>
      <c r="AB704" s="691"/>
      <c r="AC704" s="691"/>
      <c r="AD704" s="691"/>
      <c r="AE704" s="691"/>
      <c r="AF704" s="691"/>
    </row>
    <row r="705" spans="1:32" ht="14.25" customHeight="1">
      <c r="A705" s="691"/>
      <c r="B705" s="691"/>
      <c r="C705" s="691"/>
      <c r="D705" s="691"/>
      <c r="E705" s="691"/>
      <c r="F705" s="691"/>
      <c r="G705" s="691"/>
      <c r="H705" s="691"/>
      <c r="I705" s="691"/>
      <c r="J705" s="703"/>
      <c r="K705" s="703"/>
      <c r="L705" s="691"/>
      <c r="M705" s="691"/>
      <c r="N705" s="691"/>
      <c r="O705" s="691"/>
      <c r="P705" s="691"/>
      <c r="Q705" s="691"/>
      <c r="R705" s="691"/>
      <c r="S705" s="691"/>
      <c r="T705" s="691"/>
      <c r="U705" s="691"/>
      <c r="V705" s="691"/>
      <c r="W705" s="691"/>
      <c r="X705" s="691"/>
      <c r="Y705" s="691"/>
      <c r="Z705" s="691"/>
      <c r="AA705" s="691"/>
      <c r="AB705" s="691"/>
      <c r="AC705" s="691"/>
      <c r="AD705" s="691"/>
      <c r="AE705" s="691"/>
      <c r="AF705" s="691"/>
    </row>
    <row r="706" spans="1:32" ht="14.25" customHeight="1">
      <c r="A706" s="691"/>
      <c r="B706" s="691"/>
      <c r="C706" s="691"/>
      <c r="D706" s="691"/>
      <c r="E706" s="691"/>
      <c r="F706" s="691"/>
      <c r="G706" s="691"/>
      <c r="H706" s="691"/>
      <c r="I706" s="691"/>
      <c r="J706" s="703"/>
      <c r="K706" s="703"/>
      <c r="L706" s="691"/>
      <c r="M706" s="691"/>
      <c r="N706" s="691"/>
      <c r="O706" s="691"/>
      <c r="P706" s="691"/>
      <c r="Q706" s="691"/>
      <c r="R706" s="691"/>
      <c r="S706" s="691"/>
      <c r="T706" s="691"/>
      <c r="U706" s="691"/>
      <c r="V706" s="691"/>
      <c r="W706" s="691"/>
      <c r="X706" s="691"/>
      <c r="Y706" s="691"/>
      <c r="Z706" s="691"/>
      <c r="AA706" s="691"/>
      <c r="AB706" s="691"/>
      <c r="AC706" s="691"/>
      <c r="AD706" s="691"/>
      <c r="AE706" s="691"/>
      <c r="AF706" s="691"/>
    </row>
    <row r="707" spans="1:32" ht="14.25" customHeight="1">
      <c r="A707" s="691"/>
      <c r="B707" s="691"/>
      <c r="C707" s="691"/>
      <c r="D707" s="691"/>
      <c r="E707" s="691"/>
      <c r="F707" s="691"/>
      <c r="G707" s="691"/>
      <c r="H707" s="691"/>
      <c r="I707" s="691"/>
      <c r="J707" s="703"/>
      <c r="K707" s="703"/>
      <c r="L707" s="691"/>
      <c r="M707" s="691"/>
      <c r="N707" s="691"/>
      <c r="O707" s="691"/>
      <c r="P707" s="691"/>
      <c r="Q707" s="691"/>
      <c r="R707" s="691"/>
      <c r="S707" s="691"/>
      <c r="T707" s="691"/>
      <c r="U707" s="691"/>
      <c r="V707" s="691"/>
      <c r="W707" s="691"/>
      <c r="X707" s="691"/>
      <c r="Y707" s="691"/>
      <c r="Z707" s="691"/>
      <c r="AA707" s="691"/>
      <c r="AB707" s="691"/>
      <c r="AC707" s="691"/>
      <c r="AD707" s="691"/>
      <c r="AE707" s="691"/>
      <c r="AF707" s="691"/>
    </row>
    <row r="708" spans="1:32" ht="14.25" customHeight="1">
      <c r="A708" s="691"/>
      <c r="B708" s="691"/>
      <c r="C708" s="691"/>
      <c r="D708" s="691"/>
      <c r="E708" s="691"/>
      <c r="F708" s="691"/>
      <c r="G708" s="691"/>
      <c r="H708" s="691"/>
      <c r="I708" s="691"/>
      <c r="J708" s="703"/>
      <c r="K708" s="703"/>
      <c r="L708" s="691"/>
      <c r="M708" s="691"/>
      <c r="N708" s="691"/>
      <c r="O708" s="691"/>
      <c r="P708" s="691"/>
      <c r="Q708" s="691"/>
      <c r="R708" s="691"/>
      <c r="S708" s="691"/>
      <c r="T708" s="691"/>
      <c r="U708" s="691"/>
      <c r="V708" s="691"/>
      <c r="W708" s="691"/>
      <c r="X708" s="691"/>
      <c r="Y708" s="691"/>
      <c r="Z708" s="691"/>
      <c r="AA708" s="691"/>
      <c r="AB708" s="691"/>
      <c r="AC708" s="691"/>
      <c r="AD708" s="691"/>
      <c r="AE708" s="691"/>
      <c r="AF708" s="691"/>
    </row>
    <row r="709" spans="1:32" ht="14.25" customHeight="1">
      <c r="A709" s="691"/>
      <c r="B709" s="691"/>
      <c r="C709" s="691"/>
      <c r="D709" s="691"/>
      <c r="E709" s="691"/>
      <c r="F709" s="691"/>
      <c r="G709" s="691"/>
      <c r="H709" s="691"/>
      <c r="I709" s="691"/>
      <c r="J709" s="703"/>
      <c r="K709" s="703"/>
      <c r="L709" s="691"/>
      <c r="M709" s="691"/>
      <c r="N709" s="691"/>
      <c r="O709" s="691"/>
      <c r="P709" s="691"/>
      <c r="Q709" s="691"/>
      <c r="R709" s="691"/>
      <c r="S709" s="691"/>
      <c r="T709" s="691"/>
      <c r="U709" s="691"/>
      <c r="V709" s="691"/>
      <c r="W709" s="691"/>
      <c r="X709" s="691"/>
      <c r="Y709" s="691"/>
      <c r="Z709" s="691"/>
      <c r="AA709" s="691"/>
      <c r="AB709" s="691"/>
      <c r="AC709" s="691"/>
      <c r="AD709" s="691"/>
      <c r="AE709" s="691"/>
      <c r="AF709" s="691"/>
    </row>
    <row r="710" spans="1:32" ht="14.25" customHeight="1">
      <c r="A710" s="691"/>
      <c r="B710" s="691"/>
      <c r="C710" s="691"/>
      <c r="D710" s="691"/>
      <c r="E710" s="691"/>
      <c r="F710" s="691"/>
      <c r="G710" s="691"/>
      <c r="H710" s="691"/>
      <c r="I710" s="691"/>
      <c r="J710" s="703"/>
      <c r="K710" s="703"/>
      <c r="L710" s="691"/>
      <c r="M710" s="691"/>
      <c r="N710" s="691"/>
      <c r="O710" s="691"/>
      <c r="P710" s="691"/>
      <c r="Q710" s="691"/>
      <c r="R710" s="691"/>
      <c r="S710" s="691"/>
      <c r="T710" s="691"/>
      <c r="U710" s="691"/>
      <c r="V710" s="691"/>
      <c r="W710" s="691"/>
      <c r="X710" s="691"/>
      <c r="Y710" s="691"/>
      <c r="Z710" s="691"/>
      <c r="AA710" s="691"/>
      <c r="AB710" s="691"/>
      <c r="AC710" s="691"/>
      <c r="AD710" s="691"/>
      <c r="AE710" s="691"/>
      <c r="AF710" s="691"/>
    </row>
    <row r="711" spans="1:32" ht="14.25" customHeight="1">
      <c r="A711" s="691"/>
      <c r="B711" s="691"/>
      <c r="C711" s="691"/>
      <c r="D711" s="691"/>
      <c r="E711" s="691"/>
      <c r="F711" s="691"/>
      <c r="G711" s="691"/>
      <c r="H711" s="691"/>
      <c r="I711" s="691"/>
      <c r="J711" s="703"/>
      <c r="K711" s="703"/>
      <c r="L711" s="691"/>
      <c r="M711" s="691"/>
      <c r="N711" s="691"/>
      <c r="O711" s="691"/>
      <c r="P711" s="691"/>
      <c r="Q711" s="691"/>
      <c r="R711" s="691"/>
      <c r="S711" s="691"/>
      <c r="T711" s="691"/>
      <c r="U711" s="691"/>
      <c r="V711" s="691"/>
      <c r="W711" s="691"/>
      <c r="X711" s="691"/>
      <c r="Y711" s="691"/>
      <c r="Z711" s="691"/>
      <c r="AA711" s="691"/>
      <c r="AB711" s="691"/>
      <c r="AC711" s="691"/>
      <c r="AD711" s="691"/>
      <c r="AE711" s="691"/>
      <c r="AF711" s="691"/>
    </row>
    <row r="712" spans="1:32" ht="14.25" customHeight="1">
      <c r="A712" s="691"/>
      <c r="B712" s="691"/>
      <c r="C712" s="691"/>
      <c r="D712" s="691"/>
      <c r="E712" s="691"/>
      <c r="F712" s="691"/>
      <c r="G712" s="691"/>
      <c r="H712" s="691"/>
      <c r="I712" s="691"/>
      <c r="J712" s="703"/>
      <c r="K712" s="703"/>
      <c r="L712" s="691"/>
      <c r="M712" s="691"/>
      <c r="N712" s="691"/>
      <c r="O712" s="691"/>
      <c r="P712" s="691"/>
      <c r="Q712" s="691"/>
      <c r="R712" s="691"/>
      <c r="S712" s="691"/>
      <c r="T712" s="691"/>
      <c r="U712" s="691"/>
      <c r="V712" s="691"/>
      <c r="W712" s="691"/>
      <c r="X712" s="691"/>
      <c r="Y712" s="691"/>
      <c r="Z712" s="691"/>
      <c r="AA712" s="691"/>
      <c r="AB712" s="691"/>
      <c r="AC712" s="691"/>
      <c r="AD712" s="691"/>
      <c r="AE712" s="691"/>
      <c r="AF712" s="691"/>
    </row>
    <row r="713" spans="1:32" ht="14.25" customHeight="1">
      <c r="A713" s="691"/>
      <c r="B713" s="691"/>
      <c r="C713" s="691"/>
      <c r="D713" s="691"/>
      <c r="E713" s="691"/>
      <c r="F713" s="691"/>
      <c r="G713" s="691"/>
      <c r="H713" s="691"/>
      <c r="I713" s="691"/>
      <c r="J713" s="703"/>
      <c r="K713" s="703"/>
      <c r="L713" s="691"/>
      <c r="M713" s="691"/>
      <c r="N713" s="691"/>
      <c r="O713" s="691"/>
      <c r="P713" s="691"/>
      <c r="Q713" s="691"/>
      <c r="R713" s="691"/>
      <c r="S713" s="691"/>
      <c r="T713" s="691"/>
      <c r="U713" s="691"/>
      <c r="V713" s="691"/>
      <c r="W713" s="691"/>
      <c r="X713" s="691"/>
      <c r="Y713" s="691"/>
      <c r="Z713" s="691"/>
      <c r="AA713" s="691"/>
      <c r="AB713" s="691"/>
      <c r="AC713" s="691"/>
      <c r="AD713" s="691"/>
      <c r="AE713" s="691"/>
      <c r="AF713" s="691"/>
    </row>
    <row r="714" spans="1:32" ht="14.25" customHeight="1">
      <c r="A714" s="691"/>
      <c r="B714" s="691"/>
      <c r="C714" s="691"/>
      <c r="D714" s="691"/>
      <c r="E714" s="691"/>
      <c r="F714" s="691"/>
      <c r="G714" s="691"/>
      <c r="H714" s="691"/>
      <c r="I714" s="691"/>
      <c r="J714" s="703"/>
      <c r="K714" s="703"/>
      <c r="L714" s="691"/>
      <c r="M714" s="691"/>
      <c r="N714" s="691"/>
      <c r="O714" s="691"/>
      <c r="P714" s="691"/>
      <c r="Q714" s="691"/>
      <c r="R714" s="691"/>
      <c r="S714" s="691"/>
      <c r="T714" s="691"/>
      <c r="U714" s="691"/>
      <c r="V714" s="691"/>
      <c r="W714" s="691"/>
      <c r="X714" s="691"/>
      <c r="Y714" s="691"/>
      <c r="Z714" s="691"/>
      <c r="AA714" s="691"/>
      <c r="AB714" s="691"/>
      <c r="AC714" s="691"/>
      <c r="AD714" s="691"/>
      <c r="AE714" s="691"/>
      <c r="AF714" s="691"/>
    </row>
    <row r="715" spans="1:32" ht="14.25" customHeight="1">
      <c r="A715" s="691"/>
      <c r="B715" s="691"/>
      <c r="C715" s="691"/>
      <c r="D715" s="691"/>
      <c r="E715" s="691"/>
      <c r="F715" s="691"/>
      <c r="G715" s="691"/>
      <c r="H715" s="691"/>
      <c r="I715" s="691"/>
      <c r="J715" s="703"/>
      <c r="K715" s="703"/>
      <c r="L715" s="691"/>
      <c r="M715" s="691"/>
      <c r="N715" s="691"/>
      <c r="O715" s="691"/>
      <c r="P715" s="691"/>
      <c r="Q715" s="691"/>
      <c r="R715" s="691"/>
      <c r="S715" s="691"/>
      <c r="T715" s="691"/>
      <c r="U715" s="691"/>
      <c r="V715" s="691"/>
      <c r="W715" s="691"/>
      <c r="X715" s="691"/>
      <c r="Y715" s="691"/>
      <c r="Z715" s="691"/>
      <c r="AA715" s="691"/>
      <c r="AB715" s="691"/>
      <c r="AC715" s="691"/>
      <c r="AD715" s="691"/>
      <c r="AE715" s="691"/>
      <c r="AF715" s="691"/>
    </row>
    <row r="716" spans="1:32" ht="14.25" customHeight="1">
      <c r="A716" s="691"/>
      <c r="B716" s="691"/>
      <c r="C716" s="691"/>
      <c r="D716" s="691"/>
      <c r="E716" s="691"/>
      <c r="F716" s="691"/>
      <c r="G716" s="691"/>
      <c r="H716" s="691"/>
      <c r="I716" s="691"/>
      <c r="J716" s="703"/>
      <c r="K716" s="703"/>
      <c r="L716" s="691"/>
      <c r="M716" s="691"/>
      <c r="N716" s="691"/>
      <c r="O716" s="691"/>
      <c r="P716" s="691"/>
      <c r="Q716" s="691"/>
      <c r="R716" s="691"/>
      <c r="S716" s="691"/>
      <c r="T716" s="691"/>
      <c r="U716" s="691"/>
      <c r="V716" s="691"/>
      <c r="W716" s="691"/>
      <c r="X716" s="691"/>
      <c r="Y716" s="691"/>
      <c r="Z716" s="691"/>
      <c r="AA716" s="691"/>
      <c r="AB716" s="691"/>
      <c r="AC716" s="691"/>
      <c r="AD716" s="691"/>
      <c r="AE716" s="691"/>
      <c r="AF716" s="691"/>
    </row>
    <row r="717" spans="1:32" ht="14.25" customHeight="1">
      <c r="A717" s="691"/>
      <c r="B717" s="691"/>
      <c r="C717" s="691"/>
      <c r="D717" s="691"/>
      <c r="E717" s="691"/>
      <c r="F717" s="691"/>
      <c r="G717" s="691"/>
      <c r="H717" s="691"/>
      <c r="I717" s="691"/>
      <c r="J717" s="703"/>
      <c r="K717" s="703"/>
      <c r="L717" s="691"/>
      <c r="M717" s="691"/>
      <c r="N717" s="691"/>
      <c r="O717" s="691"/>
      <c r="P717" s="691"/>
      <c r="Q717" s="691"/>
      <c r="R717" s="691"/>
      <c r="S717" s="691"/>
      <c r="T717" s="691"/>
      <c r="U717" s="691"/>
      <c r="V717" s="691"/>
      <c r="W717" s="691"/>
      <c r="X717" s="691"/>
      <c r="Y717" s="691"/>
      <c r="Z717" s="691"/>
      <c r="AA717" s="691"/>
      <c r="AB717" s="691"/>
      <c r="AC717" s="691"/>
      <c r="AD717" s="691"/>
      <c r="AE717" s="691"/>
      <c r="AF717" s="691"/>
    </row>
    <row r="718" spans="1:32" ht="14.25" customHeight="1">
      <c r="A718" s="691"/>
      <c r="B718" s="691"/>
      <c r="C718" s="691"/>
      <c r="D718" s="691"/>
      <c r="E718" s="691"/>
      <c r="F718" s="691"/>
      <c r="G718" s="691"/>
      <c r="H718" s="691"/>
      <c r="I718" s="691"/>
      <c r="J718" s="703"/>
      <c r="K718" s="703"/>
      <c r="L718" s="691"/>
      <c r="M718" s="691"/>
      <c r="N718" s="691"/>
      <c r="O718" s="691"/>
      <c r="P718" s="691"/>
      <c r="Q718" s="691"/>
      <c r="R718" s="691"/>
      <c r="S718" s="691"/>
      <c r="T718" s="691"/>
      <c r="U718" s="691"/>
      <c r="V718" s="691"/>
      <c r="W718" s="691"/>
      <c r="X718" s="691"/>
      <c r="Y718" s="691"/>
      <c r="Z718" s="691"/>
      <c r="AA718" s="691"/>
      <c r="AB718" s="691"/>
      <c r="AC718" s="691"/>
      <c r="AD718" s="691"/>
      <c r="AE718" s="691"/>
      <c r="AF718" s="691"/>
    </row>
    <row r="719" spans="1:32" ht="14.25" customHeight="1">
      <c r="A719" s="691"/>
      <c r="B719" s="691"/>
      <c r="C719" s="691"/>
      <c r="D719" s="691"/>
      <c r="E719" s="691"/>
      <c r="F719" s="691"/>
      <c r="G719" s="691"/>
      <c r="H719" s="691"/>
      <c r="I719" s="691"/>
      <c r="J719" s="703"/>
      <c r="K719" s="703"/>
      <c r="L719" s="691"/>
      <c r="M719" s="691"/>
      <c r="N719" s="691"/>
      <c r="O719" s="691"/>
      <c r="P719" s="691"/>
      <c r="Q719" s="691"/>
      <c r="R719" s="691"/>
      <c r="S719" s="691"/>
      <c r="T719" s="691"/>
      <c r="U719" s="691"/>
      <c r="V719" s="691"/>
      <c r="W719" s="691"/>
      <c r="X719" s="691"/>
      <c r="Y719" s="691"/>
      <c r="Z719" s="691"/>
      <c r="AA719" s="691"/>
      <c r="AB719" s="691"/>
      <c r="AC719" s="691"/>
      <c r="AD719" s="691"/>
      <c r="AE719" s="691"/>
      <c r="AF719" s="691"/>
    </row>
    <row r="720" spans="1:32" ht="14.25" customHeight="1">
      <c r="A720" s="691"/>
      <c r="B720" s="691"/>
      <c r="C720" s="691"/>
      <c r="D720" s="691"/>
      <c r="E720" s="691"/>
      <c r="F720" s="691"/>
      <c r="G720" s="691"/>
      <c r="H720" s="691"/>
      <c r="I720" s="691"/>
      <c r="J720" s="703"/>
      <c r="K720" s="703"/>
      <c r="L720" s="691"/>
      <c r="M720" s="691"/>
      <c r="N720" s="691"/>
      <c r="O720" s="691"/>
      <c r="P720" s="691"/>
      <c r="Q720" s="691"/>
      <c r="R720" s="691"/>
      <c r="S720" s="691"/>
      <c r="T720" s="691"/>
      <c r="U720" s="691"/>
      <c r="V720" s="691"/>
      <c r="W720" s="691"/>
      <c r="X720" s="691"/>
      <c r="Y720" s="691"/>
      <c r="Z720" s="691"/>
      <c r="AA720" s="691"/>
      <c r="AB720" s="691"/>
      <c r="AC720" s="691"/>
      <c r="AD720" s="691"/>
      <c r="AE720" s="691"/>
      <c r="AF720" s="691"/>
    </row>
    <row r="721" spans="1:32" ht="14.25" customHeight="1">
      <c r="A721" s="691"/>
      <c r="B721" s="691"/>
      <c r="C721" s="691"/>
      <c r="D721" s="691"/>
      <c r="E721" s="691"/>
      <c r="F721" s="691"/>
      <c r="G721" s="691"/>
      <c r="H721" s="691"/>
      <c r="I721" s="691"/>
      <c r="J721" s="703"/>
      <c r="K721" s="703"/>
      <c r="L721" s="691"/>
      <c r="M721" s="691"/>
      <c r="N721" s="691"/>
      <c r="O721" s="691"/>
      <c r="P721" s="691"/>
      <c r="Q721" s="691"/>
      <c r="R721" s="691"/>
      <c r="S721" s="691"/>
      <c r="T721" s="691"/>
      <c r="U721" s="691"/>
      <c r="V721" s="691"/>
      <c r="W721" s="691"/>
      <c r="X721" s="691"/>
      <c r="Y721" s="691"/>
      <c r="Z721" s="691"/>
      <c r="AA721" s="691"/>
      <c r="AB721" s="691"/>
      <c r="AC721" s="691"/>
      <c r="AD721" s="691"/>
      <c r="AE721" s="691"/>
      <c r="AF721" s="691"/>
    </row>
    <row r="722" spans="1:32" ht="14.25" customHeight="1">
      <c r="A722" s="691"/>
      <c r="B722" s="691"/>
      <c r="C722" s="691"/>
      <c r="D722" s="691"/>
      <c r="E722" s="691"/>
      <c r="F722" s="691"/>
      <c r="G722" s="691"/>
      <c r="H722" s="691"/>
      <c r="I722" s="691"/>
      <c r="J722" s="703"/>
      <c r="K722" s="703"/>
      <c r="L722" s="691"/>
      <c r="M722" s="691"/>
      <c r="N722" s="691"/>
      <c r="O722" s="691"/>
      <c r="P722" s="691"/>
      <c r="Q722" s="691"/>
      <c r="R722" s="691"/>
      <c r="S722" s="691"/>
      <c r="T722" s="691"/>
      <c r="U722" s="691"/>
      <c r="V722" s="691"/>
      <c r="W722" s="691"/>
      <c r="X722" s="691"/>
      <c r="Y722" s="691"/>
      <c r="Z722" s="691"/>
      <c r="AA722" s="691"/>
      <c r="AB722" s="691"/>
      <c r="AC722" s="691"/>
      <c r="AD722" s="691"/>
      <c r="AE722" s="691"/>
      <c r="AF722" s="691"/>
    </row>
    <row r="723" spans="1:32" ht="14.25" customHeight="1">
      <c r="A723" s="691"/>
      <c r="B723" s="691"/>
      <c r="C723" s="691"/>
      <c r="D723" s="691"/>
      <c r="E723" s="691"/>
      <c r="F723" s="691"/>
      <c r="G723" s="691"/>
      <c r="H723" s="691"/>
      <c r="I723" s="691"/>
      <c r="J723" s="703"/>
      <c r="K723" s="703"/>
      <c r="L723" s="691"/>
      <c r="M723" s="691"/>
      <c r="N723" s="691"/>
      <c r="O723" s="691"/>
      <c r="P723" s="691"/>
      <c r="Q723" s="691"/>
      <c r="R723" s="691"/>
      <c r="S723" s="691"/>
      <c r="T723" s="691"/>
      <c r="U723" s="691"/>
      <c r="V723" s="691"/>
      <c r="W723" s="691"/>
      <c r="X723" s="691"/>
      <c r="Y723" s="691"/>
      <c r="Z723" s="691"/>
      <c r="AA723" s="691"/>
      <c r="AB723" s="691"/>
      <c r="AC723" s="691"/>
      <c r="AD723" s="691"/>
      <c r="AE723" s="691"/>
      <c r="AF723" s="691"/>
    </row>
    <row r="724" spans="1:32" ht="14.25" customHeight="1">
      <c r="A724" s="691"/>
      <c r="B724" s="691"/>
      <c r="C724" s="691"/>
      <c r="D724" s="691"/>
      <c r="E724" s="691"/>
      <c r="F724" s="691"/>
      <c r="G724" s="691"/>
      <c r="H724" s="691"/>
      <c r="I724" s="691"/>
      <c r="J724" s="703"/>
      <c r="K724" s="703"/>
      <c r="L724" s="691"/>
      <c r="M724" s="691"/>
      <c r="N724" s="691"/>
      <c r="O724" s="691"/>
      <c r="P724" s="691"/>
      <c r="Q724" s="691"/>
      <c r="R724" s="691"/>
      <c r="S724" s="691"/>
      <c r="T724" s="691"/>
      <c r="U724" s="691"/>
      <c r="V724" s="691"/>
      <c r="W724" s="691"/>
      <c r="X724" s="691"/>
      <c r="Y724" s="691"/>
      <c r="Z724" s="691"/>
      <c r="AA724" s="691"/>
      <c r="AB724" s="691"/>
      <c r="AC724" s="691"/>
      <c r="AD724" s="691"/>
      <c r="AE724" s="691"/>
      <c r="AF724" s="691"/>
    </row>
    <row r="725" spans="1:32" ht="14.25" customHeight="1">
      <c r="A725" s="691"/>
      <c r="B725" s="691"/>
      <c r="C725" s="691"/>
      <c r="D725" s="691"/>
      <c r="E725" s="691"/>
      <c r="F725" s="691"/>
      <c r="G725" s="691"/>
      <c r="H725" s="691"/>
      <c r="I725" s="691"/>
      <c r="J725" s="703"/>
      <c r="K725" s="703"/>
      <c r="L725" s="691"/>
      <c r="M725" s="691"/>
      <c r="N725" s="691"/>
      <c r="O725" s="691"/>
      <c r="P725" s="691"/>
      <c r="Q725" s="691"/>
      <c r="R725" s="691"/>
      <c r="S725" s="691"/>
      <c r="T725" s="691"/>
      <c r="U725" s="691"/>
      <c r="V725" s="691"/>
      <c r="W725" s="691"/>
      <c r="X725" s="691"/>
      <c r="Y725" s="691"/>
      <c r="Z725" s="691"/>
      <c r="AA725" s="691"/>
      <c r="AB725" s="691"/>
      <c r="AC725" s="691"/>
      <c r="AD725" s="691"/>
      <c r="AE725" s="691"/>
      <c r="AF725" s="691"/>
    </row>
    <row r="726" spans="1:32" ht="14.25" customHeight="1">
      <c r="A726" s="691"/>
      <c r="B726" s="691"/>
      <c r="C726" s="691"/>
      <c r="D726" s="691"/>
      <c r="E726" s="691"/>
      <c r="F726" s="691"/>
      <c r="G726" s="691"/>
      <c r="H726" s="691"/>
      <c r="I726" s="691"/>
      <c r="J726" s="703"/>
      <c r="K726" s="703"/>
      <c r="L726" s="691"/>
      <c r="M726" s="691"/>
      <c r="N726" s="691"/>
      <c r="O726" s="691"/>
      <c r="P726" s="691"/>
      <c r="Q726" s="691"/>
      <c r="R726" s="691"/>
      <c r="S726" s="691"/>
      <c r="T726" s="691"/>
      <c r="U726" s="691"/>
      <c r="V726" s="691"/>
      <c r="W726" s="691"/>
      <c r="X726" s="691"/>
      <c r="Y726" s="691"/>
      <c r="Z726" s="691"/>
      <c r="AA726" s="691"/>
      <c r="AB726" s="691"/>
      <c r="AC726" s="691"/>
      <c r="AD726" s="691"/>
      <c r="AE726" s="691"/>
      <c r="AF726" s="691"/>
    </row>
    <row r="727" spans="1:32" ht="14.25" customHeight="1">
      <c r="A727" s="691"/>
      <c r="B727" s="691"/>
      <c r="C727" s="691"/>
      <c r="D727" s="691"/>
      <c r="E727" s="691"/>
      <c r="F727" s="691"/>
      <c r="G727" s="691"/>
      <c r="H727" s="691"/>
      <c r="I727" s="691"/>
      <c r="J727" s="703"/>
      <c r="K727" s="703"/>
      <c r="L727" s="691"/>
      <c r="M727" s="691"/>
      <c r="N727" s="691"/>
      <c r="O727" s="691"/>
      <c r="P727" s="691"/>
      <c r="Q727" s="691"/>
      <c r="R727" s="691"/>
      <c r="S727" s="691"/>
      <c r="T727" s="691"/>
      <c r="U727" s="691"/>
      <c r="V727" s="691"/>
      <c r="W727" s="691"/>
      <c r="X727" s="691"/>
      <c r="Y727" s="691"/>
      <c r="Z727" s="691"/>
      <c r="AA727" s="691"/>
      <c r="AB727" s="691"/>
      <c r="AC727" s="691"/>
      <c r="AD727" s="691"/>
      <c r="AE727" s="691"/>
      <c r="AF727" s="691"/>
    </row>
    <row r="728" spans="1:32" ht="14.25" customHeight="1">
      <c r="A728" s="691"/>
      <c r="B728" s="691"/>
      <c r="C728" s="691"/>
      <c r="D728" s="691"/>
      <c r="E728" s="691"/>
      <c r="F728" s="691"/>
      <c r="G728" s="691"/>
      <c r="H728" s="691"/>
      <c r="I728" s="691"/>
      <c r="J728" s="703"/>
      <c r="K728" s="703"/>
      <c r="L728" s="691"/>
      <c r="M728" s="691"/>
      <c r="N728" s="691"/>
      <c r="O728" s="691"/>
      <c r="P728" s="691"/>
      <c r="Q728" s="691"/>
      <c r="R728" s="691"/>
      <c r="S728" s="691"/>
      <c r="T728" s="691"/>
      <c r="U728" s="691"/>
      <c r="V728" s="691"/>
      <c r="W728" s="691"/>
      <c r="X728" s="691"/>
      <c r="Y728" s="691"/>
      <c r="Z728" s="691"/>
      <c r="AA728" s="691"/>
      <c r="AB728" s="691"/>
      <c r="AC728" s="691"/>
      <c r="AD728" s="691"/>
      <c r="AE728" s="691"/>
      <c r="AF728" s="691"/>
    </row>
    <row r="729" spans="1:32" ht="14.25" customHeight="1">
      <c r="A729" s="691"/>
      <c r="B729" s="691"/>
      <c r="C729" s="691"/>
      <c r="D729" s="691"/>
      <c r="E729" s="691"/>
      <c r="F729" s="691"/>
      <c r="G729" s="691"/>
      <c r="H729" s="691"/>
      <c r="I729" s="691"/>
      <c r="J729" s="703"/>
      <c r="K729" s="703"/>
      <c r="L729" s="691"/>
      <c r="M729" s="691"/>
      <c r="N729" s="691"/>
      <c r="O729" s="691"/>
      <c r="P729" s="691"/>
      <c r="Q729" s="691"/>
      <c r="R729" s="691"/>
      <c r="S729" s="691"/>
      <c r="T729" s="691"/>
      <c r="U729" s="691"/>
      <c r="V729" s="691"/>
      <c r="W729" s="691"/>
      <c r="X729" s="691"/>
      <c r="Y729" s="691"/>
      <c r="Z729" s="691"/>
      <c r="AA729" s="691"/>
      <c r="AB729" s="691"/>
      <c r="AC729" s="691"/>
      <c r="AD729" s="691"/>
      <c r="AE729" s="691"/>
      <c r="AF729" s="691"/>
    </row>
    <row r="730" spans="1:32" ht="14.25" customHeight="1">
      <c r="A730" s="691"/>
      <c r="B730" s="691"/>
      <c r="C730" s="691"/>
      <c r="D730" s="691"/>
      <c r="E730" s="691"/>
      <c r="F730" s="691"/>
      <c r="G730" s="691"/>
      <c r="H730" s="691"/>
      <c r="I730" s="691"/>
      <c r="J730" s="703"/>
      <c r="K730" s="703"/>
      <c r="L730" s="691"/>
      <c r="M730" s="691"/>
      <c r="N730" s="691"/>
      <c r="O730" s="691"/>
      <c r="P730" s="691"/>
      <c r="Q730" s="691"/>
      <c r="R730" s="691"/>
      <c r="S730" s="691"/>
      <c r="T730" s="691"/>
      <c r="U730" s="691"/>
      <c r="V730" s="691"/>
      <c r="W730" s="691"/>
      <c r="X730" s="691"/>
      <c r="Y730" s="691"/>
      <c r="Z730" s="691"/>
      <c r="AA730" s="691"/>
      <c r="AB730" s="691"/>
      <c r="AC730" s="691"/>
      <c r="AD730" s="691"/>
      <c r="AE730" s="691"/>
      <c r="AF730" s="691"/>
    </row>
    <row r="731" spans="1:32" ht="14.25" customHeight="1">
      <c r="A731" s="691"/>
      <c r="B731" s="691"/>
      <c r="C731" s="691"/>
      <c r="D731" s="691"/>
      <c r="E731" s="691"/>
      <c r="F731" s="691"/>
      <c r="G731" s="691"/>
      <c r="H731" s="691"/>
      <c r="I731" s="691"/>
      <c r="J731" s="703"/>
      <c r="K731" s="703"/>
      <c r="L731" s="691"/>
      <c r="M731" s="691"/>
      <c r="N731" s="691"/>
      <c r="O731" s="691"/>
      <c r="P731" s="691"/>
      <c r="Q731" s="691"/>
      <c r="R731" s="691"/>
      <c r="S731" s="691"/>
      <c r="T731" s="691"/>
      <c r="U731" s="691"/>
      <c r="V731" s="691"/>
      <c r="W731" s="691"/>
      <c r="X731" s="691"/>
      <c r="Y731" s="691"/>
      <c r="Z731" s="691"/>
      <c r="AA731" s="691"/>
      <c r="AB731" s="691"/>
      <c r="AC731" s="691"/>
      <c r="AD731" s="691"/>
      <c r="AE731" s="691"/>
      <c r="AF731" s="691"/>
    </row>
    <row r="732" spans="1:32" ht="14.25" customHeight="1">
      <c r="A732" s="691"/>
      <c r="B732" s="691"/>
      <c r="C732" s="691"/>
      <c r="D732" s="691"/>
      <c r="E732" s="691"/>
      <c r="F732" s="691"/>
      <c r="G732" s="691"/>
      <c r="H732" s="691"/>
      <c r="I732" s="691"/>
      <c r="J732" s="703"/>
      <c r="K732" s="703"/>
      <c r="L732" s="691"/>
      <c r="M732" s="691"/>
      <c r="N732" s="691"/>
      <c r="O732" s="691"/>
      <c r="P732" s="691"/>
      <c r="Q732" s="691"/>
      <c r="R732" s="691"/>
      <c r="S732" s="691"/>
      <c r="T732" s="691"/>
      <c r="U732" s="691"/>
      <c r="V732" s="691"/>
      <c r="W732" s="691"/>
      <c r="X732" s="691"/>
      <c r="Y732" s="691"/>
      <c r="Z732" s="691"/>
      <c r="AA732" s="691"/>
      <c r="AB732" s="691"/>
      <c r="AC732" s="691"/>
      <c r="AD732" s="691"/>
      <c r="AE732" s="691"/>
      <c r="AF732" s="691"/>
    </row>
    <row r="733" spans="1:32" ht="14.25" customHeight="1">
      <c r="A733" s="691"/>
      <c r="B733" s="691"/>
      <c r="C733" s="691"/>
      <c r="D733" s="691"/>
      <c r="E733" s="691"/>
      <c r="F733" s="691"/>
      <c r="G733" s="691"/>
      <c r="H733" s="691"/>
      <c r="I733" s="691"/>
      <c r="J733" s="703"/>
      <c r="K733" s="703"/>
      <c r="L733" s="691"/>
      <c r="M733" s="691"/>
      <c r="N733" s="691"/>
      <c r="O733" s="691"/>
      <c r="P733" s="691"/>
      <c r="Q733" s="691"/>
      <c r="R733" s="691"/>
      <c r="S733" s="691"/>
      <c r="T733" s="691"/>
      <c r="U733" s="691"/>
      <c r="V733" s="691"/>
      <c r="W733" s="691"/>
      <c r="X733" s="691"/>
      <c r="Y733" s="691"/>
      <c r="Z733" s="691"/>
      <c r="AA733" s="691"/>
      <c r="AB733" s="691"/>
      <c r="AC733" s="691"/>
      <c r="AD733" s="691"/>
      <c r="AE733" s="691"/>
      <c r="AF733" s="691"/>
    </row>
    <row r="734" spans="1:32" ht="14.25" customHeight="1">
      <c r="A734" s="691"/>
      <c r="B734" s="691"/>
      <c r="C734" s="691"/>
      <c r="D734" s="691"/>
      <c r="E734" s="691"/>
      <c r="F734" s="691"/>
      <c r="G734" s="691"/>
      <c r="H734" s="691"/>
      <c r="I734" s="691"/>
      <c r="J734" s="703"/>
      <c r="K734" s="703"/>
      <c r="L734" s="691"/>
      <c r="M734" s="691"/>
      <c r="N734" s="691"/>
      <c r="O734" s="691"/>
      <c r="P734" s="691"/>
      <c r="Q734" s="691"/>
      <c r="R734" s="691"/>
      <c r="S734" s="691"/>
      <c r="T734" s="691"/>
      <c r="U734" s="691"/>
      <c r="V734" s="691"/>
      <c r="W734" s="691"/>
      <c r="X734" s="691"/>
      <c r="Y734" s="691"/>
      <c r="Z734" s="691"/>
      <c r="AA734" s="691"/>
      <c r="AB734" s="691"/>
      <c r="AC734" s="691"/>
      <c r="AD734" s="691"/>
      <c r="AE734" s="691"/>
      <c r="AF734" s="691"/>
    </row>
    <row r="735" spans="1:32" ht="14.25" customHeight="1">
      <c r="A735" s="691"/>
      <c r="B735" s="691"/>
      <c r="C735" s="691"/>
      <c r="D735" s="691"/>
      <c r="E735" s="691"/>
      <c r="F735" s="691"/>
      <c r="G735" s="691"/>
      <c r="H735" s="691"/>
      <c r="I735" s="691"/>
      <c r="J735" s="703"/>
      <c r="K735" s="703"/>
      <c r="L735" s="691"/>
      <c r="M735" s="691"/>
      <c r="N735" s="691"/>
      <c r="O735" s="691"/>
      <c r="P735" s="691"/>
      <c r="Q735" s="691"/>
      <c r="R735" s="691"/>
      <c r="S735" s="691"/>
      <c r="T735" s="691"/>
      <c r="U735" s="691"/>
      <c r="V735" s="691"/>
      <c r="W735" s="691"/>
      <c r="X735" s="691"/>
      <c r="Y735" s="691"/>
      <c r="Z735" s="691"/>
      <c r="AA735" s="691"/>
      <c r="AB735" s="691"/>
      <c r="AC735" s="691"/>
      <c r="AD735" s="691"/>
      <c r="AE735" s="691"/>
      <c r="AF735" s="691"/>
    </row>
    <row r="736" spans="1:32" ht="14.25" customHeight="1">
      <c r="A736" s="691"/>
      <c r="B736" s="691"/>
      <c r="C736" s="691"/>
      <c r="D736" s="691"/>
      <c r="E736" s="691"/>
      <c r="F736" s="691"/>
      <c r="G736" s="691"/>
      <c r="H736" s="691"/>
      <c r="I736" s="691"/>
      <c r="J736" s="703"/>
      <c r="K736" s="703"/>
      <c r="L736" s="691"/>
      <c r="M736" s="691"/>
      <c r="N736" s="691"/>
      <c r="O736" s="691"/>
      <c r="P736" s="691"/>
      <c r="Q736" s="691"/>
      <c r="R736" s="691"/>
      <c r="S736" s="691"/>
      <c r="T736" s="691"/>
      <c r="U736" s="691"/>
      <c r="V736" s="691"/>
      <c r="W736" s="691"/>
      <c r="X736" s="691"/>
      <c r="Y736" s="691"/>
      <c r="Z736" s="691"/>
      <c r="AA736" s="691"/>
      <c r="AB736" s="691"/>
      <c r="AC736" s="691"/>
      <c r="AD736" s="691"/>
      <c r="AE736" s="691"/>
      <c r="AF736" s="691"/>
    </row>
    <row r="737" spans="1:32" ht="14.25" customHeight="1">
      <c r="A737" s="691"/>
      <c r="B737" s="691"/>
      <c r="C737" s="691"/>
      <c r="D737" s="691"/>
      <c r="E737" s="691"/>
      <c r="F737" s="691"/>
      <c r="G737" s="691"/>
      <c r="H737" s="691"/>
      <c r="I737" s="691"/>
      <c r="J737" s="703"/>
      <c r="K737" s="703"/>
      <c r="L737" s="691"/>
      <c r="M737" s="691"/>
      <c r="N737" s="691"/>
      <c r="O737" s="691"/>
      <c r="P737" s="691"/>
      <c r="Q737" s="691"/>
      <c r="R737" s="691"/>
      <c r="S737" s="691"/>
      <c r="T737" s="691"/>
      <c r="U737" s="691"/>
      <c r="V737" s="691"/>
      <c r="W737" s="691"/>
      <c r="X737" s="691"/>
      <c r="Y737" s="691"/>
      <c r="Z737" s="691"/>
      <c r="AA737" s="691"/>
      <c r="AB737" s="691"/>
      <c r="AC737" s="691"/>
      <c r="AD737" s="691"/>
      <c r="AE737" s="691"/>
      <c r="AF737" s="691"/>
    </row>
    <row r="738" spans="1:32" ht="14.25" customHeight="1">
      <c r="A738" s="691"/>
      <c r="B738" s="691"/>
      <c r="C738" s="691"/>
      <c r="D738" s="691"/>
      <c r="E738" s="691"/>
      <c r="F738" s="691"/>
      <c r="G738" s="691"/>
      <c r="H738" s="691"/>
      <c r="I738" s="691"/>
      <c r="J738" s="703"/>
      <c r="K738" s="703"/>
      <c r="L738" s="691"/>
      <c r="M738" s="691"/>
      <c r="N738" s="691"/>
      <c r="O738" s="691"/>
      <c r="P738" s="691"/>
      <c r="Q738" s="691"/>
      <c r="R738" s="691"/>
      <c r="S738" s="691"/>
      <c r="T738" s="691"/>
      <c r="U738" s="691"/>
      <c r="V738" s="691"/>
      <c r="W738" s="691"/>
      <c r="X738" s="691"/>
      <c r="Y738" s="691"/>
      <c r="Z738" s="691"/>
      <c r="AA738" s="691"/>
      <c r="AB738" s="691"/>
      <c r="AC738" s="691"/>
      <c r="AD738" s="691"/>
      <c r="AE738" s="691"/>
      <c r="AF738" s="691"/>
    </row>
    <row r="739" spans="1:32" ht="14.25" customHeight="1">
      <c r="A739" s="691"/>
      <c r="B739" s="691"/>
      <c r="C739" s="691"/>
      <c r="D739" s="691"/>
      <c r="E739" s="691"/>
      <c r="F739" s="691"/>
      <c r="G739" s="691"/>
      <c r="H739" s="691"/>
      <c r="I739" s="691"/>
      <c r="J739" s="703"/>
      <c r="K739" s="703"/>
      <c r="L739" s="691"/>
      <c r="M739" s="691"/>
      <c r="N739" s="691"/>
      <c r="O739" s="691"/>
      <c r="P739" s="691"/>
      <c r="Q739" s="691"/>
      <c r="R739" s="691"/>
      <c r="S739" s="691"/>
      <c r="T739" s="691"/>
      <c r="U739" s="691"/>
      <c r="V739" s="691"/>
      <c r="W739" s="691"/>
      <c r="X739" s="691"/>
      <c r="Y739" s="691"/>
      <c r="Z739" s="691"/>
      <c r="AA739" s="691"/>
      <c r="AB739" s="691"/>
      <c r="AC739" s="691"/>
      <c r="AD739" s="691"/>
      <c r="AE739" s="691"/>
      <c r="AF739" s="691"/>
    </row>
    <row r="740" spans="1:32" ht="14.25" customHeight="1">
      <c r="A740" s="691"/>
      <c r="B740" s="691"/>
      <c r="C740" s="691"/>
      <c r="D740" s="691"/>
      <c r="E740" s="691"/>
      <c r="F740" s="691"/>
      <c r="G740" s="691"/>
      <c r="H740" s="691"/>
      <c r="I740" s="691"/>
      <c r="J740" s="703"/>
      <c r="K740" s="703"/>
      <c r="L740" s="691"/>
      <c r="M740" s="691"/>
      <c r="N740" s="691"/>
      <c r="O740" s="691"/>
      <c r="P740" s="691"/>
      <c r="Q740" s="691"/>
      <c r="R740" s="691"/>
      <c r="S740" s="691"/>
      <c r="T740" s="691"/>
      <c r="U740" s="691"/>
      <c r="V740" s="691"/>
      <c r="W740" s="691"/>
      <c r="X740" s="691"/>
      <c r="Y740" s="691"/>
      <c r="Z740" s="691"/>
      <c r="AA740" s="691"/>
      <c r="AB740" s="691"/>
      <c r="AC740" s="691"/>
      <c r="AD740" s="691"/>
      <c r="AE740" s="691"/>
      <c r="AF740" s="691"/>
    </row>
    <row r="741" spans="1:32" ht="14.25" customHeight="1">
      <c r="A741" s="691"/>
      <c r="B741" s="691"/>
      <c r="C741" s="691"/>
      <c r="D741" s="691"/>
      <c r="E741" s="691"/>
      <c r="F741" s="691"/>
      <c r="G741" s="691"/>
      <c r="H741" s="691"/>
      <c r="I741" s="691"/>
      <c r="J741" s="703"/>
      <c r="K741" s="703"/>
      <c r="L741" s="691"/>
      <c r="M741" s="691"/>
      <c r="N741" s="691"/>
      <c r="O741" s="691"/>
      <c r="P741" s="691"/>
      <c r="Q741" s="691"/>
      <c r="R741" s="691"/>
      <c r="S741" s="691"/>
      <c r="T741" s="691"/>
      <c r="U741" s="691"/>
      <c r="V741" s="691"/>
      <c r="W741" s="691"/>
      <c r="X741" s="691"/>
      <c r="Y741" s="691"/>
      <c r="Z741" s="691"/>
      <c r="AA741" s="691"/>
      <c r="AB741" s="691"/>
      <c r="AC741" s="691"/>
      <c r="AD741" s="691"/>
      <c r="AE741" s="691"/>
      <c r="AF741" s="691"/>
    </row>
    <row r="742" spans="1:32" ht="14.25" customHeight="1">
      <c r="A742" s="691"/>
      <c r="B742" s="691"/>
      <c r="C742" s="691"/>
      <c r="D742" s="691"/>
      <c r="E742" s="691"/>
      <c r="F742" s="691"/>
      <c r="G742" s="691"/>
      <c r="H742" s="691"/>
      <c r="I742" s="691"/>
      <c r="J742" s="703"/>
      <c r="K742" s="703"/>
      <c r="L742" s="691"/>
      <c r="M742" s="691"/>
      <c r="N742" s="691"/>
      <c r="O742" s="691"/>
      <c r="P742" s="691"/>
      <c r="Q742" s="691"/>
      <c r="R742" s="691"/>
      <c r="S742" s="691"/>
      <c r="T742" s="691"/>
      <c r="U742" s="691"/>
      <c r="V742" s="691"/>
      <c r="W742" s="691"/>
      <c r="X742" s="691"/>
      <c r="Y742" s="691"/>
      <c r="Z742" s="691"/>
      <c r="AA742" s="691"/>
      <c r="AB742" s="691"/>
      <c r="AC742" s="691"/>
      <c r="AD742" s="691"/>
      <c r="AE742" s="691"/>
      <c r="AF742" s="691"/>
    </row>
    <row r="743" spans="1:32" ht="14.25" customHeight="1">
      <c r="A743" s="691"/>
      <c r="B743" s="691"/>
      <c r="C743" s="691"/>
      <c r="D743" s="691"/>
      <c r="E743" s="691"/>
      <c r="F743" s="691"/>
      <c r="G743" s="691"/>
      <c r="H743" s="691"/>
      <c r="I743" s="691"/>
      <c r="J743" s="703"/>
      <c r="K743" s="703"/>
      <c r="L743" s="691"/>
      <c r="M743" s="691"/>
      <c r="N743" s="691"/>
      <c r="O743" s="691"/>
      <c r="P743" s="691"/>
      <c r="Q743" s="691"/>
      <c r="R743" s="691"/>
      <c r="S743" s="691"/>
      <c r="T743" s="691"/>
      <c r="U743" s="691"/>
      <c r="V743" s="691"/>
      <c r="W743" s="691"/>
      <c r="X743" s="691"/>
      <c r="Y743" s="691"/>
      <c r="Z743" s="691"/>
      <c r="AA743" s="691"/>
      <c r="AB743" s="691"/>
      <c r="AC743" s="691"/>
      <c r="AD743" s="691"/>
      <c r="AE743" s="691"/>
      <c r="AF743" s="691"/>
    </row>
    <row r="744" spans="1:32" ht="14.25" customHeight="1">
      <c r="A744" s="691"/>
      <c r="B744" s="691"/>
      <c r="C744" s="691"/>
      <c r="D744" s="691"/>
      <c r="E744" s="691"/>
      <c r="F744" s="691"/>
      <c r="G744" s="691"/>
      <c r="H744" s="691"/>
      <c r="I744" s="691"/>
      <c r="J744" s="703"/>
      <c r="K744" s="703"/>
      <c r="L744" s="691"/>
      <c r="M744" s="691"/>
      <c r="N744" s="691"/>
      <c r="O744" s="691"/>
      <c r="P744" s="691"/>
      <c r="Q744" s="691"/>
      <c r="R744" s="691"/>
      <c r="S744" s="691"/>
      <c r="T744" s="691"/>
      <c r="U744" s="691"/>
      <c r="V744" s="691"/>
      <c r="W744" s="691"/>
      <c r="X744" s="691"/>
      <c r="Y744" s="691"/>
      <c r="Z744" s="691"/>
      <c r="AA744" s="691"/>
      <c r="AB744" s="691"/>
      <c r="AC744" s="691"/>
      <c r="AD744" s="691"/>
      <c r="AE744" s="691"/>
      <c r="AF744" s="691"/>
    </row>
    <row r="745" spans="1:32" ht="14.25" customHeight="1">
      <c r="A745" s="691"/>
      <c r="B745" s="691"/>
      <c r="C745" s="691"/>
      <c r="D745" s="691"/>
      <c r="E745" s="691"/>
      <c r="F745" s="691"/>
      <c r="G745" s="691"/>
      <c r="H745" s="691"/>
      <c r="I745" s="691"/>
      <c r="J745" s="703"/>
      <c r="K745" s="703"/>
      <c r="L745" s="691"/>
      <c r="M745" s="691"/>
      <c r="N745" s="691"/>
      <c r="O745" s="691"/>
      <c r="P745" s="691"/>
      <c r="Q745" s="691"/>
      <c r="R745" s="691"/>
      <c r="S745" s="691"/>
      <c r="T745" s="691"/>
      <c r="U745" s="691"/>
      <c r="V745" s="691"/>
      <c r="W745" s="691"/>
      <c r="X745" s="691"/>
      <c r="Y745" s="691"/>
      <c r="Z745" s="691"/>
      <c r="AA745" s="691"/>
      <c r="AB745" s="691"/>
      <c r="AC745" s="691"/>
      <c r="AD745" s="691"/>
      <c r="AE745" s="691"/>
      <c r="AF745" s="691"/>
    </row>
    <row r="746" spans="1:32" ht="14.25" customHeight="1">
      <c r="A746" s="691"/>
      <c r="B746" s="691"/>
      <c r="C746" s="691"/>
      <c r="D746" s="691"/>
      <c r="E746" s="691"/>
      <c r="F746" s="691"/>
      <c r="G746" s="691"/>
      <c r="H746" s="691"/>
      <c r="I746" s="691"/>
      <c r="J746" s="703"/>
      <c r="K746" s="703"/>
      <c r="L746" s="691"/>
      <c r="M746" s="691"/>
      <c r="N746" s="691"/>
      <c r="O746" s="691"/>
      <c r="P746" s="691"/>
      <c r="Q746" s="691"/>
      <c r="R746" s="691"/>
      <c r="S746" s="691"/>
      <c r="T746" s="691"/>
      <c r="U746" s="691"/>
      <c r="V746" s="691"/>
      <c r="W746" s="691"/>
      <c r="X746" s="691"/>
      <c r="Y746" s="691"/>
      <c r="Z746" s="691"/>
      <c r="AA746" s="691"/>
      <c r="AB746" s="691"/>
      <c r="AC746" s="691"/>
      <c r="AD746" s="691"/>
      <c r="AE746" s="691"/>
      <c r="AF746" s="691"/>
    </row>
    <row r="747" spans="1:32" ht="14.25" customHeight="1">
      <c r="A747" s="691"/>
      <c r="B747" s="691"/>
      <c r="C747" s="691"/>
      <c r="D747" s="691"/>
      <c r="E747" s="691"/>
      <c r="F747" s="691"/>
      <c r="G747" s="691"/>
      <c r="H747" s="691"/>
      <c r="I747" s="691"/>
      <c r="J747" s="703"/>
      <c r="K747" s="703"/>
      <c r="L747" s="691"/>
      <c r="M747" s="691"/>
      <c r="N747" s="691"/>
      <c r="O747" s="691"/>
      <c r="P747" s="691"/>
      <c r="Q747" s="691"/>
      <c r="R747" s="691"/>
      <c r="S747" s="691"/>
      <c r="T747" s="691"/>
      <c r="U747" s="691"/>
      <c r="V747" s="691"/>
      <c r="W747" s="691"/>
      <c r="X747" s="691"/>
      <c r="Y747" s="691"/>
      <c r="Z747" s="691"/>
      <c r="AA747" s="691"/>
      <c r="AB747" s="691"/>
      <c r="AC747" s="691"/>
      <c r="AD747" s="691"/>
      <c r="AE747" s="691"/>
      <c r="AF747" s="691"/>
    </row>
    <row r="748" spans="1:32" ht="14.25" customHeight="1">
      <c r="A748" s="691"/>
      <c r="B748" s="691"/>
      <c r="C748" s="691"/>
      <c r="D748" s="691"/>
      <c r="E748" s="691"/>
      <c r="F748" s="691"/>
      <c r="G748" s="691"/>
      <c r="H748" s="691"/>
      <c r="I748" s="691"/>
      <c r="J748" s="703"/>
      <c r="K748" s="703"/>
      <c r="L748" s="691"/>
      <c r="M748" s="691"/>
      <c r="N748" s="691"/>
      <c r="O748" s="691"/>
      <c r="P748" s="691"/>
      <c r="Q748" s="691"/>
      <c r="R748" s="691"/>
      <c r="S748" s="691"/>
      <c r="T748" s="691"/>
      <c r="U748" s="691"/>
      <c r="V748" s="691"/>
      <c r="W748" s="691"/>
      <c r="X748" s="691"/>
      <c r="Y748" s="691"/>
      <c r="Z748" s="691"/>
      <c r="AA748" s="691"/>
      <c r="AB748" s="691"/>
      <c r="AC748" s="691"/>
      <c r="AD748" s="691"/>
      <c r="AE748" s="691"/>
      <c r="AF748" s="691"/>
    </row>
    <row r="749" spans="1:32" ht="14.25" customHeight="1">
      <c r="A749" s="691"/>
      <c r="B749" s="691"/>
      <c r="C749" s="691"/>
      <c r="D749" s="691"/>
      <c r="E749" s="691"/>
      <c r="F749" s="691"/>
      <c r="G749" s="691"/>
      <c r="H749" s="691"/>
      <c r="I749" s="691"/>
      <c r="J749" s="703"/>
      <c r="K749" s="703"/>
      <c r="L749" s="691"/>
      <c r="M749" s="691"/>
      <c r="N749" s="691"/>
      <c r="O749" s="691"/>
      <c r="P749" s="691"/>
      <c r="Q749" s="691"/>
      <c r="R749" s="691"/>
      <c r="S749" s="691"/>
      <c r="T749" s="691"/>
      <c r="U749" s="691"/>
      <c r="V749" s="691"/>
      <c r="W749" s="691"/>
      <c r="X749" s="691"/>
      <c r="Y749" s="691"/>
      <c r="Z749" s="691"/>
      <c r="AA749" s="691"/>
      <c r="AB749" s="691"/>
      <c r="AC749" s="691"/>
      <c r="AD749" s="691"/>
      <c r="AE749" s="691"/>
      <c r="AF749" s="691"/>
    </row>
    <row r="750" spans="1:32" ht="14.25" customHeight="1">
      <c r="A750" s="691"/>
      <c r="B750" s="691"/>
      <c r="C750" s="691"/>
      <c r="D750" s="691"/>
      <c r="E750" s="691"/>
      <c r="F750" s="691"/>
      <c r="G750" s="691"/>
      <c r="H750" s="691"/>
      <c r="I750" s="691"/>
      <c r="J750" s="703"/>
      <c r="K750" s="703"/>
      <c r="L750" s="691"/>
      <c r="M750" s="691"/>
      <c r="N750" s="691"/>
      <c r="O750" s="691"/>
      <c r="P750" s="691"/>
      <c r="Q750" s="691"/>
      <c r="R750" s="691"/>
      <c r="S750" s="691"/>
      <c r="T750" s="691"/>
      <c r="U750" s="691"/>
      <c r="V750" s="691"/>
      <c r="W750" s="691"/>
      <c r="X750" s="691"/>
      <c r="Y750" s="691"/>
      <c r="Z750" s="691"/>
      <c r="AA750" s="691"/>
      <c r="AB750" s="691"/>
      <c r="AC750" s="691"/>
      <c r="AD750" s="691"/>
      <c r="AE750" s="691"/>
      <c r="AF750" s="691"/>
    </row>
    <row r="751" spans="1:32" ht="14.25" customHeight="1">
      <c r="A751" s="691"/>
      <c r="B751" s="691"/>
      <c r="C751" s="691"/>
      <c r="D751" s="691"/>
      <c r="E751" s="691"/>
      <c r="F751" s="691"/>
      <c r="G751" s="691"/>
      <c r="H751" s="691"/>
      <c r="I751" s="691"/>
      <c r="J751" s="703"/>
      <c r="K751" s="703"/>
      <c r="L751" s="691"/>
      <c r="M751" s="691"/>
      <c r="N751" s="691"/>
      <c r="O751" s="691"/>
      <c r="P751" s="691"/>
      <c r="Q751" s="691"/>
      <c r="R751" s="691"/>
      <c r="S751" s="691"/>
      <c r="T751" s="691"/>
      <c r="U751" s="691"/>
      <c r="V751" s="691"/>
      <c r="W751" s="691"/>
      <c r="X751" s="691"/>
      <c r="Y751" s="691"/>
      <c r="Z751" s="691"/>
      <c r="AA751" s="691"/>
      <c r="AB751" s="691"/>
      <c r="AC751" s="691"/>
      <c r="AD751" s="691"/>
      <c r="AE751" s="691"/>
      <c r="AF751" s="691"/>
    </row>
    <row r="752" spans="1:32" ht="14.25" customHeight="1">
      <c r="A752" s="691"/>
      <c r="B752" s="691"/>
      <c r="C752" s="691"/>
      <c r="D752" s="691"/>
      <c r="E752" s="691"/>
      <c r="F752" s="691"/>
      <c r="G752" s="691"/>
      <c r="H752" s="691"/>
      <c r="I752" s="691"/>
      <c r="J752" s="703"/>
      <c r="K752" s="703"/>
      <c r="L752" s="691"/>
      <c r="M752" s="691"/>
      <c r="N752" s="691"/>
      <c r="O752" s="691"/>
      <c r="P752" s="691"/>
      <c r="Q752" s="691"/>
      <c r="R752" s="691"/>
      <c r="S752" s="691"/>
      <c r="T752" s="691"/>
      <c r="U752" s="691"/>
      <c r="V752" s="691"/>
      <c r="W752" s="691"/>
      <c r="X752" s="691"/>
      <c r="Y752" s="691"/>
      <c r="Z752" s="691"/>
      <c r="AA752" s="691"/>
      <c r="AB752" s="691"/>
      <c r="AC752" s="691"/>
      <c r="AD752" s="691"/>
      <c r="AE752" s="691"/>
      <c r="AF752" s="691"/>
    </row>
    <row r="753" spans="1:32" ht="14.25" customHeight="1">
      <c r="A753" s="691"/>
      <c r="B753" s="691"/>
      <c r="C753" s="691"/>
      <c r="D753" s="691"/>
      <c r="E753" s="691"/>
      <c r="F753" s="691"/>
      <c r="G753" s="691"/>
      <c r="H753" s="691"/>
      <c r="I753" s="691"/>
      <c r="J753" s="703"/>
      <c r="K753" s="703"/>
      <c r="L753" s="691"/>
      <c r="M753" s="691"/>
      <c r="N753" s="691"/>
      <c r="O753" s="691"/>
      <c r="P753" s="691"/>
      <c r="Q753" s="691"/>
      <c r="R753" s="691"/>
      <c r="S753" s="691"/>
      <c r="T753" s="691"/>
      <c r="U753" s="691"/>
      <c r="V753" s="691"/>
      <c r="W753" s="691"/>
      <c r="X753" s="691"/>
      <c r="Y753" s="691"/>
      <c r="Z753" s="691"/>
      <c r="AA753" s="691"/>
      <c r="AB753" s="691"/>
      <c r="AC753" s="691"/>
      <c r="AD753" s="691"/>
      <c r="AE753" s="691"/>
      <c r="AF753" s="691"/>
    </row>
    <row r="754" spans="1:32" ht="14.25" customHeight="1">
      <c r="A754" s="691"/>
      <c r="B754" s="691"/>
      <c r="C754" s="691"/>
      <c r="D754" s="691"/>
      <c r="E754" s="691"/>
      <c r="F754" s="691"/>
      <c r="G754" s="691"/>
      <c r="H754" s="691"/>
      <c r="I754" s="691"/>
      <c r="J754" s="703"/>
      <c r="K754" s="703"/>
      <c r="L754" s="691"/>
      <c r="M754" s="691"/>
      <c r="N754" s="691"/>
      <c r="O754" s="691"/>
      <c r="P754" s="691"/>
      <c r="Q754" s="691"/>
      <c r="R754" s="691"/>
      <c r="S754" s="691"/>
      <c r="T754" s="691"/>
      <c r="U754" s="691"/>
      <c r="V754" s="691"/>
      <c r="W754" s="691"/>
      <c r="X754" s="691"/>
      <c r="Y754" s="691"/>
      <c r="Z754" s="691"/>
      <c r="AA754" s="691"/>
      <c r="AB754" s="691"/>
      <c r="AC754" s="691"/>
      <c r="AD754" s="691"/>
      <c r="AE754" s="691"/>
      <c r="AF754" s="691"/>
    </row>
    <row r="755" spans="1:32" ht="14.25" customHeight="1">
      <c r="A755" s="691"/>
      <c r="B755" s="691"/>
      <c r="C755" s="691"/>
      <c r="D755" s="691"/>
      <c r="E755" s="691"/>
      <c r="F755" s="691"/>
      <c r="G755" s="691"/>
      <c r="H755" s="691"/>
      <c r="I755" s="691"/>
      <c r="J755" s="703"/>
      <c r="K755" s="703"/>
      <c r="L755" s="691"/>
      <c r="M755" s="691"/>
      <c r="N755" s="691"/>
      <c r="O755" s="691"/>
      <c r="P755" s="691"/>
      <c r="Q755" s="691"/>
      <c r="R755" s="691"/>
      <c r="S755" s="691"/>
      <c r="T755" s="691"/>
      <c r="U755" s="691"/>
      <c r="V755" s="691"/>
      <c r="W755" s="691"/>
      <c r="X755" s="691"/>
      <c r="Y755" s="691"/>
      <c r="Z755" s="691"/>
      <c r="AA755" s="691"/>
      <c r="AB755" s="691"/>
      <c r="AC755" s="691"/>
      <c r="AD755" s="691"/>
      <c r="AE755" s="691"/>
      <c r="AF755" s="691"/>
    </row>
    <row r="756" spans="1:32" ht="14.25" customHeight="1">
      <c r="A756" s="691"/>
      <c r="B756" s="691"/>
      <c r="C756" s="691"/>
      <c r="D756" s="691"/>
      <c r="E756" s="691"/>
      <c r="F756" s="691"/>
      <c r="G756" s="691"/>
      <c r="H756" s="691"/>
      <c r="I756" s="691"/>
      <c r="J756" s="703"/>
      <c r="K756" s="703"/>
      <c r="L756" s="691"/>
      <c r="M756" s="691"/>
      <c r="N756" s="691"/>
      <c r="O756" s="691"/>
      <c r="P756" s="691"/>
      <c r="Q756" s="691"/>
      <c r="R756" s="691"/>
      <c r="S756" s="691"/>
      <c r="T756" s="691"/>
      <c r="U756" s="691"/>
      <c r="V756" s="691"/>
      <c r="W756" s="691"/>
      <c r="X756" s="691"/>
      <c r="Y756" s="691"/>
      <c r="Z756" s="691"/>
      <c r="AA756" s="691"/>
      <c r="AB756" s="691"/>
      <c r="AC756" s="691"/>
      <c r="AD756" s="691"/>
      <c r="AE756" s="691"/>
      <c r="AF756" s="691"/>
    </row>
    <row r="757" spans="1:32" ht="14.25" customHeight="1">
      <c r="A757" s="691"/>
      <c r="B757" s="691"/>
      <c r="C757" s="691"/>
      <c r="D757" s="691"/>
      <c r="E757" s="691"/>
      <c r="F757" s="691"/>
      <c r="G757" s="691"/>
      <c r="H757" s="691"/>
      <c r="I757" s="691"/>
      <c r="J757" s="703"/>
      <c r="K757" s="703"/>
      <c r="L757" s="691"/>
      <c r="M757" s="691"/>
      <c r="N757" s="691"/>
      <c r="O757" s="691"/>
      <c r="P757" s="691"/>
      <c r="Q757" s="691"/>
      <c r="R757" s="691"/>
      <c r="S757" s="691"/>
      <c r="T757" s="691"/>
      <c r="U757" s="691"/>
      <c r="V757" s="691"/>
      <c r="W757" s="691"/>
      <c r="X757" s="691"/>
      <c r="Y757" s="691"/>
      <c r="Z757" s="691"/>
      <c r="AA757" s="691"/>
      <c r="AB757" s="691"/>
      <c r="AC757" s="691"/>
      <c r="AD757" s="691"/>
      <c r="AE757" s="691"/>
      <c r="AF757" s="691"/>
    </row>
    <row r="758" spans="1:32" ht="14.25" customHeight="1">
      <c r="A758" s="691"/>
      <c r="B758" s="691"/>
      <c r="C758" s="691"/>
      <c r="D758" s="691"/>
      <c r="E758" s="691"/>
      <c r="F758" s="691"/>
      <c r="G758" s="691"/>
      <c r="H758" s="691"/>
      <c r="I758" s="691"/>
      <c r="J758" s="703"/>
      <c r="K758" s="703"/>
      <c r="L758" s="691"/>
      <c r="M758" s="691"/>
      <c r="N758" s="691"/>
      <c r="O758" s="691"/>
      <c r="P758" s="691"/>
      <c r="Q758" s="691"/>
      <c r="R758" s="691"/>
      <c r="S758" s="691"/>
      <c r="T758" s="691"/>
      <c r="U758" s="691"/>
      <c r="V758" s="691"/>
      <c r="W758" s="691"/>
      <c r="X758" s="691"/>
      <c r="Y758" s="691"/>
      <c r="Z758" s="691"/>
      <c r="AA758" s="691"/>
      <c r="AB758" s="691"/>
      <c r="AC758" s="691"/>
      <c r="AD758" s="691"/>
      <c r="AE758" s="691"/>
      <c r="AF758" s="691"/>
    </row>
    <row r="759" spans="1:32" ht="14.25" customHeight="1">
      <c r="A759" s="691"/>
      <c r="B759" s="691"/>
      <c r="C759" s="691"/>
      <c r="D759" s="691"/>
      <c r="E759" s="691"/>
      <c r="F759" s="691"/>
      <c r="G759" s="691"/>
      <c r="H759" s="691"/>
      <c r="I759" s="691"/>
      <c r="J759" s="703"/>
      <c r="K759" s="703"/>
      <c r="L759" s="691"/>
      <c r="M759" s="691"/>
      <c r="N759" s="691"/>
      <c r="O759" s="691"/>
      <c r="P759" s="691"/>
      <c r="Q759" s="691"/>
      <c r="R759" s="691"/>
      <c r="S759" s="691"/>
      <c r="T759" s="691"/>
      <c r="U759" s="691"/>
      <c r="V759" s="691"/>
      <c r="W759" s="691"/>
      <c r="X759" s="691"/>
      <c r="Y759" s="691"/>
      <c r="Z759" s="691"/>
      <c r="AA759" s="691"/>
      <c r="AB759" s="691"/>
      <c r="AC759" s="691"/>
      <c r="AD759" s="691"/>
      <c r="AE759" s="691"/>
      <c r="AF759" s="691"/>
    </row>
    <row r="760" spans="1:32" ht="14.25" customHeight="1">
      <c r="A760" s="691"/>
      <c r="B760" s="691"/>
      <c r="C760" s="691"/>
      <c r="D760" s="691"/>
      <c r="E760" s="691"/>
      <c r="F760" s="691"/>
      <c r="G760" s="691"/>
      <c r="H760" s="691"/>
      <c r="I760" s="691"/>
      <c r="J760" s="703"/>
      <c r="K760" s="703"/>
      <c r="L760" s="691"/>
      <c r="M760" s="691"/>
      <c r="N760" s="691"/>
      <c r="O760" s="691"/>
      <c r="P760" s="691"/>
      <c r="Q760" s="691"/>
      <c r="R760" s="691"/>
      <c r="S760" s="691"/>
      <c r="T760" s="691"/>
      <c r="U760" s="691"/>
      <c r="V760" s="691"/>
      <c r="W760" s="691"/>
      <c r="X760" s="691"/>
      <c r="Y760" s="691"/>
      <c r="Z760" s="691"/>
      <c r="AA760" s="691"/>
      <c r="AB760" s="691"/>
      <c r="AC760" s="691"/>
      <c r="AD760" s="691"/>
      <c r="AE760" s="691"/>
      <c r="AF760" s="691"/>
    </row>
    <row r="761" spans="1:32" ht="14.25" customHeight="1">
      <c r="A761" s="691"/>
      <c r="B761" s="691"/>
      <c r="C761" s="691"/>
      <c r="D761" s="691"/>
      <c r="E761" s="691"/>
      <c r="F761" s="691"/>
      <c r="G761" s="691"/>
      <c r="H761" s="691"/>
      <c r="I761" s="691"/>
      <c r="J761" s="703"/>
      <c r="K761" s="703"/>
      <c r="L761" s="691"/>
      <c r="M761" s="691"/>
      <c r="N761" s="691"/>
      <c r="O761" s="691"/>
      <c r="P761" s="691"/>
      <c r="Q761" s="691"/>
      <c r="R761" s="691"/>
      <c r="S761" s="691"/>
      <c r="T761" s="691"/>
      <c r="U761" s="691"/>
      <c r="V761" s="691"/>
      <c r="W761" s="691"/>
      <c r="X761" s="691"/>
      <c r="Y761" s="691"/>
      <c r="Z761" s="691"/>
      <c r="AA761" s="691"/>
      <c r="AB761" s="691"/>
      <c r="AC761" s="691"/>
      <c r="AD761" s="691"/>
      <c r="AE761" s="691"/>
      <c r="AF761" s="691"/>
    </row>
    <row r="762" spans="1:32" ht="14.25" customHeight="1">
      <c r="A762" s="691"/>
      <c r="B762" s="691"/>
      <c r="C762" s="691"/>
      <c r="D762" s="691"/>
      <c r="E762" s="691"/>
      <c r="F762" s="691"/>
      <c r="G762" s="691"/>
      <c r="H762" s="691"/>
      <c r="I762" s="691"/>
      <c r="J762" s="703"/>
      <c r="K762" s="703"/>
      <c r="L762" s="691"/>
      <c r="M762" s="691"/>
      <c r="N762" s="691"/>
      <c r="O762" s="691"/>
      <c r="P762" s="691"/>
      <c r="Q762" s="691"/>
      <c r="R762" s="691"/>
      <c r="S762" s="691"/>
      <c r="T762" s="691"/>
      <c r="U762" s="691"/>
      <c r="V762" s="691"/>
      <c r="W762" s="691"/>
      <c r="X762" s="691"/>
      <c r="Y762" s="691"/>
      <c r="Z762" s="691"/>
      <c r="AA762" s="691"/>
      <c r="AB762" s="691"/>
      <c r="AC762" s="691"/>
      <c r="AD762" s="691"/>
      <c r="AE762" s="691"/>
      <c r="AF762" s="691"/>
    </row>
    <row r="763" spans="1:32" ht="14.25" customHeight="1">
      <c r="A763" s="691"/>
      <c r="B763" s="691"/>
      <c r="C763" s="691"/>
      <c r="D763" s="691"/>
      <c r="E763" s="691"/>
      <c r="F763" s="691"/>
      <c r="G763" s="691"/>
      <c r="H763" s="691"/>
      <c r="I763" s="691"/>
      <c r="J763" s="703"/>
      <c r="K763" s="703"/>
      <c r="L763" s="691"/>
      <c r="M763" s="691"/>
      <c r="N763" s="691"/>
      <c r="O763" s="691"/>
      <c r="P763" s="691"/>
      <c r="Q763" s="691"/>
      <c r="R763" s="691"/>
      <c r="S763" s="691"/>
      <c r="T763" s="691"/>
      <c r="U763" s="691"/>
      <c r="V763" s="691"/>
      <c r="W763" s="691"/>
      <c r="X763" s="691"/>
      <c r="Y763" s="691"/>
      <c r="Z763" s="691"/>
      <c r="AA763" s="691"/>
      <c r="AB763" s="691"/>
      <c r="AC763" s="691"/>
      <c r="AD763" s="691"/>
      <c r="AE763" s="691"/>
      <c r="AF763" s="691"/>
    </row>
    <row r="764" spans="1:32" ht="14.25" customHeight="1">
      <c r="A764" s="691"/>
      <c r="B764" s="691"/>
      <c r="C764" s="691"/>
      <c r="D764" s="691"/>
      <c r="E764" s="691"/>
      <c r="F764" s="691"/>
      <c r="G764" s="691"/>
      <c r="H764" s="691"/>
      <c r="I764" s="691"/>
      <c r="J764" s="703"/>
      <c r="K764" s="703"/>
      <c r="L764" s="691"/>
      <c r="M764" s="691"/>
      <c r="N764" s="691"/>
      <c r="O764" s="691"/>
      <c r="P764" s="691"/>
      <c r="Q764" s="691"/>
      <c r="R764" s="691"/>
      <c r="S764" s="691"/>
      <c r="T764" s="691"/>
      <c r="U764" s="691"/>
      <c r="V764" s="691"/>
      <c r="W764" s="691"/>
      <c r="X764" s="691"/>
      <c r="Y764" s="691"/>
      <c r="Z764" s="691"/>
      <c r="AA764" s="691"/>
      <c r="AB764" s="691"/>
      <c r="AC764" s="691"/>
      <c r="AD764" s="691"/>
      <c r="AE764" s="691"/>
      <c r="AF764" s="691"/>
    </row>
    <row r="765" spans="1:32" ht="14.25" customHeight="1">
      <c r="A765" s="691"/>
      <c r="B765" s="691"/>
      <c r="C765" s="691"/>
      <c r="D765" s="691"/>
      <c r="E765" s="691"/>
      <c r="F765" s="691"/>
      <c r="G765" s="691"/>
      <c r="H765" s="691"/>
      <c r="I765" s="691"/>
      <c r="J765" s="703"/>
      <c r="K765" s="703"/>
      <c r="L765" s="691"/>
      <c r="M765" s="691"/>
      <c r="N765" s="691"/>
      <c r="O765" s="691"/>
      <c r="P765" s="691"/>
      <c r="Q765" s="691"/>
      <c r="R765" s="691"/>
      <c r="S765" s="691"/>
      <c r="T765" s="691"/>
      <c r="U765" s="691"/>
      <c r="V765" s="691"/>
      <c r="W765" s="691"/>
      <c r="X765" s="691"/>
      <c r="Y765" s="691"/>
      <c r="Z765" s="691"/>
      <c r="AA765" s="691"/>
      <c r="AB765" s="691"/>
      <c r="AC765" s="691"/>
      <c r="AD765" s="691"/>
      <c r="AE765" s="691"/>
      <c r="AF765" s="691"/>
    </row>
    <row r="766" spans="1:32" ht="14.25" customHeight="1">
      <c r="A766" s="691"/>
      <c r="B766" s="691"/>
      <c r="C766" s="691"/>
      <c r="D766" s="691"/>
      <c r="E766" s="691"/>
      <c r="F766" s="691"/>
      <c r="G766" s="691"/>
      <c r="H766" s="691"/>
      <c r="I766" s="691"/>
      <c r="J766" s="703"/>
      <c r="K766" s="703"/>
      <c r="L766" s="691"/>
      <c r="M766" s="691"/>
      <c r="N766" s="691"/>
      <c r="O766" s="691"/>
      <c r="P766" s="691"/>
      <c r="Q766" s="691"/>
      <c r="R766" s="691"/>
      <c r="S766" s="691"/>
      <c r="T766" s="691"/>
      <c r="U766" s="691"/>
      <c r="V766" s="691"/>
      <c r="W766" s="691"/>
      <c r="X766" s="691"/>
      <c r="Y766" s="691"/>
      <c r="Z766" s="691"/>
      <c r="AA766" s="691"/>
      <c r="AB766" s="691"/>
      <c r="AC766" s="691"/>
      <c r="AD766" s="691"/>
      <c r="AE766" s="691"/>
      <c r="AF766" s="691"/>
    </row>
    <row r="767" spans="1:32" ht="14.25" customHeight="1">
      <c r="A767" s="691"/>
      <c r="B767" s="691"/>
      <c r="C767" s="691"/>
      <c r="D767" s="691"/>
      <c r="E767" s="691"/>
      <c r="F767" s="691"/>
      <c r="G767" s="691"/>
      <c r="H767" s="691"/>
      <c r="I767" s="691"/>
      <c r="J767" s="703"/>
      <c r="K767" s="703"/>
      <c r="L767" s="691"/>
      <c r="M767" s="691"/>
      <c r="N767" s="691"/>
      <c r="O767" s="691"/>
      <c r="P767" s="691"/>
      <c r="Q767" s="691"/>
      <c r="R767" s="691"/>
      <c r="S767" s="691"/>
      <c r="T767" s="691"/>
      <c r="U767" s="691"/>
      <c r="V767" s="691"/>
      <c r="W767" s="691"/>
      <c r="X767" s="691"/>
      <c r="Y767" s="691"/>
      <c r="Z767" s="691"/>
      <c r="AA767" s="691"/>
      <c r="AB767" s="691"/>
      <c r="AC767" s="691"/>
      <c r="AD767" s="691"/>
      <c r="AE767" s="691"/>
      <c r="AF767" s="691"/>
    </row>
    <row r="768" spans="1:32" ht="14.25" customHeight="1">
      <c r="A768" s="691"/>
      <c r="B768" s="691"/>
      <c r="C768" s="691"/>
      <c r="D768" s="691"/>
      <c r="E768" s="691"/>
      <c r="F768" s="691"/>
      <c r="G768" s="691"/>
      <c r="H768" s="691"/>
      <c r="I768" s="691"/>
      <c r="J768" s="703"/>
      <c r="K768" s="703"/>
      <c r="L768" s="691"/>
      <c r="M768" s="691"/>
      <c r="N768" s="691"/>
      <c r="O768" s="691"/>
      <c r="P768" s="691"/>
      <c r="Q768" s="691"/>
      <c r="R768" s="691"/>
      <c r="S768" s="691"/>
      <c r="T768" s="691"/>
      <c r="U768" s="691"/>
      <c r="V768" s="691"/>
      <c r="W768" s="691"/>
      <c r="X768" s="691"/>
      <c r="Y768" s="691"/>
      <c r="Z768" s="691"/>
      <c r="AA768" s="691"/>
      <c r="AB768" s="691"/>
      <c r="AC768" s="691"/>
      <c r="AD768" s="691"/>
      <c r="AE768" s="691"/>
      <c r="AF768" s="691"/>
    </row>
    <row r="769" spans="1:32" ht="14.25" customHeight="1">
      <c r="A769" s="691"/>
      <c r="B769" s="691"/>
      <c r="C769" s="691"/>
      <c r="D769" s="691"/>
      <c r="E769" s="691"/>
      <c r="F769" s="691"/>
      <c r="G769" s="691"/>
      <c r="H769" s="691"/>
      <c r="I769" s="691"/>
      <c r="J769" s="703"/>
      <c r="K769" s="703"/>
      <c r="L769" s="691"/>
      <c r="M769" s="691"/>
      <c r="N769" s="691"/>
      <c r="O769" s="691"/>
      <c r="P769" s="691"/>
      <c r="Q769" s="691"/>
      <c r="R769" s="691"/>
      <c r="S769" s="691"/>
      <c r="T769" s="691"/>
      <c r="U769" s="691"/>
      <c r="V769" s="691"/>
      <c r="W769" s="691"/>
      <c r="X769" s="691"/>
      <c r="Y769" s="691"/>
      <c r="Z769" s="691"/>
      <c r="AA769" s="691"/>
      <c r="AB769" s="691"/>
      <c r="AC769" s="691"/>
      <c r="AD769" s="691"/>
      <c r="AE769" s="691"/>
      <c r="AF769" s="691"/>
    </row>
    <row r="770" spans="1:32" ht="14.25" customHeight="1">
      <c r="A770" s="691"/>
      <c r="B770" s="691"/>
      <c r="C770" s="691"/>
      <c r="D770" s="691"/>
      <c r="E770" s="691"/>
      <c r="F770" s="691"/>
      <c r="G770" s="691"/>
      <c r="H770" s="691"/>
      <c r="I770" s="691"/>
      <c r="J770" s="703"/>
      <c r="K770" s="703"/>
      <c r="L770" s="691"/>
      <c r="M770" s="691"/>
      <c r="N770" s="691"/>
      <c r="O770" s="691"/>
      <c r="P770" s="691"/>
      <c r="Q770" s="691"/>
      <c r="R770" s="691"/>
      <c r="S770" s="691"/>
      <c r="T770" s="691"/>
      <c r="U770" s="691"/>
      <c r="V770" s="691"/>
      <c r="W770" s="691"/>
      <c r="X770" s="691"/>
      <c r="Y770" s="691"/>
      <c r="Z770" s="691"/>
      <c r="AA770" s="691"/>
      <c r="AB770" s="691"/>
      <c r="AC770" s="691"/>
      <c r="AD770" s="691"/>
      <c r="AE770" s="691"/>
      <c r="AF770" s="691"/>
    </row>
    <row r="771" spans="1:32" ht="14.25" customHeight="1">
      <c r="A771" s="691"/>
      <c r="B771" s="691"/>
      <c r="C771" s="691"/>
      <c r="D771" s="691"/>
      <c r="E771" s="691"/>
      <c r="F771" s="691"/>
      <c r="G771" s="691"/>
      <c r="H771" s="691"/>
      <c r="I771" s="691"/>
      <c r="J771" s="703"/>
      <c r="K771" s="703"/>
      <c r="L771" s="691"/>
      <c r="M771" s="691"/>
      <c r="N771" s="691"/>
      <c r="O771" s="691"/>
      <c r="P771" s="691"/>
      <c r="Q771" s="691"/>
      <c r="R771" s="691"/>
      <c r="S771" s="691"/>
      <c r="T771" s="691"/>
      <c r="U771" s="691"/>
      <c r="V771" s="691"/>
      <c r="W771" s="691"/>
      <c r="X771" s="691"/>
      <c r="Y771" s="691"/>
      <c r="Z771" s="691"/>
      <c r="AA771" s="691"/>
      <c r="AB771" s="691"/>
      <c r="AC771" s="691"/>
      <c r="AD771" s="691"/>
      <c r="AE771" s="691"/>
      <c r="AF771" s="691"/>
    </row>
    <row r="772" spans="1:32" ht="14.25" customHeight="1">
      <c r="A772" s="691"/>
      <c r="B772" s="691"/>
      <c r="C772" s="691"/>
      <c r="D772" s="691"/>
      <c r="E772" s="691"/>
      <c r="F772" s="691"/>
      <c r="G772" s="691"/>
      <c r="H772" s="691"/>
      <c r="I772" s="691"/>
      <c r="J772" s="703"/>
      <c r="K772" s="703"/>
      <c r="L772" s="691"/>
      <c r="M772" s="691"/>
      <c r="N772" s="691"/>
      <c r="O772" s="691"/>
      <c r="P772" s="691"/>
      <c r="Q772" s="691"/>
      <c r="R772" s="691"/>
      <c r="S772" s="691"/>
      <c r="T772" s="691"/>
      <c r="U772" s="691"/>
      <c r="V772" s="691"/>
      <c r="W772" s="691"/>
      <c r="X772" s="691"/>
      <c r="Y772" s="691"/>
      <c r="Z772" s="691"/>
      <c r="AA772" s="691"/>
      <c r="AB772" s="691"/>
      <c r="AC772" s="691"/>
      <c r="AD772" s="691"/>
      <c r="AE772" s="691"/>
      <c r="AF772" s="691"/>
    </row>
    <row r="773" spans="1:32" ht="14.25" customHeight="1">
      <c r="A773" s="691"/>
      <c r="B773" s="691"/>
      <c r="C773" s="691"/>
      <c r="D773" s="691"/>
      <c r="E773" s="691"/>
      <c r="F773" s="691"/>
      <c r="G773" s="691"/>
      <c r="H773" s="691"/>
      <c r="I773" s="691"/>
      <c r="J773" s="703"/>
      <c r="K773" s="703"/>
      <c r="L773" s="691"/>
      <c r="M773" s="691"/>
      <c r="N773" s="691"/>
      <c r="O773" s="691"/>
      <c r="P773" s="691"/>
      <c r="Q773" s="691"/>
      <c r="R773" s="691"/>
      <c r="S773" s="691"/>
      <c r="T773" s="691"/>
      <c r="U773" s="691"/>
      <c r="V773" s="691"/>
      <c r="W773" s="691"/>
      <c r="X773" s="691"/>
      <c r="Y773" s="691"/>
      <c r="Z773" s="691"/>
      <c r="AA773" s="691"/>
      <c r="AB773" s="691"/>
      <c r="AC773" s="691"/>
      <c r="AD773" s="691"/>
      <c r="AE773" s="691"/>
      <c r="AF773" s="691"/>
    </row>
    <row r="774" spans="1:32" ht="14.25" customHeight="1">
      <c r="A774" s="691"/>
      <c r="B774" s="691"/>
      <c r="C774" s="691"/>
      <c r="D774" s="691"/>
      <c r="E774" s="691"/>
      <c r="F774" s="691"/>
      <c r="G774" s="691"/>
      <c r="H774" s="691"/>
      <c r="I774" s="691"/>
      <c r="J774" s="703"/>
      <c r="K774" s="703"/>
      <c r="L774" s="691"/>
      <c r="M774" s="691"/>
      <c r="N774" s="691"/>
      <c r="O774" s="691"/>
      <c r="P774" s="691"/>
      <c r="Q774" s="691"/>
      <c r="R774" s="691"/>
      <c r="S774" s="691"/>
      <c r="T774" s="691"/>
      <c r="U774" s="691"/>
      <c r="V774" s="691"/>
      <c r="W774" s="691"/>
      <c r="X774" s="691"/>
      <c r="Y774" s="691"/>
      <c r="Z774" s="691"/>
      <c r="AA774" s="691"/>
      <c r="AB774" s="691"/>
      <c r="AC774" s="691"/>
      <c r="AD774" s="691"/>
      <c r="AE774" s="691"/>
      <c r="AF774" s="691"/>
    </row>
    <row r="775" spans="1:32" ht="14.25" customHeight="1">
      <c r="A775" s="691"/>
      <c r="B775" s="691"/>
      <c r="C775" s="691"/>
      <c r="D775" s="691"/>
      <c r="E775" s="691"/>
      <c r="F775" s="691"/>
      <c r="G775" s="691"/>
      <c r="H775" s="691"/>
      <c r="I775" s="691"/>
      <c r="J775" s="703"/>
      <c r="K775" s="703"/>
      <c r="L775" s="691"/>
      <c r="M775" s="691"/>
      <c r="N775" s="691"/>
      <c r="O775" s="691"/>
      <c r="P775" s="691"/>
      <c r="Q775" s="691"/>
      <c r="R775" s="691"/>
      <c r="S775" s="691"/>
      <c r="T775" s="691"/>
      <c r="U775" s="691"/>
      <c r="V775" s="691"/>
      <c r="W775" s="691"/>
      <c r="X775" s="691"/>
      <c r="Y775" s="691"/>
      <c r="Z775" s="691"/>
      <c r="AA775" s="691"/>
      <c r="AB775" s="691"/>
      <c r="AC775" s="691"/>
      <c r="AD775" s="691"/>
      <c r="AE775" s="691"/>
      <c r="AF775" s="691"/>
    </row>
    <row r="776" spans="1:32" ht="14.25" customHeight="1">
      <c r="A776" s="691"/>
      <c r="B776" s="691"/>
      <c r="C776" s="691"/>
      <c r="D776" s="691"/>
      <c r="E776" s="691"/>
      <c r="F776" s="691"/>
      <c r="G776" s="691"/>
      <c r="H776" s="691"/>
      <c r="I776" s="691"/>
      <c r="J776" s="703"/>
      <c r="K776" s="703"/>
      <c r="L776" s="691"/>
      <c r="M776" s="691"/>
      <c r="N776" s="691"/>
      <c r="O776" s="691"/>
      <c r="P776" s="691"/>
      <c r="Q776" s="691"/>
      <c r="R776" s="691"/>
      <c r="S776" s="691"/>
      <c r="T776" s="691"/>
      <c r="U776" s="691"/>
      <c r="V776" s="691"/>
      <c r="W776" s="691"/>
      <c r="X776" s="691"/>
      <c r="Y776" s="691"/>
      <c r="Z776" s="691"/>
      <c r="AA776" s="691"/>
      <c r="AB776" s="691"/>
      <c r="AC776" s="691"/>
      <c r="AD776" s="691"/>
      <c r="AE776" s="691"/>
      <c r="AF776" s="691"/>
    </row>
    <row r="777" spans="1:32" ht="14.25" customHeight="1">
      <c r="A777" s="691"/>
      <c r="B777" s="691"/>
      <c r="C777" s="691"/>
      <c r="D777" s="691"/>
      <c r="E777" s="691"/>
      <c r="F777" s="691"/>
      <c r="G777" s="691"/>
      <c r="H777" s="691"/>
      <c r="I777" s="691"/>
      <c r="J777" s="703"/>
      <c r="K777" s="703"/>
      <c r="L777" s="691"/>
      <c r="M777" s="691"/>
      <c r="N777" s="691"/>
      <c r="O777" s="691"/>
      <c r="P777" s="691"/>
      <c r="Q777" s="691"/>
      <c r="R777" s="691"/>
      <c r="S777" s="691"/>
      <c r="T777" s="691"/>
      <c r="U777" s="691"/>
      <c r="V777" s="691"/>
      <c r="W777" s="691"/>
      <c r="X777" s="691"/>
      <c r="Y777" s="691"/>
      <c r="Z777" s="691"/>
      <c r="AA777" s="691"/>
      <c r="AB777" s="691"/>
      <c r="AC777" s="691"/>
      <c r="AD777" s="691"/>
      <c r="AE777" s="691"/>
      <c r="AF777" s="691"/>
    </row>
    <row r="778" spans="1:32" ht="14.25" customHeight="1">
      <c r="A778" s="691"/>
      <c r="B778" s="691"/>
      <c r="C778" s="691"/>
      <c r="D778" s="691"/>
      <c r="E778" s="691"/>
      <c r="F778" s="691"/>
      <c r="G778" s="691"/>
      <c r="H778" s="691"/>
      <c r="I778" s="691"/>
      <c r="J778" s="703"/>
      <c r="K778" s="703"/>
      <c r="L778" s="691"/>
      <c r="M778" s="691"/>
      <c r="N778" s="691"/>
      <c r="O778" s="691"/>
      <c r="P778" s="691"/>
      <c r="Q778" s="691"/>
      <c r="R778" s="691"/>
      <c r="S778" s="691"/>
      <c r="T778" s="691"/>
      <c r="U778" s="691"/>
      <c r="V778" s="691"/>
      <c r="W778" s="691"/>
      <c r="X778" s="691"/>
      <c r="Y778" s="691"/>
      <c r="Z778" s="691"/>
      <c r="AA778" s="691"/>
      <c r="AB778" s="691"/>
      <c r="AC778" s="691"/>
      <c r="AD778" s="691"/>
      <c r="AE778" s="691"/>
      <c r="AF778" s="691"/>
    </row>
    <row r="779" spans="1:32" ht="14.25" customHeight="1">
      <c r="A779" s="691"/>
      <c r="B779" s="691"/>
      <c r="C779" s="691"/>
      <c r="D779" s="691"/>
      <c r="E779" s="691"/>
      <c r="F779" s="691"/>
      <c r="G779" s="691"/>
      <c r="H779" s="691"/>
      <c r="I779" s="691"/>
      <c r="J779" s="703"/>
      <c r="K779" s="703"/>
      <c r="L779" s="691"/>
      <c r="M779" s="691"/>
      <c r="N779" s="691"/>
      <c r="O779" s="691"/>
      <c r="P779" s="691"/>
      <c r="Q779" s="691"/>
      <c r="R779" s="691"/>
      <c r="S779" s="691"/>
      <c r="T779" s="691"/>
      <c r="U779" s="691"/>
      <c r="V779" s="691"/>
      <c r="W779" s="691"/>
      <c r="X779" s="691"/>
      <c r="Y779" s="691"/>
      <c r="Z779" s="691"/>
      <c r="AA779" s="691"/>
      <c r="AB779" s="691"/>
      <c r="AC779" s="691"/>
      <c r="AD779" s="691"/>
      <c r="AE779" s="691"/>
      <c r="AF779" s="691"/>
    </row>
    <row r="780" spans="1:32" ht="14.25" customHeight="1">
      <c r="A780" s="691"/>
      <c r="B780" s="691"/>
      <c r="C780" s="691"/>
      <c r="D780" s="691"/>
      <c r="E780" s="691"/>
      <c r="F780" s="691"/>
      <c r="G780" s="691"/>
      <c r="H780" s="691"/>
      <c r="I780" s="691"/>
      <c r="J780" s="703"/>
      <c r="K780" s="703"/>
      <c r="L780" s="691"/>
      <c r="M780" s="691"/>
      <c r="N780" s="691"/>
      <c r="O780" s="691"/>
      <c r="P780" s="691"/>
      <c r="Q780" s="691"/>
      <c r="R780" s="691"/>
      <c r="S780" s="691"/>
      <c r="T780" s="691"/>
      <c r="U780" s="691"/>
      <c r="V780" s="691"/>
      <c r="W780" s="691"/>
      <c r="X780" s="691"/>
      <c r="Y780" s="691"/>
      <c r="Z780" s="691"/>
      <c r="AA780" s="691"/>
      <c r="AB780" s="691"/>
      <c r="AC780" s="691"/>
      <c r="AD780" s="691"/>
      <c r="AE780" s="691"/>
      <c r="AF780" s="691"/>
    </row>
    <row r="781" spans="1:32" ht="14.25" customHeight="1">
      <c r="A781" s="691"/>
      <c r="B781" s="691"/>
      <c r="C781" s="691"/>
      <c r="D781" s="691"/>
      <c r="E781" s="691"/>
      <c r="F781" s="691"/>
      <c r="G781" s="691"/>
      <c r="H781" s="691"/>
      <c r="I781" s="691"/>
      <c r="J781" s="703"/>
      <c r="K781" s="703"/>
      <c r="L781" s="691"/>
      <c r="M781" s="691"/>
      <c r="N781" s="691"/>
      <c r="O781" s="691"/>
      <c r="P781" s="691"/>
      <c r="Q781" s="691"/>
      <c r="R781" s="691"/>
      <c r="S781" s="691"/>
      <c r="T781" s="691"/>
      <c r="U781" s="691"/>
      <c r="V781" s="691"/>
      <c r="W781" s="691"/>
      <c r="X781" s="691"/>
      <c r="Y781" s="691"/>
      <c r="Z781" s="691"/>
      <c r="AA781" s="691"/>
      <c r="AB781" s="691"/>
      <c r="AC781" s="691"/>
      <c r="AD781" s="691"/>
      <c r="AE781" s="691"/>
      <c r="AF781" s="691"/>
    </row>
    <row r="782" spans="1:32" ht="14.25" customHeight="1">
      <c r="A782" s="691"/>
      <c r="B782" s="691"/>
      <c r="C782" s="691"/>
      <c r="D782" s="691"/>
      <c r="E782" s="691"/>
      <c r="F782" s="691"/>
      <c r="G782" s="691"/>
      <c r="H782" s="691"/>
      <c r="I782" s="691"/>
      <c r="J782" s="703"/>
      <c r="K782" s="703"/>
      <c r="L782" s="691"/>
      <c r="M782" s="691"/>
      <c r="N782" s="691"/>
      <c r="O782" s="691"/>
      <c r="P782" s="691"/>
      <c r="Q782" s="691"/>
      <c r="R782" s="691"/>
      <c r="S782" s="691"/>
      <c r="T782" s="691"/>
      <c r="U782" s="691"/>
      <c r="V782" s="691"/>
      <c r="W782" s="691"/>
      <c r="X782" s="691"/>
      <c r="Y782" s="691"/>
      <c r="Z782" s="691"/>
      <c r="AA782" s="691"/>
      <c r="AB782" s="691"/>
      <c r="AC782" s="691"/>
      <c r="AD782" s="691"/>
      <c r="AE782" s="691"/>
      <c r="AF782" s="691"/>
    </row>
    <row r="783" spans="1:32" ht="14.25" customHeight="1">
      <c r="A783" s="691"/>
      <c r="B783" s="691"/>
      <c r="C783" s="691"/>
      <c r="D783" s="691"/>
      <c r="E783" s="691"/>
      <c r="F783" s="691"/>
      <c r="G783" s="691"/>
      <c r="H783" s="691"/>
      <c r="I783" s="691"/>
      <c r="J783" s="703"/>
      <c r="K783" s="703"/>
      <c r="L783" s="691"/>
      <c r="M783" s="691"/>
      <c r="N783" s="691"/>
      <c r="O783" s="691"/>
      <c r="P783" s="691"/>
      <c r="Q783" s="691"/>
      <c r="R783" s="691"/>
      <c r="S783" s="691"/>
      <c r="T783" s="691"/>
      <c r="U783" s="691"/>
      <c r="V783" s="691"/>
      <c r="W783" s="691"/>
      <c r="X783" s="691"/>
      <c r="Y783" s="691"/>
      <c r="Z783" s="691"/>
      <c r="AA783" s="691"/>
      <c r="AB783" s="691"/>
      <c r="AC783" s="691"/>
      <c r="AD783" s="691"/>
      <c r="AE783" s="691"/>
      <c r="AF783" s="691"/>
    </row>
    <row r="784" spans="1:32" ht="14.25" customHeight="1">
      <c r="A784" s="691"/>
      <c r="B784" s="691"/>
      <c r="C784" s="691"/>
      <c r="D784" s="691"/>
      <c r="E784" s="691"/>
      <c r="F784" s="691"/>
      <c r="G784" s="691"/>
      <c r="H784" s="691"/>
      <c r="I784" s="691"/>
      <c r="J784" s="703"/>
      <c r="K784" s="703"/>
      <c r="L784" s="691"/>
      <c r="M784" s="691"/>
      <c r="N784" s="691"/>
      <c r="O784" s="691"/>
      <c r="P784" s="691"/>
      <c r="Q784" s="691"/>
      <c r="R784" s="691"/>
      <c r="S784" s="691"/>
      <c r="T784" s="691"/>
      <c r="U784" s="691"/>
      <c r="V784" s="691"/>
      <c r="W784" s="691"/>
      <c r="X784" s="691"/>
      <c r="Y784" s="691"/>
      <c r="Z784" s="691"/>
      <c r="AA784" s="691"/>
      <c r="AB784" s="691"/>
      <c r="AC784" s="691"/>
      <c r="AD784" s="691"/>
      <c r="AE784" s="691"/>
      <c r="AF784" s="691"/>
    </row>
    <row r="785" spans="1:32" ht="14.25" customHeight="1">
      <c r="A785" s="691"/>
      <c r="B785" s="691"/>
      <c r="C785" s="691"/>
      <c r="D785" s="691"/>
      <c r="E785" s="691"/>
      <c r="F785" s="691"/>
      <c r="G785" s="691"/>
      <c r="H785" s="691"/>
      <c r="I785" s="691"/>
      <c r="J785" s="703"/>
      <c r="K785" s="703"/>
      <c r="L785" s="691"/>
      <c r="M785" s="691"/>
      <c r="N785" s="691"/>
      <c r="O785" s="691"/>
      <c r="P785" s="691"/>
      <c r="Q785" s="691"/>
      <c r="R785" s="691"/>
      <c r="S785" s="691"/>
      <c r="T785" s="691"/>
      <c r="U785" s="691"/>
      <c r="V785" s="691"/>
      <c r="W785" s="691"/>
      <c r="X785" s="691"/>
      <c r="Y785" s="691"/>
      <c r="Z785" s="691"/>
      <c r="AA785" s="691"/>
      <c r="AB785" s="691"/>
      <c r="AC785" s="691"/>
      <c r="AD785" s="691"/>
      <c r="AE785" s="691"/>
      <c r="AF785" s="691"/>
    </row>
    <row r="786" spans="1:32" ht="14.25" customHeight="1">
      <c r="A786" s="691"/>
      <c r="B786" s="691"/>
      <c r="C786" s="691"/>
      <c r="D786" s="691"/>
      <c r="E786" s="691"/>
      <c r="F786" s="691"/>
      <c r="G786" s="691"/>
      <c r="H786" s="691"/>
      <c r="I786" s="691"/>
      <c r="J786" s="703"/>
      <c r="K786" s="703"/>
      <c r="L786" s="691"/>
      <c r="M786" s="691"/>
      <c r="N786" s="691"/>
      <c r="O786" s="691"/>
      <c r="P786" s="691"/>
      <c r="Q786" s="691"/>
      <c r="R786" s="691"/>
      <c r="S786" s="691"/>
      <c r="T786" s="691"/>
      <c r="U786" s="691"/>
      <c r="V786" s="691"/>
      <c r="W786" s="691"/>
      <c r="X786" s="691"/>
      <c r="Y786" s="691"/>
      <c r="Z786" s="691"/>
      <c r="AA786" s="691"/>
      <c r="AB786" s="691"/>
      <c r="AC786" s="691"/>
      <c r="AD786" s="691"/>
      <c r="AE786" s="691"/>
      <c r="AF786" s="691"/>
    </row>
    <row r="787" spans="1:32" ht="14.25" customHeight="1">
      <c r="A787" s="691"/>
      <c r="B787" s="691"/>
      <c r="C787" s="691"/>
      <c r="D787" s="691"/>
      <c r="E787" s="691"/>
      <c r="F787" s="691"/>
      <c r="G787" s="691"/>
      <c r="H787" s="691"/>
      <c r="I787" s="691"/>
      <c r="J787" s="703"/>
      <c r="K787" s="703"/>
      <c r="L787" s="691"/>
      <c r="M787" s="691"/>
      <c r="N787" s="691"/>
      <c r="O787" s="691"/>
      <c r="P787" s="691"/>
      <c r="Q787" s="691"/>
      <c r="R787" s="691"/>
      <c r="S787" s="691"/>
      <c r="T787" s="691"/>
      <c r="U787" s="691"/>
      <c r="V787" s="691"/>
      <c r="W787" s="691"/>
      <c r="X787" s="691"/>
      <c r="Y787" s="691"/>
      <c r="Z787" s="691"/>
      <c r="AA787" s="691"/>
      <c r="AB787" s="691"/>
      <c r="AC787" s="691"/>
      <c r="AD787" s="691"/>
      <c r="AE787" s="691"/>
      <c r="AF787" s="691"/>
    </row>
    <row r="788" spans="1:32" ht="14.25" customHeight="1">
      <c r="A788" s="691"/>
      <c r="B788" s="691"/>
      <c r="C788" s="691"/>
      <c r="D788" s="691"/>
      <c r="E788" s="691"/>
      <c r="F788" s="691"/>
      <c r="G788" s="691"/>
      <c r="H788" s="691"/>
      <c r="I788" s="691"/>
      <c r="J788" s="703"/>
      <c r="K788" s="703"/>
      <c r="L788" s="691"/>
      <c r="M788" s="691"/>
      <c r="N788" s="691"/>
      <c r="O788" s="691"/>
      <c r="P788" s="691"/>
      <c r="Q788" s="691"/>
      <c r="R788" s="691"/>
      <c r="S788" s="691"/>
      <c r="T788" s="691"/>
      <c r="U788" s="691"/>
      <c r="V788" s="691"/>
      <c r="W788" s="691"/>
      <c r="X788" s="691"/>
      <c r="Y788" s="691"/>
      <c r="Z788" s="691"/>
      <c r="AA788" s="691"/>
      <c r="AB788" s="691"/>
      <c r="AC788" s="691"/>
      <c r="AD788" s="691"/>
      <c r="AE788" s="691"/>
      <c r="AF788" s="691"/>
    </row>
    <row r="789" spans="1:32" ht="14.25" customHeight="1">
      <c r="A789" s="691"/>
      <c r="B789" s="691"/>
      <c r="C789" s="691"/>
      <c r="D789" s="691"/>
      <c r="E789" s="691"/>
      <c r="F789" s="691"/>
      <c r="G789" s="691"/>
      <c r="H789" s="691"/>
      <c r="I789" s="691"/>
      <c r="J789" s="703"/>
      <c r="K789" s="703"/>
      <c r="L789" s="691"/>
      <c r="M789" s="691"/>
      <c r="N789" s="691"/>
      <c r="O789" s="691"/>
      <c r="P789" s="691"/>
      <c r="Q789" s="691"/>
      <c r="R789" s="691"/>
      <c r="S789" s="691"/>
      <c r="T789" s="691"/>
      <c r="U789" s="691"/>
      <c r="V789" s="691"/>
      <c r="W789" s="691"/>
      <c r="X789" s="691"/>
      <c r="Y789" s="691"/>
      <c r="Z789" s="691"/>
      <c r="AA789" s="691"/>
      <c r="AB789" s="691"/>
      <c r="AC789" s="691"/>
      <c r="AD789" s="691"/>
      <c r="AE789" s="691"/>
      <c r="AF789" s="691"/>
    </row>
    <row r="790" spans="1:32" ht="14.25" customHeight="1">
      <c r="A790" s="691"/>
      <c r="B790" s="691"/>
      <c r="C790" s="691"/>
      <c r="D790" s="691"/>
      <c r="E790" s="691"/>
      <c r="F790" s="691"/>
      <c r="G790" s="691"/>
      <c r="H790" s="691"/>
      <c r="I790" s="691"/>
      <c r="J790" s="703"/>
      <c r="K790" s="703"/>
      <c r="L790" s="691"/>
      <c r="M790" s="691"/>
      <c r="N790" s="691"/>
      <c r="O790" s="691"/>
      <c r="P790" s="691"/>
      <c r="Q790" s="691"/>
      <c r="R790" s="691"/>
      <c r="S790" s="691"/>
      <c r="T790" s="691"/>
      <c r="U790" s="691"/>
      <c r="V790" s="691"/>
      <c r="W790" s="691"/>
      <c r="X790" s="691"/>
      <c r="Y790" s="691"/>
      <c r="Z790" s="691"/>
      <c r="AA790" s="691"/>
      <c r="AB790" s="691"/>
      <c r="AC790" s="691"/>
      <c r="AD790" s="691"/>
      <c r="AE790" s="691"/>
      <c r="AF790" s="691"/>
    </row>
    <row r="791" spans="1:32" ht="14.25" customHeight="1">
      <c r="A791" s="691"/>
      <c r="B791" s="691"/>
      <c r="C791" s="691"/>
      <c r="D791" s="691"/>
      <c r="E791" s="691"/>
      <c r="F791" s="691"/>
      <c r="G791" s="691"/>
      <c r="H791" s="691"/>
      <c r="I791" s="691"/>
      <c r="J791" s="703"/>
      <c r="K791" s="703"/>
      <c r="L791" s="691"/>
      <c r="M791" s="691"/>
      <c r="N791" s="691"/>
      <c r="O791" s="691"/>
      <c r="P791" s="691"/>
      <c r="Q791" s="691"/>
      <c r="R791" s="691"/>
      <c r="S791" s="691"/>
      <c r="T791" s="691"/>
      <c r="U791" s="691"/>
      <c r="V791" s="691"/>
      <c r="W791" s="691"/>
      <c r="X791" s="691"/>
      <c r="Y791" s="691"/>
      <c r="Z791" s="691"/>
      <c r="AA791" s="691"/>
      <c r="AB791" s="691"/>
      <c r="AC791" s="691"/>
      <c r="AD791" s="691"/>
      <c r="AE791" s="691"/>
      <c r="AF791" s="691"/>
    </row>
    <row r="792" spans="1:32" ht="14.25" customHeight="1">
      <c r="A792" s="691"/>
      <c r="B792" s="691"/>
      <c r="C792" s="691"/>
      <c r="D792" s="691"/>
      <c r="E792" s="691"/>
      <c r="F792" s="691"/>
      <c r="G792" s="691"/>
      <c r="H792" s="691"/>
      <c r="I792" s="691"/>
      <c r="J792" s="703"/>
      <c r="K792" s="703"/>
      <c r="L792" s="691"/>
      <c r="M792" s="691"/>
      <c r="N792" s="691"/>
      <c r="O792" s="691"/>
      <c r="P792" s="691"/>
      <c r="Q792" s="691"/>
      <c r="R792" s="691"/>
      <c r="S792" s="691"/>
      <c r="T792" s="691"/>
      <c r="U792" s="691"/>
      <c r="V792" s="691"/>
      <c r="W792" s="691"/>
      <c r="X792" s="691"/>
      <c r="Y792" s="691"/>
      <c r="Z792" s="691"/>
      <c r="AA792" s="691"/>
      <c r="AB792" s="691"/>
      <c r="AC792" s="691"/>
      <c r="AD792" s="691"/>
      <c r="AE792" s="691"/>
      <c r="AF792" s="691"/>
    </row>
    <row r="793" spans="1:32" ht="14.25" customHeight="1">
      <c r="A793" s="691"/>
      <c r="B793" s="691"/>
      <c r="C793" s="691"/>
      <c r="D793" s="691"/>
      <c r="E793" s="691"/>
      <c r="F793" s="691"/>
      <c r="G793" s="691"/>
      <c r="H793" s="691"/>
      <c r="I793" s="691"/>
      <c r="J793" s="703"/>
      <c r="K793" s="703"/>
      <c r="L793" s="691"/>
      <c r="M793" s="691"/>
      <c r="N793" s="691"/>
      <c r="O793" s="691"/>
      <c r="P793" s="691"/>
      <c r="Q793" s="691"/>
      <c r="R793" s="691"/>
      <c r="S793" s="691"/>
      <c r="T793" s="691"/>
      <c r="U793" s="691"/>
      <c r="V793" s="691"/>
      <c r="W793" s="691"/>
      <c r="X793" s="691"/>
      <c r="Y793" s="691"/>
      <c r="Z793" s="691"/>
      <c r="AA793" s="691"/>
      <c r="AB793" s="691"/>
      <c r="AC793" s="691"/>
      <c r="AD793" s="691"/>
      <c r="AE793" s="691"/>
      <c r="AF793" s="691"/>
    </row>
    <row r="794" spans="1:32" ht="14.25" customHeight="1">
      <c r="A794" s="691"/>
      <c r="B794" s="691"/>
      <c r="C794" s="691"/>
      <c r="D794" s="691"/>
      <c r="E794" s="691"/>
      <c r="F794" s="691"/>
      <c r="G794" s="691"/>
      <c r="H794" s="691"/>
      <c r="I794" s="691"/>
      <c r="J794" s="703"/>
      <c r="K794" s="703"/>
      <c r="L794" s="691"/>
      <c r="M794" s="691"/>
      <c r="N794" s="691"/>
      <c r="O794" s="691"/>
      <c r="P794" s="691"/>
      <c r="Q794" s="691"/>
      <c r="R794" s="691"/>
      <c r="S794" s="691"/>
      <c r="T794" s="691"/>
      <c r="U794" s="691"/>
      <c r="V794" s="691"/>
      <c r="W794" s="691"/>
      <c r="X794" s="691"/>
      <c r="Y794" s="691"/>
      <c r="Z794" s="691"/>
      <c r="AA794" s="691"/>
      <c r="AB794" s="691"/>
      <c r="AC794" s="691"/>
      <c r="AD794" s="691"/>
      <c r="AE794" s="691"/>
      <c r="AF794" s="691"/>
    </row>
    <row r="795" spans="1:32" ht="14.25" customHeight="1">
      <c r="A795" s="691"/>
      <c r="B795" s="691"/>
      <c r="C795" s="691"/>
      <c r="D795" s="691"/>
      <c r="E795" s="691"/>
      <c r="F795" s="691"/>
      <c r="G795" s="691"/>
      <c r="H795" s="691"/>
      <c r="I795" s="691"/>
      <c r="J795" s="703"/>
      <c r="K795" s="703"/>
      <c r="L795" s="691"/>
      <c r="M795" s="691"/>
      <c r="N795" s="691"/>
      <c r="O795" s="691"/>
      <c r="P795" s="691"/>
      <c r="Q795" s="691"/>
      <c r="R795" s="691"/>
      <c r="S795" s="691"/>
      <c r="T795" s="691"/>
      <c r="U795" s="691"/>
      <c r="V795" s="691"/>
      <c r="W795" s="691"/>
      <c r="X795" s="691"/>
      <c r="Y795" s="691"/>
      <c r="Z795" s="691"/>
      <c r="AA795" s="691"/>
      <c r="AB795" s="691"/>
      <c r="AC795" s="691"/>
      <c r="AD795" s="691"/>
      <c r="AE795" s="691"/>
      <c r="AF795" s="691"/>
    </row>
    <row r="796" spans="1:32" ht="14.25" customHeight="1">
      <c r="A796" s="691"/>
      <c r="B796" s="691"/>
      <c r="C796" s="691"/>
      <c r="D796" s="691"/>
      <c r="E796" s="691"/>
      <c r="F796" s="691"/>
      <c r="G796" s="691"/>
      <c r="H796" s="691"/>
      <c r="I796" s="691"/>
      <c r="J796" s="703"/>
      <c r="K796" s="703"/>
      <c r="L796" s="691"/>
      <c r="M796" s="691"/>
      <c r="N796" s="691"/>
      <c r="O796" s="691"/>
      <c r="P796" s="691"/>
      <c r="Q796" s="691"/>
      <c r="R796" s="691"/>
      <c r="S796" s="691"/>
      <c r="T796" s="691"/>
      <c r="U796" s="691"/>
      <c r="V796" s="691"/>
      <c r="W796" s="691"/>
      <c r="X796" s="691"/>
      <c r="Y796" s="691"/>
      <c r="Z796" s="691"/>
      <c r="AA796" s="691"/>
      <c r="AB796" s="691"/>
      <c r="AC796" s="691"/>
      <c r="AD796" s="691"/>
      <c r="AE796" s="691"/>
      <c r="AF796" s="691"/>
    </row>
    <row r="797" spans="1:32" ht="14.25" customHeight="1">
      <c r="A797" s="691"/>
      <c r="B797" s="691"/>
      <c r="C797" s="691"/>
      <c r="D797" s="691"/>
      <c r="E797" s="691"/>
      <c r="F797" s="691"/>
      <c r="G797" s="691"/>
      <c r="H797" s="691"/>
      <c r="I797" s="691"/>
      <c r="J797" s="703"/>
      <c r="K797" s="703"/>
      <c r="L797" s="691"/>
      <c r="M797" s="691"/>
      <c r="N797" s="691"/>
      <c r="O797" s="691"/>
      <c r="P797" s="691"/>
      <c r="Q797" s="691"/>
      <c r="R797" s="691"/>
      <c r="S797" s="691"/>
      <c r="T797" s="691"/>
      <c r="U797" s="691"/>
      <c r="V797" s="691"/>
      <c r="W797" s="691"/>
      <c r="X797" s="691"/>
      <c r="Y797" s="691"/>
      <c r="Z797" s="691"/>
      <c r="AA797" s="691"/>
      <c r="AB797" s="691"/>
      <c r="AC797" s="691"/>
      <c r="AD797" s="691"/>
      <c r="AE797" s="691"/>
      <c r="AF797" s="691"/>
    </row>
    <row r="798" spans="1:32" ht="14.25" customHeight="1">
      <c r="A798" s="691"/>
      <c r="B798" s="691"/>
      <c r="C798" s="691"/>
      <c r="D798" s="691"/>
      <c r="E798" s="691"/>
      <c r="F798" s="691"/>
      <c r="G798" s="691"/>
      <c r="H798" s="691"/>
      <c r="I798" s="691"/>
      <c r="J798" s="703"/>
      <c r="K798" s="703"/>
      <c r="L798" s="691"/>
      <c r="M798" s="691"/>
      <c r="N798" s="691"/>
      <c r="O798" s="691"/>
      <c r="P798" s="691"/>
      <c r="Q798" s="691"/>
      <c r="R798" s="691"/>
      <c r="S798" s="691"/>
      <c r="T798" s="691"/>
      <c r="U798" s="691"/>
      <c r="V798" s="691"/>
      <c r="W798" s="691"/>
      <c r="X798" s="691"/>
      <c r="Y798" s="691"/>
      <c r="Z798" s="691"/>
      <c r="AA798" s="691"/>
      <c r="AB798" s="691"/>
      <c r="AC798" s="691"/>
      <c r="AD798" s="691"/>
      <c r="AE798" s="691"/>
      <c r="AF798" s="691"/>
    </row>
    <row r="799" spans="1:32" ht="14.25" customHeight="1">
      <c r="A799" s="691"/>
      <c r="B799" s="691"/>
      <c r="C799" s="691"/>
      <c r="D799" s="691"/>
      <c r="E799" s="691"/>
      <c r="F799" s="691"/>
      <c r="G799" s="691"/>
      <c r="H799" s="691"/>
      <c r="I799" s="691"/>
      <c r="J799" s="703"/>
      <c r="K799" s="703"/>
      <c r="L799" s="691"/>
      <c r="M799" s="691"/>
      <c r="N799" s="691"/>
      <c r="O799" s="691"/>
      <c r="P799" s="691"/>
      <c r="Q799" s="691"/>
      <c r="R799" s="691"/>
      <c r="S799" s="691"/>
      <c r="T799" s="691"/>
      <c r="U799" s="691"/>
      <c r="V799" s="691"/>
      <c r="W799" s="691"/>
      <c r="X799" s="691"/>
      <c r="Y799" s="691"/>
      <c r="Z799" s="691"/>
      <c r="AA799" s="691"/>
      <c r="AB799" s="691"/>
      <c r="AC799" s="691"/>
      <c r="AD799" s="691"/>
      <c r="AE799" s="691"/>
      <c r="AF799" s="691"/>
    </row>
    <row r="800" spans="1:32" ht="14.25" customHeight="1">
      <c r="A800" s="691"/>
      <c r="B800" s="691"/>
      <c r="C800" s="691"/>
      <c r="D800" s="691"/>
      <c r="E800" s="691"/>
      <c r="F800" s="691"/>
      <c r="G800" s="691"/>
      <c r="H800" s="691"/>
      <c r="I800" s="691"/>
      <c r="J800" s="703"/>
      <c r="K800" s="703"/>
      <c r="L800" s="691"/>
      <c r="M800" s="691"/>
      <c r="N800" s="691"/>
      <c r="O800" s="691"/>
      <c r="P800" s="691"/>
      <c r="Q800" s="691"/>
      <c r="R800" s="691"/>
      <c r="S800" s="691"/>
      <c r="T800" s="691"/>
      <c r="U800" s="691"/>
      <c r="V800" s="691"/>
      <c r="W800" s="691"/>
      <c r="X800" s="691"/>
      <c r="Y800" s="691"/>
      <c r="Z800" s="691"/>
      <c r="AA800" s="691"/>
      <c r="AB800" s="691"/>
      <c r="AC800" s="691"/>
      <c r="AD800" s="691"/>
      <c r="AE800" s="691"/>
      <c r="AF800" s="691"/>
    </row>
    <row r="801" spans="1:32" ht="14.25" customHeight="1">
      <c r="A801" s="691"/>
      <c r="B801" s="691"/>
      <c r="C801" s="691"/>
      <c r="D801" s="691"/>
      <c r="E801" s="691"/>
      <c r="F801" s="691"/>
      <c r="G801" s="691"/>
      <c r="H801" s="691"/>
      <c r="I801" s="691"/>
      <c r="J801" s="703"/>
      <c r="K801" s="703"/>
      <c r="L801" s="691"/>
      <c r="M801" s="691"/>
      <c r="N801" s="691"/>
      <c r="O801" s="691"/>
      <c r="P801" s="691"/>
      <c r="Q801" s="691"/>
      <c r="R801" s="691"/>
      <c r="S801" s="691"/>
      <c r="T801" s="691"/>
      <c r="U801" s="691"/>
      <c r="V801" s="691"/>
      <c r="W801" s="691"/>
      <c r="X801" s="691"/>
      <c r="Y801" s="691"/>
      <c r="Z801" s="691"/>
      <c r="AA801" s="691"/>
      <c r="AB801" s="691"/>
      <c r="AC801" s="691"/>
      <c r="AD801" s="691"/>
      <c r="AE801" s="691"/>
      <c r="AF801" s="691"/>
    </row>
    <row r="802" spans="1:32" ht="14.25" customHeight="1">
      <c r="A802" s="691"/>
      <c r="B802" s="691"/>
      <c r="C802" s="691"/>
      <c r="D802" s="691"/>
      <c r="E802" s="691"/>
      <c r="F802" s="691"/>
      <c r="G802" s="691"/>
      <c r="H802" s="691"/>
      <c r="I802" s="691"/>
      <c r="J802" s="703"/>
      <c r="K802" s="703"/>
      <c r="L802" s="691"/>
      <c r="M802" s="691"/>
      <c r="N802" s="691"/>
      <c r="O802" s="691"/>
      <c r="P802" s="691"/>
      <c r="Q802" s="691"/>
      <c r="R802" s="691"/>
      <c r="S802" s="691"/>
      <c r="T802" s="691"/>
      <c r="U802" s="691"/>
      <c r="V802" s="691"/>
      <c r="W802" s="691"/>
      <c r="X802" s="691"/>
      <c r="Y802" s="691"/>
      <c r="Z802" s="691"/>
      <c r="AA802" s="691"/>
      <c r="AB802" s="691"/>
      <c r="AC802" s="691"/>
      <c r="AD802" s="691"/>
      <c r="AE802" s="691"/>
      <c r="AF802" s="691"/>
    </row>
    <row r="803" spans="1:32" ht="14.25" customHeight="1">
      <c r="A803" s="691"/>
      <c r="B803" s="691"/>
      <c r="C803" s="691"/>
      <c r="D803" s="691"/>
      <c r="E803" s="691"/>
      <c r="F803" s="691"/>
      <c r="G803" s="691"/>
      <c r="H803" s="691"/>
      <c r="I803" s="691"/>
      <c r="J803" s="703"/>
      <c r="K803" s="703"/>
      <c r="L803" s="691"/>
      <c r="M803" s="691"/>
      <c r="N803" s="691"/>
      <c r="O803" s="691"/>
      <c r="P803" s="691"/>
      <c r="Q803" s="691"/>
      <c r="R803" s="691"/>
      <c r="S803" s="691"/>
      <c r="T803" s="691"/>
      <c r="U803" s="691"/>
      <c r="V803" s="691"/>
      <c r="W803" s="691"/>
      <c r="X803" s="691"/>
      <c r="Y803" s="691"/>
      <c r="Z803" s="691"/>
      <c r="AA803" s="691"/>
      <c r="AB803" s="691"/>
      <c r="AC803" s="691"/>
      <c r="AD803" s="691"/>
      <c r="AE803" s="691"/>
      <c r="AF803" s="691"/>
    </row>
    <row r="804" spans="1:32" ht="14.25" customHeight="1">
      <c r="A804" s="691"/>
      <c r="B804" s="691"/>
      <c r="C804" s="691"/>
      <c r="D804" s="691"/>
      <c r="E804" s="691"/>
      <c r="F804" s="691"/>
      <c r="G804" s="691"/>
      <c r="H804" s="691"/>
      <c r="I804" s="691"/>
      <c r="J804" s="703"/>
      <c r="K804" s="703"/>
      <c r="L804" s="691"/>
      <c r="M804" s="691"/>
      <c r="N804" s="691"/>
      <c r="O804" s="691"/>
      <c r="P804" s="691"/>
      <c r="Q804" s="691"/>
      <c r="R804" s="691"/>
      <c r="S804" s="691"/>
      <c r="T804" s="691"/>
      <c r="U804" s="691"/>
      <c r="V804" s="691"/>
      <c r="W804" s="691"/>
      <c r="X804" s="691"/>
      <c r="Y804" s="691"/>
      <c r="Z804" s="691"/>
      <c r="AA804" s="691"/>
      <c r="AB804" s="691"/>
      <c r="AC804" s="691"/>
      <c r="AD804" s="691"/>
      <c r="AE804" s="691"/>
      <c r="AF804" s="691"/>
    </row>
    <row r="805" spans="1:32" ht="14.25" customHeight="1">
      <c r="A805" s="691"/>
      <c r="B805" s="691"/>
      <c r="C805" s="691"/>
      <c r="D805" s="691"/>
      <c r="E805" s="691"/>
      <c r="F805" s="691"/>
      <c r="G805" s="691"/>
      <c r="H805" s="691"/>
      <c r="I805" s="691"/>
      <c r="J805" s="703"/>
      <c r="K805" s="703"/>
      <c r="L805" s="691"/>
      <c r="M805" s="691"/>
      <c r="N805" s="691"/>
      <c r="O805" s="691"/>
      <c r="P805" s="691"/>
      <c r="Q805" s="691"/>
      <c r="R805" s="691"/>
      <c r="S805" s="691"/>
      <c r="T805" s="691"/>
      <c r="U805" s="691"/>
      <c r="V805" s="691"/>
      <c r="W805" s="691"/>
      <c r="X805" s="691"/>
      <c r="Y805" s="691"/>
      <c r="Z805" s="691"/>
      <c r="AA805" s="691"/>
      <c r="AB805" s="691"/>
      <c r="AC805" s="691"/>
      <c r="AD805" s="691"/>
      <c r="AE805" s="691"/>
      <c r="AF805" s="691"/>
    </row>
    <row r="806" spans="1:32" ht="14.25" customHeight="1">
      <c r="A806" s="691"/>
      <c r="B806" s="691"/>
      <c r="C806" s="691"/>
      <c r="D806" s="691"/>
      <c r="E806" s="691"/>
      <c r="F806" s="691"/>
      <c r="G806" s="691"/>
      <c r="H806" s="691"/>
      <c r="I806" s="691"/>
      <c r="J806" s="703"/>
      <c r="K806" s="703"/>
      <c r="L806" s="691"/>
      <c r="M806" s="691"/>
      <c r="N806" s="691"/>
      <c r="O806" s="691"/>
      <c r="P806" s="691"/>
      <c r="Q806" s="691"/>
      <c r="R806" s="691"/>
      <c r="S806" s="691"/>
      <c r="T806" s="691"/>
      <c r="U806" s="691"/>
      <c r="V806" s="691"/>
      <c r="W806" s="691"/>
      <c r="X806" s="691"/>
      <c r="Y806" s="691"/>
      <c r="Z806" s="691"/>
      <c r="AA806" s="691"/>
      <c r="AB806" s="691"/>
      <c r="AC806" s="691"/>
      <c r="AD806" s="691"/>
      <c r="AE806" s="691"/>
      <c r="AF806" s="691"/>
    </row>
    <row r="807" spans="1:32" ht="14.25" customHeight="1">
      <c r="A807" s="691"/>
      <c r="B807" s="691"/>
      <c r="C807" s="691"/>
      <c r="D807" s="691"/>
      <c r="E807" s="691"/>
      <c r="F807" s="691"/>
      <c r="G807" s="691"/>
      <c r="H807" s="691"/>
      <c r="I807" s="691"/>
      <c r="J807" s="703"/>
      <c r="K807" s="703"/>
      <c r="L807" s="691"/>
      <c r="M807" s="691"/>
      <c r="N807" s="691"/>
      <c r="O807" s="691"/>
      <c r="P807" s="691"/>
      <c r="Q807" s="691"/>
      <c r="R807" s="691"/>
      <c r="S807" s="691"/>
      <c r="T807" s="691"/>
      <c r="U807" s="691"/>
      <c r="V807" s="691"/>
      <c r="W807" s="691"/>
      <c r="X807" s="691"/>
      <c r="Y807" s="691"/>
      <c r="Z807" s="691"/>
      <c r="AA807" s="691"/>
      <c r="AB807" s="691"/>
      <c r="AC807" s="691"/>
      <c r="AD807" s="691"/>
      <c r="AE807" s="691"/>
      <c r="AF807" s="691"/>
    </row>
    <row r="808" spans="1:32" ht="14.25" customHeight="1">
      <c r="A808" s="691"/>
      <c r="B808" s="691"/>
      <c r="C808" s="691"/>
      <c r="D808" s="691"/>
      <c r="E808" s="691"/>
      <c r="F808" s="691"/>
      <c r="G808" s="691"/>
      <c r="H808" s="691"/>
      <c r="I808" s="691"/>
      <c r="J808" s="703"/>
      <c r="K808" s="703"/>
      <c r="L808" s="691"/>
      <c r="M808" s="691"/>
      <c r="N808" s="691"/>
      <c r="O808" s="691"/>
      <c r="P808" s="691"/>
      <c r="Q808" s="691"/>
      <c r="R808" s="691"/>
      <c r="S808" s="691"/>
      <c r="T808" s="691"/>
      <c r="U808" s="691"/>
      <c r="V808" s="691"/>
      <c r="W808" s="691"/>
      <c r="X808" s="691"/>
      <c r="Y808" s="691"/>
      <c r="Z808" s="691"/>
      <c r="AA808" s="691"/>
      <c r="AB808" s="691"/>
      <c r="AC808" s="691"/>
      <c r="AD808" s="691"/>
      <c r="AE808" s="691"/>
      <c r="AF808" s="691"/>
    </row>
    <row r="809" spans="1:32" ht="14.25" customHeight="1">
      <c r="A809" s="691"/>
      <c r="B809" s="691"/>
      <c r="C809" s="691"/>
      <c r="D809" s="691"/>
      <c r="E809" s="691"/>
      <c r="F809" s="691"/>
      <c r="G809" s="691"/>
      <c r="H809" s="691"/>
      <c r="I809" s="691"/>
      <c r="J809" s="703"/>
      <c r="K809" s="703"/>
      <c r="L809" s="691"/>
      <c r="M809" s="691"/>
      <c r="N809" s="691"/>
      <c r="O809" s="691"/>
      <c r="P809" s="691"/>
      <c r="Q809" s="691"/>
      <c r="R809" s="691"/>
      <c r="S809" s="691"/>
      <c r="T809" s="691"/>
      <c r="U809" s="691"/>
      <c r="V809" s="691"/>
      <c r="W809" s="691"/>
      <c r="X809" s="691"/>
      <c r="Y809" s="691"/>
      <c r="Z809" s="691"/>
      <c r="AA809" s="691"/>
      <c r="AB809" s="691"/>
      <c r="AC809" s="691"/>
      <c r="AD809" s="691"/>
      <c r="AE809" s="691"/>
      <c r="AF809" s="691"/>
    </row>
    <row r="810" spans="1:32" ht="14.25" customHeight="1">
      <c r="A810" s="691"/>
      <c r="B810" s="691"/>
      <c r="C810" s="691"/>
      <c r="D810" s="691"/>
      <c r="E810" s="691"/>
      <c r="F810" s="691"/>
      <c r="G810" s="691"/>
      <c r="H810" s="691"/>
      <c r="I810" s="691"/>
      <c r="J810" s="703"/>
      <c r="K810" s="703"/>
      <c r="L810" s="691"/>
      <c r="M810" s="691"/>
      <c r="N810" s="691"/>
      <c r="O810" s="691"/>
      <c r="P810" s="691"/>
      <c r="Q810" s="691"/>
      <c r="R810" s="691"/>
      <c r="S810" s="691"/>
      <c r="T810" s="691"/>
      <c r="U810" s="691"/>
      <c r="V810" s="691"/>
      <c r="W810" s="691"/>
      <c r="X810" s="691"/>
      <c r="Y810" s="691"/>
      <c r="Z810" s="691"/>
      <c r="AA810" s="691"/>
      <c r="AB810" s="691"/>
      <c r="AC810" s="691"/>
      <c r="AD810" s="691"/>
      <c r="AE810" s="691"/>
      <c r="AF810" s="691"/>
    </row>
    <row r="811" spans="1:32" ht="14.25" customHeight="1">
      <c r="A811" s="691"/>
      <c r="B811" s="691"/>
      <c r="C811" s="691"/>
      <c r="D811" s="691"/>
      <c r="E811" s="691"/>
      <c r="F811" s="691"/>
      <c r="G811" s="691"/>
      <c r="H811" s="691"/>
      <c r="I811" s="691"/>
      <c r="J811" s="703"/>
      <c r="K811" s="703"/>
      <c r="L811" s="691"/>
      <c r="M811" s="691"/>
      <c r="N811" s="691"/>
      <c r="O811" s="691"/>
      <c r="P811" s="691"/>
      <c r="Q811" s="691"/>
      <c r="R811" s="691"/>
      <c r="S811" s="691"/>
      <c r="T811" s="691"/>
      <c r="U811" s="691"/>
      <c r="V811" s="691"/>
      <c r="W811" s="691"/>
      <c r="X811" s="691"/>
      <c r="Y811" s="691"/>
      <c r="Z811" s="691"/>
      <c r="AA811" s="691"/>
      <c r="AB811" s="691"/>
      <c r="AC811" s="691"/>
      <c r="AD811" s="691"/>
      <c r="AE811" s="691"/>
      <c r="AF811" s="691"/>
    </row>
    <row r="812" spans="1:32" ht="14.25" customHeight="1">
      <c r="A812" s="691"/>
      <c r="B812" s="691"/>
      <c r="C812" s="691"/>
      <c r="D812" s="691"/>
      <c r="E812" s="691"/>
      <c r="F812" s="691"/>
      <c r="G812" s="691"/>
      <c r="H812" s="691"/>
      <c r="I812" s="691"/>
      <c r="J812" s="703"/>
      <c r="K812" s="703"/>
      <c r="L812" s="691"/>
      <c r="M812" s="691"/>
      <c r="N812" s="691"/>
      <c r="O812" s="691"/>
      <c r="P812" s="691"/>
      <c r="Q812" s="691"/>
      <c r="R812" s="691"/>
      <c r="S812" s="691"/>
      <c r="T812" s="691"/>
      <c r="U812" s="691"/>
      <c r="V812" s="691"/>
      <c r="W812" s="691"/>
      <c r="X812" s="691"/>
      <c r="Y812" s="691"/>
      <c r="Z812" s="691"/>
      <c r="AA812" s="691"/>
      <c r="AB812" s="691"/>
      <c r="AC812" s="691"/>
      <c r="AD812" s="691"/>
      <c r="AE812" s="691"/>
      <c r="AF812" s="691"/>
    </row>
    <row r="813" spans="1:32" ht="14.25" customHeight="1">
      <c r="A813" s="691"/>
      <c r="B813" s="691"/>
      <c r="C813" s="691"/>
      <c r="D813" s="691"/>
      <c r="E813" s="691"/>
      <c r="F813" s="691"/>
      <c r="G813" s="691"/>
      <c r="H813" s="691"/>
      <c r="I813" s="691"/>
      <c r="J813" s="703"/>
      <c r="K813" s="703"/>
      <c r="L813" s="691"/>
      <c r="M813" s="691"/>
      <c r="N813" s="691"/>
      <c r="O813" s="691"/>
      <c r="P813" s="691"/>
      <c r="Q813" s="691"/>
      <c r="R813" s="691"/>
      <c r="S813" s="691"/>
      <c r="T813" s="691"/>
      <c r="U813" s="691"/>
      <c r="V813" s="691"/>
      <c r="W813" s="691"/>
      <c r="X813" s="691"/>
      <c r="Y813" s="691"/>
      <c r="Z813" s="691"/>
      <c r="AA813" s="691"/>
      <c r="AB813" s="691"/>
      <c r="AC813" s="691"/>
      <c r="AD813" s="691"/>
      <c r="AE813" s="691"/>
      <c r="AF813" s="691"/>
    </row>
    <row r="814" spans="1:32" ht="14.25" customHeight="1">
      <c r="A814" s="691"/>
      <c r="B814" s="691"/>
      <c r="C814" s="691"/>
      <c r="D814" s="691"/>
      <c r="E814" s="691"/>
      <c r="F814" s="691"/>
      <c r="G814" s="691"/>
      <c r="H814" s="691"/>
      <c r="I814" s="691"/>
      <c r="J814" s="703"/>
      <c r="K814" s="703"/>
      <c r="L814" s="691"/>
      <c r="M814" s="691"/>
      <c r="N814" s="691"/>
      <c r="O814" s="691"/>
      <c r="P814" s="691"/>
      <c r="Q814" s="691"/>
      <c r="R814" s="691"/>
      <c r="S814" s="691"/>
      <c r="T814" s="691"/>
      <c r="U814" s="691"/>
      <c r="V814" s="691"/>
      <c r="W814" s="691"/>
      <c r="X814" s="691"/>
      <c r="Y814" s="691"/>
      <c r="Z814" s="691"/>
      <c r="AA814" s="691"/>
      <c r="AB814" s="691"/>
      <c r="AC814" s="691"/>
      <c r="AD814" s="691"/>
      <c r="AE814" s="691"/>
      <c r="AF814" s="691"/>
    </row>
    <row r="815" spans="1:32" ht="14.25" customHeight="1">
      <c r="A815" s="691"/>
      <c r="B815" s="691"/>
      <c r="C815" s="691"/>
      <c r="D815" s="691"/>
      <c r="E815" s="691"/>
      <c r="F815" s="691"/>
      <c r="G815" s="691"/>
      <c r="H815" s="691"/>
      <c r="I815" s="691"/>
      <c r="J815" s="703"/>
      <c r="K815" s="703"/>
      <c r="L815" s="691"/>
      <c r="M815" s="691"/>
      <c r="N815" s="691"/>
      <c r="O815" s="691"/>
      <c r="P815" s="691"/>
      <c r="Q815" s="691"/>
      <c r="R815" s="691"/>
      <c r="S815" s="691"/>
      <c r="T815" s="691"/>
      <c r="U815" s="691"/>
      <c r="V815" s="691"/>
      <c r="W815" s="691"/>
      <c r="X815" s="691"/>
      <c r="Y815" s="691"/>
      <c r="Z815" s="691"/>
      <c r="AA815" s="691"/>
      <c r="AB815" s="691"/>
      <c r="AC815" s="691"/>
      <c r="AD815" s="691"/>
      <c r="AE815" s="691"/>
      <c r="AF815" s="691"/>
    </row>
    <row r="816" spans="1:32" ht="14.25" customHeight="1">
      <c r="A816" s="691"/>
      <c r="B816" s="691"/>
      <c r="C816" s="691"/>
      <c r="D816" s="691"/>
      <c r="E816" s="691"/>
      <c r="F816" s="691"/>
      <c r="G816" s="691"/>
      <c r="H816" s="691"/>
      <c r="I816" s="691"/>
      <c r="J816" s="703"/>
      <c r="K816" s="703"/>
      <c r="L816" s="691"/>
      <c r="M816" s="691"/>
      <c r="N816" s="691"/>
      <c r="O816" s="691"/>
      <c r="P816" s="691"/>
      <c r="Q816" s="691"/>
      <c r="R816" s="691"/>
      <c r="S816" s="691"/>
      <c r="T816" s="691"/>
      <c r="U816" s="691"/>
      <c r="V816" s="691"/>
      <c r="W816" s="691"/>
      <c r="X816" s="691"/>
      <c r="Y816" s="691"/>
      <c r="Z816" s="691"/>
      <c r="AA816" s="691"/>
      <c r="AB816" s="691"/>
      <c r="AC816" s="691"/>
      <c r="AD816" s="691"/>
      <c r="AE816" s="691"/>
      <c r="AF816" s="691"/>
    </row>
    <row r="817" spans="1:32" ht="14.25" customHeight="1">
      <c r="A817" s="691"/>
      <c r="B817" s="691"/>
      <c r="C817" s="691"/>
      <c r="D817" s="691"/>
      <c r="E817" s="691"/>
      <c r="F817" s="691"/>
      <c r="G817" s="691"/>
      <c r="H817" s="691"/>
      <c r="I817" s="691"/>
      <c r="J817" s="703"/>
      <c r="K817" s="703"/>
      <c r="L817" s="691"/>
      <c r="M817" s="691"/>
      <c r="N817" s="691"/>
      <c r="O817" s="691"/>
      <c r="P817" s="691"/>
      <c r="Q817" s="691"/>
      <c r="R817" s="691"/>
      <c r="S817" s="691"/>
      <c r="T817" s="691"/>
      <c r="U817" s="691"/>
      <c r="V817" s="691"/>
      <c r="W817" s="691"/>
      <c r="X817" s="691"/>
      <c r="Y817" s="691"/>
      <c r="Z817" s="691"/>
      <c r="AA817" s="691"/>
      <c r="AB817" s="691"/>
      <c r="AC817" s="691"/>
      <c r="AD817" s="691"/>
      <c r="AE817" s="691"/>
      <c r="AF817" s="691"/>
    </row>
    <row r="818" spans="1:32" ht="14.25" customHeight="1">
      <c r="A818" s="691"/>
      <c r="B818" s="691"/>
      <c r="C818" s="691"/>
      <c r="D818" s="691"/>
      <c r="E818" s="691"/>
      <c r="F818" s="691"/>
      <c r="G818" s="691"/>
      <c r="H818" s="691"/>
      <c r="I818" s="691"/>
      <c r="J818" s="703"/>
      <c r="K818" s="703"/>
      <c r="L818" s="691"/>
      <c r="M818" s="691"/>
      <c r="N818" s="691"/>
      <c r="O818" s="691"/>
      <c r="P818" s="691"/>
      <c r="Q818" s="691"/>
      <c r="R818" s="691"/>
      <c r="S818" s="691"/>
      <c r="T818" s="691"/>
      <c r="U818" s="691"/>
      <c r="V818" s="691"/>
      <c r="W818" s="691"/>
      <c r="X818" s="691"/>
      <c r="Y818" s="691"/>
      <c r="Z818" s="691"/>
      <c r="AA818" s="691"/>
      <c r="AB818" s="691"/>
      <c r="AC818" s="691"/>
      <c r="AD818" s="691"/>
      <c r="AE818" s="691"/>
      <c r="AF818" s="691"/>
    </row>
    <row r="819" spans="1:32" ht="14.25" customHeight="1">
      <c r="A819" s="691"/>
      <c r="B819" s="691"/>
      <c r="C819" s="691"/>
      <c r="D819" s="691"/>
      <c r="E819" s="691"/>
      <c r="F819" s="691"/>
      <c r="G819" s="691"/>
      <c r="H819" s="691"/>
      <c r="I819" s="691"/>
      <c r="J819" s="703"/>
      <c r="K819" s="703"/>
      <c r="L819" s="691"/>
      <c r="M819" s="691"/>
      <c r="N819" s="691"/>
      <c r="O819" s="691"/>
      <c r="P819" s="691"/>
      <c r="Q819" s="691"/>
      <c r="R819" s="691"/>
      <c r="S819" s="691"/>
      <c r="T819" s="691"/>
      <c r="U819" s="691"/>
      <c r="V819" s="691"/>
      <c r="W819" s="691"/>
      <c r="X819" s="691"/>
      <c r="Y819" s="691"/>
      <c r="Z819" s="691"/>
      <c r="AA819" s="691"/>
      <c r="AB819" s="691"/>
      <c r="AC819" s="691"/>
      <c r="AD819" s="691"/>
      <c r="AE819" s="691"/>
      <c r="AF819" s="691"/>
    </row>
    <row r="820" spans="1:32" ht="14.25" customHeight="1">
      <c r="A820" s="691"/>
      <c r="B820" s="691"/>
      <c r="C820" s="691"/>
      <c r="D820" s="691"/>
      <c r="E820" s="691"/>
      <c r="F820" s="691"/>
      <c r="G820" s="691"/>
      <c r="H820" s="691"/>
      <c r="I820" s="691"/>
      <c r="J820" s="703"/>
      <c r="K820" s="703"/>
      <c r="L820" s="691"/>
      <c r="M820" s="691"/>
      <c r="N820" s="691"/>
      <c r="O820" s="691"/>
      <c r="P820" s="691"/>
      <c r="Q820" s="691"/>
      <c r="R820" s="691"/>
      <c r="S820" s="691"/>
      <c r="T820" s="691"/>
      <c r="U820" s="691"/>
      <c r="V820" s="691"/>
      <c r="W820" s="691"/>
      <c r="X820" s="691"/>
      <c r="Y820" s="691"/>
      <c r="Z820" s="691"/>
      <c r="AA820" s="691"/>
      <c r="AB820" s="691"/>
      <c r="AC820" s="691"/>
      <c r="AD820" s="691"/>
      <c r="AE820" s="691"/>
      <c r="AF820" s="691"/>
    </row>
    <row r="821" spans="1:32" ht="14.25" customHeight="1">
      <c r="A821" s="691"/>
      <c r="B821" s="691"/>
      <c r="C821" s="691"/>
      <c r="D821" s="691"/>
      <c r="E821" s="691"/>
      <c r="F821" s="691"/>
      <c r="G821" s="691"/>
      <c r="H821" s="691"/>
      <c r="I821" s="691"/>
      <c r="J821" s="703"/>
      <c r="K821" s="703"/>
      <c r="L821" s="691"/>
      <c r="M821" s="691"/>
      <c r="N821" s="691"/>
      <c r="O821" s="691"/>
      <c r="P821" s="691"/>
      <c r="Q821" s="691"/>
      <c r="R821" s="691"/>
      <c r="S821" s="691"/>
      <c r="T821" s="691"/>
      <c r="U821" s="691"/>
      <c r="V821" s="691"/>
      <c r="W821" s="691"/>
      <c r="X821" s="691"/>
      <c r="Y821" s="691"/>
      <c r="Z821" s="691"/>
      <c r="AA821" s="691"/>
      <c r="AB821" s="691"/>
      <c r="AC821" s="691"/>
      <c r="AD821" s="691"/>
      <c r="AE821" s="691"/>
      <c r="AF821" s="691"/>
    </row>
    <row r="822" spans="1:32" ht="14.25" customHeight="1">
      <c r="A822" s="691"/>
      <c r="B822" s="691"/>
      <c r="C822" s="691"/>
      <c r="D822" s="691"/>
      <c r="E822" s="691"/>
      <c r="F822" s="691"/>
      <c r="G822" s="691"/>
      <c r="H822" s="691"/>
      <c r="I822" s="691"/>
      <c r="J822" s="703"/>
      <c r="K822" s="703"/>
      <c r="L822" s="691"/>
      <c r="M822" s="691"/>
      <c r="N822" s="691"/>
      <c r="O822" s="691"/>
      <c r="P822" s="691"/>
      <c r="Q822" s="691"/>
      <c r="R822" s="691"/>
      <c r="S822" s="691"/>
      <c r="T822" s="691"/>
      <c r="U822" s="691"/>
      <c r="V822" s="691"/>
      <c r="W822" s="691"/>
      <c r="X822" s="691"/>
      <c r="Y822" s="691"/>
      <c r="Z822" s="691"/>
      <c r="AA822" s="691"/>
      <c r="AB822" s="691"/>
      <c r="AC822" s="691"/>
      <c r="AD822" s="691"/>
      <c r="AE822" s="691"/>
      <c r="AF822" s="691"/>
    </row>
    <row r="823" spans="1:32" ht="14.25" customHeight="1">
      <c r="A823" s="691"/>
      <c r="B823" s="691"/>
      <c r="C823" s="691"/>
      <c r="D823" s="691"/>
      <c r="E823" s="691"/>
      <c r="F823" s="691"/>
      <c r="G823" s="691"/>
      <c r="H823" s="691"/>
      <c r="I823" s="691"/>
      <c r="J823" s="703"/>
      <c r="K823" s="703"/>
      <c r="L823" s="691"/>
      <c r="M823" s="691"/>
      <c r="N823" s="691"/>
      <c r="O823" s="691"/>
      <c r="P823" s="691"/>
      <c r="Q823" s="691"/>
      <c r="R823" s="691"/>
      <c r="S823" s="691"/>
      <c r="T823" s="691"/>
      <c r="U823" s="691"/>
      <c r="V823" s="691"/>
      <c r="W823" s="691"/>
      <c r="X823" s="691"/>
      <c r="Y823" s="691"/>
      <c r="Z823" s="691"/>
      <c r="AA823" s="691"/>
      <c r="AB823" s="691"/>
      <c r="AC823" s="691"/>
      <c r="AD823" s="691"/>
      <c r="AE823" s="691"/>
      <c r="AF823" s="691"/>
    </row>
    <row r="824" spans="1:32" ht="14.25" customHeight="1">
      <c r="A824" s="691"/>
      <c r="B824" s="691"/>
      <c r="C824" s="691"/>
      <c r="D824" s="691"/>
      <c r="E824" s="691"/>
      <c r="F824" s="691"/>
      <c r="G824" s="691"/>
      <c r="H824" s="691"/>
      <c r="I824" s="691"/>
      <c r="J824" s="703"/>
      <c r="K824" s="703"/>
      <c r="L824" s="691"/>
      <c r="M824" s="691"/>
      <c r="N824" s="691"/>
      <c r="O824" s="691"/>
      <c r="P824" s="691"/>
      <c r="Q824" s="691"/>
      <c r="R824" s="691"/>
      <c r="S824" s="691"/>
      <c r="T824" s="691"/>
      <c r="U824" s="691"/>
      <c r="V824" s="691"/>
      <c r="W824" s="691"/>
      <c r="X824" s="691"/>
      <c r="Y824" s="691"/>
      <c r="Z824" s="691"/>
      <c r="AA824" s="691"/>
      <c r="AB824" s="691"/>
      <c r="AC824" s="691"/>
      <c r="AD824" s="691"/>
      <c r="AE824" s="691"/>
      <c r="AF824" s="691"/>
    </row>
    <row r="825" spans="1:32" ht="14.25" customHeight="1">
      <c r="A825" s="691"/>
      <c r="B825" s="691"/>
      <c r="C825" s="691"/>
      <c r="D825" s="691"/>
      <c r="E825" s="691"/>
      <c r="F825" s="691"/>
      <c r="G825" s="691"/>
      <c r="H825" s="691"/>
      <c r="I825" s="691"/>
      <c r="J825" s="703"/>
      <c r="K825" s="703"/>
      <c r="L825" s="691"/>
      <c r="M825" s="691"/>
      <c r="N825" s="691"/>
      <c r="O825" s="691"/>
      <c r="P825" s="691"/>
      <c r="Q825" s="691"/>
      <c r="R825" s="691"/>
      <c r="S825" s="691"/>
      <c r="T825" s="691"/>
      <c r="U825" s="691"/>
      <c r="V825" s="691"/>
      <c r="W825" s="691"/>
      <c r="X825" s="691"/>
      <c r="Y825" s="691"/>
      <c r="Z825" s="691"/>
      <c r="AA825" s="691"/>
      <c r="AB825" s="691"/>
      <c r="AC825" s="691"/>
      <c r="AD825" s="691"/>
      <c r="AE825" s="691"/>
      <c r="AF825" s="691"/>
    </row>
    <row r="826" spans="1:32" ht="14.25" customHeight="1">
      <c r="A826" s="691"/>
      <c r="B826" s="691"/>
      <c r="C826" s="691"/>
      <c r="D826" s="691"/>
      <c r="E826" s="691"/>
      <c r="F826" s="691"/>
      <c r="G826" s="691"/>
      <c r="H826" s="691"/>
      <c r="I826" s="691"/>
      <c r="J826" s="703"/>
      <c r="K826" s="703"/>
      <c r="L826" s="691"/>
      <c r="M826" s="691"/>
      <c r="N826" s="691"/>
      <c r="O826" s="691"/>
      <c r="P826" s="691"/>
      <c r="Q826" s="691"/>
      <c r="R826" s="691"/>
      <c r="S826" s="691"/>
      <c r="T826" s="691"/>
      <c r="U826" s="691"/>
      <c r="V826" s="691"/>
      <c r="W826" s="691"/>
      <c r="X826" s="691"/>
      <c r="Y826" s="691"/>
      <c r="Z826" s="691"/>
      <c r="AA826" s="691"/>
      <c r="AB826" s="691"/>
      <c r="AC826" s="691"/>
      <c r="AD826" s="691"/>
      <c r="AE826" s="691"/>
      <c r="AF826" s="691"/>
    </row>
    <row r="827" spans="1:32" ht="14.25" customHeight="1">
      <c r="A827" s="691"/>
      <c r="B827" s="691"/>
      <c r="C827" s="691"/>
      <c r="D827" s="691"/>
      <c r="E827" s="691"/>
      <c r="F827" s="691"/>
      <c r="G827" s="691"/>
      <c r="H827" s="691"/>
      <c r="I827" s="691"/>
      <c r="J827" s="703"/>
      <c r="K827" s="703"/>
      <c r="L827" s="691"/>
      <c r="M827" s="691"/>
      <c r="N827" s="691"/>
      <c r="O827" s="691"/>
      <c r="P827" s="691"/>
      <c r="Q827" s="691"/>
      <c r="R827" s="691"/>
      <c r="S827" s="691"/>
      <c r="T827" s="691"/>
      <c r="U827" s="691"/>
      <c r="V827" s="691"/>
      <c r="W827" s="691"/>
      <c r="X827" s="691"/>
      <c r="Y827" s="691"/>
      <c r="Z827" s="691"/>
      <c r="AA827" s="691"/>
      <c r="AB827" s="691"/>
      <c r="AC827" s="691"/>
      <c r="AD827" s="691"/>
      <c r="AE827" s="691"/>
      <c r="AF827" s="691"/>
    </row>
    <row r="828" spans="1:32" ht="14.25" customHeight="1">
      <c r="A828" s="691"/>
      <c r="B828" s="691"/>
      <c r="C828" s="691"/>
      <c r="D828" s="691"/>
      <c r="E828" s="691"/>
      <c r="F828" s="691"/>
      <c r="G828" s="691"/>
      <c r="H828" s="691"/>
      <c r="I828" s="691"/>
      <c r="J828" s="703"/>
      <c r="K828" s="703"/>
      <c r="L828" s="691"/>
      <c r="M828" s="691"/>
      <c r="N828" s="691"/>
      <c r="O828" s="691"/>
      <c r="P828" s="691"/>
      <c r="Q828" s="691"/>
      <c r="R828" s="691"/>
      <c r="S828" s="691"/>
      <c r="T828" s="691"/>
      <c r="U828" s="691"/>
      <c r="V828" s="691"/>
      <c r="W828" s="691"/>
      <c r="X828" s="691"/>
      <c r="Y828" s="691"/>
      <c r="Z828" s="691"/>
      <c r="AA828" s="691"/>
      <c r="AB828" s="691"/>
      <c r="AC828" s="691"/>
      <c r="AD828" s="691"/>
      <c r="AE828" s="691"/>
      <c r="AF828" s="691"/>
    </row>
    <row r="829" spans="1:32" ht="14.25" customHeight="1">
      <c r="A829" s="691"/>
      <c r="B829" s="691"/>
      <c r="C829" s="691"/>
      <c r="D829" s="691"/>
      <c r="E829" s="691"/>
      <c r="F829" s="691"/>
      <c r="G829" s="691"/>
      <c r="H829" s="691"/>
      <c r="I829" s="691"/>
      <c r="J829" s="703"/>
      <c r="K829" s="703"/>
      <c r="L829" s="691"/>
      <c r="M829" s="691"/>
      <c r="N829" s="691"/>
      <c r="O829" s="691"/>
      <c r="P829" s="691"/>
      <c r="Q829" s="691"/>
      <c r="R829" s="691"/>
      <c r="S829" s="691"/>
      <c r="T829" s="691"/>
      <c r="U829" s="691"/>
      <c r="V829" s="691"/>
      <c r="W829" s="691"/>
      <c r="X829" s="691"/>
      <c r="Y829" s="691"/>
      <c r="Z829" s="691"/>
      <c r="AA829" s="691"/>
      <c r="AB829" s="691"/>
      <c r="AC829" s="691"/>
      <c r="AD829" s="691"/>
      <c r="AE829" s="691"/>
      <c r="AF829" s="691"/>
    </row>
    <row r="830" spans="1:32" ht="14.25" customHeight="1">
      <c r="A830" s="691"/>
      <c r="B830" s="691"/>
      <c r="C830" s="691"/>
      <c r="D830" s="691"/>
      <c r="E830" s="691"/>
      <c r="F830" s="691"/>
      <c r="G830" s="691"/>
      <c r="H830" s="691"/>
      <c r="I830" s="691"/>
      <c r="J830" s="703"/>
      <c r="K830" s="703"/>
      <c r="L830" s="691"/>
      <c r="M830" s="691"/>
      <c r="N830" s="691"/>
      <c r="O830" s="691"/>
      <c r="P830" s="691"/>
      <c r="Q830" s="691"/>
      <c r="R830" s="691"/>
      <c r="S830" s="691"/>
      <c r="T830" s="691"/>
      <c r="U830" s="691"/>
      <c r="V830" s="691"/>
      <c r="W830" s="691"/>
      <c r="X830" s="691"/>
      <c r="Y830" s="691"/>
      <c r="Z830" s="691"/>
      <c r="AA830" s="691"/>
      <c r="AB830" s="691"/>
      <c r="AC830" s="691"/>
      <c r="AD830" s="691"/>
      <c r="AE830" s="691"/>
      <c r="AF830" s="691"/>
    </row>
    <row r="831" spans="1:32" ht="14.25" customHeight="1">
      <c r="A831" s="691"/>
      <c r="B831" s="691"/>
      <c r="C831" s="691"/>
      <c r="D831" s="691"/>
      <c r="E831" s="691"/>
      <c r="F831" s="691"/>
      <c r="G831" s="691"/>
      <c r="H831" s="691"/>
      <c r="I831" s="691"/>
      <c r="J831" s="703"/>
      <c r="K831" s="703"/>
      <c r="L831" s="691"/>
      <c r="M831" s="691"/>
      <c r="N831" s="691"/>
      <c r="O831" s="691"/>
      <c r="P831" s="691"/>
      <c r="Q831" s="691"/>
      <c r="R831" s="691"/>
      <c r="S831" s="691"/>
      <c r="T831" s="691"/>
      <c r="U831" s="691"/>
      <c r="V831" s="691"/>
      <c r="W831" s="691"/>
      <c r="X831" s="691"/>
      <c r="Y831" s="691"/>
      <c r="Z831" s="691"/>
      <c r="AA831" s="691"/>
      <c r="AB831" s="691"/>
      <c r="AC831" s="691"/>
      <c r="AD831" s="691"/>
      <c r="AE831" s="691"/>
      <c r="AF831" s="691"/>
    </row>
    <row r="832" spans="1:32" ht="14.25" customHeight="1">
      <c r="A832" s="691"/>
      <c r="B832" s="691"/>
      <c r="C832" s="691"/>
      <c r="D832" s="691"/>
      <c r="E832" s="691"/>
      <c r="F832" s="691"/>
      <c r="G832" s="691"/>
      <c r="H832" s="691"/>
      <c r="I832" s="691"/>
      <c r="J832" s="703"/>
      <c r="K832" s="703"/>
      <c r="L832" s="691"/>
      <c r="M832" s="691"/>
      <c r="N832" s="691"/>
      <c r="O832" s="691"/>
      <c r="P832" s="691"/>
      <c r="Q832" s="691"/>
      <c r="R832" s="691"/>
      <c r="S832" s="691"/>
      <c r="T832" s="691"/>
      <c r="U832" s="691"/>
      <c r="V832" s="691"/>
      <c r="W832" s="691"/>
      <c r="X832" s="691"/>
      <c r="Y832" s="691"/>
      <c r="Z832" s="691"/>
      <c r="AA832" s="691"/>
      <c r="AB832" s="691"/>
      <c r="AC832" s="691"/>
      <c r="AD832" s="691"/>
      <c r="AE832" s="691"/>
      <c r="AF832" s="691"/>
    </row>
    <row r="833" spans="1:32" ht="14.25" customHeight="1">
      <c r="A833" s="691"/>
      <c r="B833" s="691"/>
      <c r="C833" s="691"/>
      <c r="D833" s="691"/>
      <c r="E833" s="691"/>
      <c r="F833" s="691"/>
      <c r="G833" s="691"/>
      <c r="H833" s="691"/>
      <c r="I833" s="691"/>
      <c r="J833" s="703"/>
      <c r="K833" s="703"/>
      <c r="L833" s="691"/>
      <c r="M833" s="691"/>
      <c r="N833" s="691"/>
      <c r="O833" s="691"/>
      <c r="P833" s="691"/>
      <c r="Q833" s="691"/>
      <c r="R833" s="691"/>
      <c r="S833" s="691"/>
      <c r="T833" s="691"/>
      <c r="U833" s="691"/>
      <c r="V833" s="691"/>
      <c r="W833" s="691"/>
      <c r="X833" s="691"/>
      <c r="Y833" s="691"/>
      <c r="Z833" s="691"/>
      <c r="AA833" s="691"/>
      <c r="AB833" s="691"/>
      <c r="AC833" s="691"/>
      <c r="AD833" s="691"/>
      <c r="AE833" s="691"/>
      <c r="AF833" s="691"/>
    </row>
    <row r="834" spans="1:32" ht="14.25" customHeight="1">
      <c r="A834" s="691"/>
      <c r="B834" s="691"/>
      <c r="C834" s="691"/>
      <c r="D834" s="691"/>
      <c r="E834" s="691"/>
      <c r="F834" s="691"/>
      <c r="G834" s="691"/>
      <c r="H834" s="691"/>
      <c r="I834" s="691"/>
      <c r="J834" s="703"/>
      <c r="K834" s="703"/>
      <c r="L834" s="691"/>
      <c r="M834" s="691"/>
      <c r="N834" s="691"/>
      <c r="O834" s="691"/>
      <c r="P834" s="691"/>
      <c r="Q834" s="691"/>
      <c r="R834" s="691"/>
      <c r="S834" s="691"/>
      <c r="T834" s="691"/>
      <c r="U834" s="691"/>
      <c r="V834" s="691"/>
      <c r="W834" s="691"/>
      <c r="X834" s="691"/>
      <c r="Y834" s="691"/>
      <c r="Z834" s="691"/>
      <c r="AA834" s="691"/>
      <c r="AB834" s="691"/>
      <c r="AC834" s="691"/>
      <c r="AD834" s="691"/>
      <c r="AE834" s="691"/>
      <c r="AF834" s="691"/>
    </row>
    <row r="835" spans="1:32" ht="14.25" customHeight="1">
      <c r="A835" s="691"/>
      <c r="B835" s="691"/>
      <c r="C835" s="691"/>
      <c r="D835" s="691"/>
      <c r="E835" s="691"/>
      <c r="F835" s="691"/>
      <c r="G835" s="691"/>
      <c r="H835" s="691"/>
      <c r="I835" s="691"/>
      <c r="J835" s="703"/>
      <c r="K835" s="703"/>
      <c r="L835" s="691"/>
      <c r="M835" s="691"/>
      <c r="N835" s="691"/>
      <c r="O835" s="691"/>
      <c r="P835" s="691"/>
      <c r="Q835" s="691"/>
      <c r="R835" s="691"/>
      <c r="S835" s="691"/>
      <c r="T835" s="691"/>
      <c r="U835" s="691"/>
      <c r="V835" s="691"/>
      <c r="W835" s="691"/>
      <c r="X835" s="691"/>
      <c r="Y835" s="691"/>
      <c r="Z835" s="691"/>
      <c r="AA835" s="691"/>
      <c r="AB835" s="691"/>
      <c r="AC835" s="691"/>
      <c r="AD835" s="691"/>
      <c r="AE835" s="691"/>
      <c r="AF835" s="691"/>
    </row>
    <row r="836" spans="1:32" ht="14.25" customHeight="1">
      <c r="A836" s="691"/>
      <c r="B836" s="691"/>
      <c r="C836" s="691"/>
      <c r="D836" s="691"/>
      <c r="E836" s="691"/>
      <c r="F836" s="691"/>
      <c r="G836" s="691"/>
      <c r="H836" s="691"/>
      <c r="I836" s="691"/>
      <c r="J836" s="703"/>
      <c r="K836" s="703"/>
      <c r="L836" s="691"/>
      <c r="M836" s="691"/>
      <c r="N836" s="691"/>
      <c r="O836" s="691"/>
      <c r="P836" s="691"/>
      <c r="Q836" s="691"/>
      <c r="R836" s="691"/>
      <c r="S836" s="691"/>
      <c r="T836" s="691"/>
      <c r="U836" s="691"/>
      <c r="V836" s="691"/>
      <c r="W836" s="691"/>
      <c r="X836" s="691"/>
      <c r="Y836" s="691"/>
      <c r="Z836" s="691"/>
      <c r="AA836" s="691"/>
      <c r="AB836" s="691"/>
      <c r="AC836" s="691"/>
      <c r="AD836" s="691"/>
      <c r="AE836" s="691"/>
      <c r="AF836" s="691"/>
    </row>
    <row r="837" spans="1:32" ht="14.25" customHeight="1">
      <c r="A837" s="691"/>
      <c r="B837" s="691"/>
      <c r="C837" s="691"/>
      <c r="D837" s="691"/>
      <c r="E837" s="691"/>
      <c r="F837" s="691"/>
      <c r="G837" s="691"/>
      <c r="H837" s="691"/>
      <c r="I837" s="691"/>
      <c r="J837" s="703"/>
      <c r="K837" s="703"/>
      <c r="L837" s="691"/>
      <c r="M837" s="691"/>
      <c r="N837" s="691"/>
      <c r="O837" s="691"/>
      <c r="P837" s="691"/>
      <c r="Q837" s="691"/>
      <c r="R837" s="691"/>
      <c r="S837" s="691"/>
      <c r="T837" s="691"/>
      <c r="U837" s="691"/>
      <c r="V837" s="691"/>
      <c r="W837" s="691"/>
      <c r="X837" s="691"/>
      <c r="Y837" s="691"/>
      <c r="Z837" s="691"/>
      <c r="AA837" s="691"/>
      <c r="AB837" s="691"/>
      <c r="AC837" s="691"/>
      <c r="AD837" s="691"/>
      <c r="AE837" s="691"/>
      <c r="AF837" s="691"/>
    </row>
    <row r="838" spans="1:32" ht="14.25" customHeight="1">
      <c r="A838" s="691"/>
      <c r="B838" s="691"/>
      <c r="C838" s="691"/>
      <c r="D838" s="691"/>
      <c r="E838" s="691"/>
      <c r="F838" s="691"/>
      <c r="G838" s="691"/>
      <c r="H838" s="691"/>
      <c r="I838" s="691"/>
      <c r="J838" s="703"/>
      <c r="K838" s="703"/>
      <c r="L838" s="691"/>
      <c r="M838" s="691"/>
      <c r="N838" s="691"/>
      <c r="O838" s="691"/>
      <c r="P838" s="691"/>
      <c r="Q838" s="691"/>
      <c r="R838" s="691"/>
      <c r="S838" s="691"/>
      <c r="T838" s="691"/>
      <c r="U838" s="691"/>
      <c r="V838" s="691"/>
      <c r="W838" s="691"/>
      <c r="X838" s="691"/>
      <c r="Y838" s="691"/>
      <c r="Z838" s="691"/>
      <c r="AA838" s="691"/>
      <c r="AB838" s="691"/>
      <c r="AC838" s="691"/>
      <c r="AD838" s="691"/>
      <c r="AE838" s="691"/>
      <c r="AF838" s="691"/>
    </row>
    <row r="839" spans="1:32" ht="14.25" customHeight="1">
      <c r="A839" s="691"/>
      <c r="B839" s="691"/>
      <c r="C839" s="691"/>
      <c r="D839" s="691"/>
      <c r="E839" s="691"/>
      <c r="F839" s="691"/>
      <c r="G839" s="691"/>
      <c r="H839" s="691"/>
      <c r="I839" s="691"/>
      <c r="J839" s="703"/>
      <c r="K839" s="703"/>
      <c r="L839" s="691"/>
      <c r="M839" s="691"/>
      <c r="N839" s="691"/>
      <c r="O839" s="691"/>
      <c r="P839" s="691"/>
      <c r="Q839" s="691"/>
      <c r="R839" s="691"/>
      <c r="S839" s="691"/>
      <c r="T839" s="691"/>
      <c r="U839" s="691"/>
      <c r="V839" s="691"/>
      <c r="W839" s="691"/>
      <c r="X839" s="691"/>
      <c r="Y839" s="691"/>
      <c r="Z839" s="691"/>
      <c r="AA839" s="691"/>
      <c r="AB839" s="691"/>
      <c r="AC839" s="691"/>
      <c r="AD839" s="691"/>
      <c r="AE839" s="691"/>
      <c r="AF839" s="691"/>
    </row>
    <row r="840" spans="1:32" ht="14.25" customHeight="1">
      <c r="A840" s="691"/>
      <c r="B840" s="691"/>
      <c r="C840" s="691"/>
      <c r="D840" s="691"/>
      <c r="E840" s="691"/>
      <c r="F840" s="691"/>
      <c r="G840" s="691"/>
      <c r="H840" s="691"/>
      <c r="I840" s="691"/>
      <c r="J840" s="703"/>
      <c r="K840" s="703"/>
      <c r="L840" s="691"/>
      <c r="M840" s="691"/>
      <c r="N840" s="691"/>
      <c r="O840" s="691"/>
      <c r="P840" s="691"/>
      <c r="Q840" s="691"/>
      <c r="R840" s="691"/>
      <c r="S840" s="691"/>
      <c r="T840" s="691"/>
      <c r="U840" s="691"/>
      <c r="V840" s="691"/>
      <c r="W840" s="691"/>
      <c r="X840" s="691"/>
      <c r="Y840" s="691"/>
      <c r="Z840" s="691"/>
      <c r="AA840" s="691"/>
      <c r="AB840" s="691"/>
      <c r="AC840" s="691"/>
      <c r="AD840" s="691"/>
      <c r="AE840" s="691"/>
      <c r="AF840" s="691"/>
    </row>
    <row r="841" spans="1:32" ht="14.25" customHeight="1">
      <c r="A841" s="691"/>
      <c r="B841" s="691"/>
      <c r="C841" s="691"/>
      <c r="D841" s="691"/>
      <c r="E841" s="691"/>
      <c r="F841" s="691"/>
      <c r="G841" s="691"/>
      <c r="H841" s="691"/>
      <c r="I841" s="691"/>
      <c r="J841" s="703"/>
      <c r="K841" s="703"/>
      <c r="L841" s="691"/>
      <c r="M841" s="691"/>
      <c r="N841" s="691"/>
      <c r="O841" s="691"/>
      <c r="P841" s="691"/>
      <c r="Q841" s="691"/>
      <c r="R841" s="691"/>
      <c r="S841" s="691"/>
      <c r="T841" s="691"/>
      <c r="U841" s="691"/>
      <c r="V841" s="691"/>
      <c r="W841" s="691"/>
      <c r="X841" s="691"/>
      <c r="Y841" s="691"/>
      <c r="Z841" s="691"/>
      <c r="AA841" s="691"/>
      <c r="AB841" s="691"/>
      <c r="AC841" s="691"/>
      <c r="AD841" s="691"/>
      <c r="AE841" s="691"/>
      <c r="AF841" s="691"/>
    </row>
    <row r="842" spans="1:32" ht="14.25" customHeight="1">
      <c r="A842" s="691"/>
      <c r="B842" s="691"/>
      <c r="C842" s="691"/>
      <c r="D842" s="691"/>
      <c r="E842" s="691"/>
      <c r="F842" s="691"/>
      <c r="G842" s="691"/>
      <c r="H842" s="691"/>
      <c r="I842" s="691"/>
      <c r="J842" s="703"/>
      <c r="K842" s="703"/>
      <c r="L842" s="691"/>
      <c r="M842" s="691"/>
      <c r="N842" s="691"/>
      <c r="O842" s="691"/>
      <c r="P842" s="691"/>
      <c r="Q842" s="691"/>
      <c r="R842" s="691"/>
      <c r="S842" s="691"/>
      <c r="T842" s="691"/>
      <c r="U842" s="691"/>
      <c r="V842" s="691"/>
      <c r="W842" s="691"/>
      <c r="X842" s="691"/>
      <c r="Y842" s="691"/>
      <c r="Z842" s="691"/>
      <c r="AA842" s="691"/>
      <c r="AB842" s="691"/>
      <c r="AC842" s="691"/>
      <c r="AD842" s="691"/>
      <c r="AE842" s="691"/>
      <c r="AF842" s="691"/>
    </row>
    <row r="843" spans="1:32" ht="14.25" customHeight="1">
      <c r="A843" s="691"/>
      <c r="B843" s="691"/>
      <c r="C843" s="691"/>
      <c r="D843" s="691"/>
      <c r="E843" s="691"/>
      <c r="F843" s="691"/>
      <c r="G843" s="691"/>
      <c r="H843" s="691"/>
      <c r="I843" s="691"/>
      <c r="J843" s="703"/>
      <c r="K843" s="703"/>
      <c r="L843" s="691"/>
      <c r="M843" s="691"/>
      <c r="N843" s="691"/>
      <c r="O843" s="691"/>
      <c r="P843" s="691"/>
      <c r="Q843" s="691"/>
      <c r="R843" s="691"/>
      <c r="S843" s="691"/>
      <c r="T843" s="691"/>
      <c r="U843" s="691"/>
      <c r="V843" s="691"/>
      <c r="W843" s="691"/>
      <c r="X843" s="691"/>
      <c r="Y843" s="691"/>
      <c r="Z843" s="691"/>
      <c r="AA843" s="691"/>
      <c r="AB843" s="691"/>
      <c r="AC843" s="691"/>
      <c r="AD843" s="691"/>
      <c r="AE843" s="691"/>
      <c r="AF843" s="691"/>
    </row>
    <row r="844" spans="1:32" ht="14.25" customHeight="1">
      <c r="A844" s="691"/>
      <c r="B844" s="691"/>
      <c r="C844" s="691"/>
      <c r="D844" s="691"/>
      <c r="E844" s="691"/>
      <c r="F844" s="691"/>
      <c r="G844" s="691"/>
      <c r="H844" s="691"/>
      <c r="I844" s="691"/>
      <c r="J844" s="703"/>
      <c r="K844" s="703"/>
      <c r="L844" s="691"/>
      <c r="M844" s="691"/>
      <c r="N844" s="691"/>
      <c r="O844" s="691"/>
      <c r="P844" s="691"/>
      <c r="Q844" s="691"/>
      <c r="R844" s="691"/>
      <c r="S844" s="691"/>
      <c r="T844" s="691"/>
      <c r="U844" s="691"/>
      <c r="V844" s="691"/>
      <c r="W844" s="691"/>
      <c r="X844" s="691"/>
      <c r="Y844" s="691"/>
      <c r="Z844" s="691"/>
      <c r="AA844" s="691"/>
      <c r="AB844" s="691"/>
      <c r="AC844" s="691"/>
      <c r="AD844" s="691"/>
      <c r="AE844" s="691"/>
      <c r="AF844" s="691"/>
    </row>
    <row r="845" spans="1:32" ht="14.25" customHeight="1">
      <c r="A845" s="691"/>
      <c r="B845" s="691"/>
      <c r="C845" s="691"/>
      <c r="D845" s="691"/>
      <c r="E845" s="691"/>
      <c r="F845" s="691"/>
      <c r="G845" s="691"/>
      <c r="H845" s="691"/>
      <c r="I845" s="691"/>
      <c r="J845" s="703"/>
      <c r="K845" s="703"/>
      <c r="L845" s="691"/>
      <c r="M845" s="691"/>
      <c r="N845" s="691"/>
      <c r="O845" s="691"/>
      <c r="P845" s="691"/>
      <c r="Q845" s="691"/>
      <c r="R845" s="691"/>
      <c r="S845" s="691"/>
      <c r="T845" s="691"/>
      <c r="U845" s="691"/>
      <c r="V845" s="691"/>
      <c r="W845" s="691"/>
      <c r="X845" s="691"/>
      <c r="Y845" s="691"/>
      <c r="Z845" s="691"/>
      <c r="AA845" s="691"/>
      <c r="AB845" s="691"/>
      <c r="AC845" s="691"/>
      <c r="AD845" s="691"/>
      <c r="AE845" s="691"/>
      <c r="AF845" s="691"/>
    </row>
    <row r="846" spans="1:32" ht="14.25" customHeight="1">
      <c r="A846" s="691"/>
      <c r="B846" s="691"/>
      <c r="C846" s="691"/>
      <c r="D846" s="691"/>
      <c r="E846" s="691"/>
      <c r="F846" s="691"/>
      <c r="G846" s="691"/>
      <c r="H846" s="691"/>
      <c r="I846" s="691"/>
      <c r="J846" s="703"/>
      <c r="K846" s="703"/>
      <c r="L846" s="691"/>
      <c r="M846" s="691"/>
      <c r="N846" s="691"/>
      <c r="O846" s="691"/>
      <c r="P846" s="691"/>
      <c r="Q846" s="691"/>
      <c r="R846" s="691"/>
      <c r="S846" s="691"/>
      <c r="T846" s="691"/>
      <c r="U846" s="691"/>
      <c r="V846" s="691"/>
      <c r="W846" s="691"/>
      <c r="X846" s="691"/>
      <c r="Y846" s="691"/>
      <c r="Z846" s="691"/>
      <c r="AA846" s="691"/>
      <c r="AB846" s="691"/>
      <c r="AC846" s="691"/>
      <c r="AD846" s="691"/>
      <c r="AE846" s="691"/>
      <c r="AF846" s="691"/>
    </row>
    <row r="847" spans="1:32" ht="14.25" customHeight="1">
      <c r="A847" s="691"/>
      <c r="B847" s="691"/>
      <c r="C847" s="691"/>
      <c r="D847" s="691"/>
      <c r="E847" s="691"/>
      <c r="F847" s="691"/>
      <c r="G847" s="691"/>
      <c r="H847" s="691"/>
      <c r="I847" s="691"/>
      <c r="J847" s="703"/>
      <c r="K847" s="703"/>
      <c r="L847" s="691"/>
      <c r="M847" s="691"/>
      <c r="N847" s="691"/>
      <c r="O847" s="691"/>
      <c r="P847" s="691"/>
      <c r="Q847" s="691"/>
      <c r="R847" s="691"/>
      <c r="S847" s="691"/>
      <c r="T847" s="691"/>
      <c r="U847" s="691"/>
      <c r="V847" s="691"/>
      <c r="W847" s="691"/>
      <c r="X847" s="691"/>
      <c r="Y847" s="691"/>
      <c r="Z847" s="691"/>
      <c r="AA847" s="691"/>
      <c r="AB847" s="691"/>
      <c r="AC847" s="691"/>
      <c r="AD847" s="691"/>
      <c r="AE847" s="691"/>
      <c r="AF847" s="691"/>
    </row>
    <row r="848" spans="1:32" ht="14.25" customHeight="1">
      <c r="A848" s="691"/>
      <c r="B848" s="691"/>
      <c r="C848" s="691"/>
      <c r="D848" s="691"/>
      <c r="E848" s="691"/>
      <c r="F848" s="691"/>
      <c r="G848" s="691"/>
      <c r="H848" s="691"/>
      <c r="I848" s="691"/>
      <c r="J848" s="703"/>
      <c r="K848" s="703"/>
      <c r="L848" s="691"/>
      <c r="M848" s="691"/>
      <c r="N848" s="691"/>
      <c r="O848" s="691"/>
      <c r="P848" s="691"/>
      <c r="Q848" s="691"/>
      <c r="R848" s="691"/>
      <c r="S848" s="691"/>
      <c r="T848" s="691"/>
      <c r="U848" s="691"/>
      <c r="V848" s="691"/>
      <c r="W848" s="691"/>
      <c r="X848" s="691"/>
      <c r="Y848" s="691"/>
      <c r="Z848" s="691"/>
      <c r="AA848" s="691"/>
      <c r="AB848" s="691"/>
      <c r="AC848" s="691"/>
      <c r="AD848" s="691"/>
      <c r="AE848" s="691"/>
      <c r="AF848" s="691"/>
    </row>
    <row r="849" spans="1:32" ht="14.25" customHeight="1">
      <c r="A849" s="691"/>
      <c r="B849" s="691"/>
      <c r="C849" s="691"/>
      <c r="D849" s="691"/>
      <c r="E849" s="691"/>
      <c r="F849" s="691"/>
      <c r="G849" s="691"/>
      <c r="H849" s="691"/>
      <c r="I849" s="691"/>
      <c r="J849" s="703"/>
      <c r="K849" s="703"/>
      <c r="L849" s="691"/>
      <c r="M849" s="691"/>
      <c r="N849" s="691"/>
      <c r="O849" s="691"/>
      <c r="P849" s="691"/>
      <c r="Q849" s="691"/>
      <c r="R849" s="691"/>
      <c r="S849" s="691"/>
      <c r="T849" s="691"/>
      <c r="U849" s="691"/>
      <c r="V849" s="691"/>
      <c r="W849" s="691"/>
      <c r="X849" s="691"/>
      <c r="Y849" s="691"/>
      <c r="Z849" s="691"/>
      <c r="AA849" s="691"/>
      <c r="AB849" s="691"/>
      <c r="AC849" s="691"/>
      <c r="AD849" s="691"/>
      <c r="AE849" s="691"/>
      <c r="AF849" s="691"/>
    </row>
    <row r="850" spans="1:32" ht="14.25" customHeight="1">
      <c r="A850" s="691"/>
      <c r="B850" s="691"/>
      <c r="C850" s="691"/>
      <c r="D850" s="691"/>
      <c r="E850" s="691"/>
      <c r="F850" s="691"/>
      <c r="G850" s="691"/>
      <c r="H850" s="691"/>
      <c r="I850" s="691"/>
      <c r="J850" s="703"/>
      <c r="K850" s="703"/>
      <c r="L850" s="691"/>
      <c r="M850" s="691"/>
      <c r="N850" s="691"/>
      <c r="O850" s="691"/>
      <c r="P850" s="691"/>
      <c r="Q850" s="691"/>
      <c r="R850" s="691"/>
      <c r="S850" s="691"/>
      <c r="T850" s="691"/>
      <c r="U850" s="691"/>
      <c r="V850" s="691"/>
      <c r="W850" s="691"/>
      <c r="X850" s="691"/>
      <c r="Y850" s="691"/>
      <c r="Z850" s="691"/>
      <c r="AA850" s="691"/>
      <c r="AB850" s="691"/>
      <c r="AC850" s="691"/>
      <c r="AD850" s="691"/>
      <c r="AE850" s="691"/>
      <c r="AF850" s="691"/>
    </row>
    <row r="851" spans="1:32" ht="14.25" customHeight="1">
      <c r="A851" s="691"/>
      <c r="B851" s="691"/>
      <c r="C851" s="691"/>
      <c r="D851" s="691"/>
      <c r="E851" s="691"/>
      <c r="F851" s="691"/>
      <c r="G851" s="691"/>
      <c r="H851" s="691"/>
      <c r="I851" s="691"/>
      <c r="J851" s="703"/>
      <c r="K851" s="703"/>
      <c r="L851" s="691"/>
      <c r="M851" s="691"/>
      <c r="N851" s="691"/>
      <c r="O851" s="691"/>
      <c r="P851" s="691"/>
      <c r="Q851" s="691"/>
      <c r="R851" s="691"/>
      <c r="S851" s="691"/>
      <c r="T851" s="691"/>
      <c r="U851" s="691"/>
      <c r="V851" s="691"/>
      <c r="W851" s="691"/>
      <c r="X851" s="691"/>
      <c r="Y851" s="691"/>
      <c r="Z851" s="691"/>
      <c r="AA851" s="691"/>
      <c r="AB851" s="691"/>
      <c r="AC851" s="691"/>
      <c r="AD851" s="691"/>
      <c r="AE851" s="691"/>
      <c r="AF851" s="691"/>
    </row>
    <row r="852" spans="1:32" ht="14.25" customHeight="1">
      <c r="A852" s="691"/>
      <c r="B852" s="691"/>
      <c r="C852" s="691"/>
      <c r="D852" s="691"/>
      <c r="E852" s="691"/>
      <c r="F852" s="691"/>
      <c r="G852" s="691"/>
      <c r="H852" s="691"/>
      <c r="I852" s="691"/>
      <c r="J852" s="703"/>
      <c r="K852" s="703"/>
      <c r="L852" s="691"/>
      <c r="M852" s="691"/>
      <c r="N852" s="691"/>
      <c r="O852" s="691"/>
      <c r="P852" s="691"/>
      <c r="Q852" s="691"/>
      <c r="R852" s="691"/>
      <c r="S852" s="691"/>
      <c r="T852" s="691"/>
      <c r="U852" s="691"/>
      <c r="V852" s="691"/>
      <c r="W852" s="691"/>
      <c r="X852" s="691"/>
      <c r="Y852" s="691"/>
      <c r="Z852" s="691"/>
      <c r="AA852" s="691"/>
      <c r="AB852" s="691"/>
      <c r="AC852" s="691"/>
      <c r="AD852" s="691"/>
      <c r="AE852" s="691"/>
      <c r="AF852" s="691"/>
    </row>
    <row r="853" spans="1:32" ht="14.25" customHeight="1">
      <c r="A853" s="691"/>
      <c r="B853" s="691"/>
      <c r="C853" s="691"/>
      <c r="D853" s="691"/>
      <c r="E853" s="691"/>
      <c r="F853" s="691"/>
      <c r="G853" s="691"/>
      <c r="H853" s="691"/>
      <c r="I853" s="691"/>
      <c r="J853" s="703"/>
      <c r="K853" s="703"/>
      <c r="L853" s="691"/>
      <c r="M853" s="691"/>
      <c r="N853" s="691"/>
      <c r="O853" s="691"/>
      <c r="P853" s="691"/>
      <c r="Q853" s="691"/>
      <c r="R853" s="691"/>
      <c r="S853" s="691"/>
      <c r="T853" s="691"/>
      <c r="U853" s="691"/>
      <c r="V853" s="691"/>
      <c r="W853" s="691"/>
      <c r="X853" s="691"/>
      <c r="Y853" s="691"/>
      <c r="Z853" s="691"/>
      <c r="AA853" s="691"/>
      <c r="AB853" s="691"/>
      <c r="AC853" s="691"/>
      <c r="AD853" s="691"/>
      <c r="AE853" s="691"/>
      <c r="AF853" s="691"/>
    </row>
    <row r="854" spans="1:32" ht="14.25" customHeight="1">
      <c r="A854" s="691"/>
      <c r="B854" s="691"/>
      <c r="C854" s="691"/>
      <c r="D854" s="691"/>
      <c r="E854" s="691"/>
      <c r="F854" s="691"/>
      <c r="G854" s="691"/>
      <c r="H854" s="691"/>
      <c r="I854" s="691"/>
      <c r="J854" s="703"/>
      <c r="K854" s="703"/>
      <c r="L854" s="691"/>
      <c r="M854" s="691"/>
      <c r="N854" s="691"/>
      <c r="O854" s="691"/>
      <c r="P854" s="691"/>
      <c r="Q854" s="691"/>
      <c r="R854" s="691"/>
      <c r="S854" s="691"/>
      <c r="T854" s="691"/>
      <c r="U854" s="691"/>
      <c r="V854" s="691"/>
      <c r="W854" s="691"/>
      <c r="X854" s="691"/>
      <c r="Y854" s="691"/>
      <c r="Z854" s="691"/>
      <c r="AA854" s="691"/>
      <c r="AB854" s="691"/>
      <c r="AC854" s="691"/>
      <c r="AD854" s="691"/>
      <c r="AE854" s="691"/>
      <c r="AF854" s="691"/>
    </row>
    <row r="855" spans="1:32" ht="14.25" customHeight="1">
      <c r="A855" s="691"/>
      <c r="B855" s="691"/>
      <c r="C855" s="691"/>
      <c r="D855" s="691"/>
      <c r="E855" s="691"/>
      <c r="F855" s="691"/>
      <c r="G855" s="691"/>
      <c r="H855" s="691"/>
      <c r="I855" s="691"/>
      <c r="J855" s="703"/>
      <c r="K855" s="703"/>
      <c r="L855" s="691"/>
      <c r="M855" s="691"/>
      <c r="N855" s="691"/>
      <c r="O855" s="691"/>
      <c r="P855" s="691"/>
      <c r="Q855" s="691"/>
      <c r="R855" s="691"/>
      <c r="S855" s="691"/>
      <c r="T855" s="691"/>
      <c r="U855" s="691"/>
      <c r="V855" s="691"/>
      <c r="W855" s="691"/>
      <c r="X855" s="691"/>
      <c r="Y855" s="691"/>
      <c r="Z855" s="691"/>
      <c r="AA855" s="691"/>
      <c r="AB855" s="691"/>
      <c r="AC855" s="691"/>
      <c r="AD855" s="691"/>
      <c r="AE855" s="691"/>
      <c r="AF855" s="691"/>
    </row>
    <row r="856" spans="1:32" ht="14.25" customHeight="1">
      <c r="A856" s="691"/>
      <c r="B856" s="691"/>
      <c r="C856" s="691"/>
      <c r="D856" s="691"/>
      <c r="E856" s="691"/>
      <c r="F856" s="691"/>
      <c r="G856" s="691"/>
      <c r="H856" s="691"/>
      <c r="I856" s="691"/>
      <c r="J856" s="703"/>
      <c r="K856" s="703"/>
      <c r="L856" s="691"/>
      <c r="M856" s="691"/>
      <c r="N856" s="691"/>
      <c r="O856" s="691"/>
      <c r="P856" s="691"/>
      <c r="Q856" s="691"/>
      <c r="R856" s="691"/>
      <c r="S856" s="691"/>
      <c r="T856" s="691"/>
      <c r="U856" s="691"/>
      <c r="V856" s="691"/>
      <c r="W856" s="691"/>
      <c r="X856" s="691"/>
      <c r="Y856" s="691"/>
      <c r="Z856" s="691"/>
      <c r="AA856" s="691"/>
      <c r="AB856" s="691"/>
      <c r="AC856" s="691"/>
      <c r="AD856" s="691"/>
      <c r="AE856" s="691"/>
      <c r="AF856" s="691"/>
    </row>
    <row r="857" spans="1:32" ht="14.25" customHeight="1">
      <c r="A857" s="691"/>
      <c r="B857" s="691"/>
      <c r="C857" s="691"/>
      <c r="D857" s="691"/>
      <c r="E857" s="691"/>
      <c r="F857" s="691"/>
      <c r="G857" s="691"/>
      <c r="H857" s="691"/>
      <c r="I857" s="691"/>
      <c r="J857" s="703"/>
      <c r="K857" s="703"/>
      <c r="L857" s="691"/>
      <c r="M857" s="691"/>
      <c r="N857" s="691"/>
      <c r="O857" s="691"/>
      <c r="P857" s="691"/>
      <c r="Q857" s="691"/>
      <c r="R857" s="691"/>
      <c r="S857" s="691"/>
      <c r="T857" s="691"/>
      <c r="U857" s="691"/>
      <c r="V857" s="691"/>
      <c r="W857" s="691"/>
      <c r="X857" s="691"/>
      <c r="Y857" s="691"/>
      <c r="Z857" s="691"/>
      <c r="AA857" s="691"/>
      <c r="AB857" s="691"/>
      <c r="AC857" s="691"/>
      <c r="AD857" s="691"/>
      <c r="AE857" s="691"/>
      <c r="AF857" s="691"/>
    </row>
    <row r="858" spans="1:32" ht="14.25" customHeight="1">
      <c r="A858" s="691"/>
      <c r="B858" s="691"/>
      <c r="C858" s="691"/>
      <c r="D858" s="691"/>
      <c r="E858" s="691"/>
      <c r="F858" s="691"/>
      <c r="G858" s="691"/>
      <c r="H858" s="691"/>
      <c r="I858" s="691"/>
      <c r="J858" s="703"/>
      <c r="K858" s="703"/>
      <c r="L858" s="691"/>
      <c r="M858" s="691"/>
      <c r="N858" s="691"/>
      <c r="O858" s="691"/>
      <c r="P858" s="691"/>
      <c r="Q858" s="691"/>
      <c r="R858" s="691"/>
      <c r="S858" s="691"/>
      <c r="T858" s="691"/>
      <c r="U858" s="691"/>
      <c r="V858" s="691"/>
      <c r="W858" s="691"/>
      <c r="X858" s="691"/>
      <c r="Y858" s="691"/>
      <c r="Z858" s="691"/>
      <c r="AA858" s="691"/>
      <c r="AB858" s="691"/>
      <c r="AC858" s="691"/>
      <c r="AD858" s="691"/>
      <c r="AE858" s="691"/>
      <c r="AF858" s="691"/>
    </row>
    <row r="859" spans="1:32" ht="14.25" customHeight="1">
      <c r="A859" s="691"/>
      <c r="B859" s="691"/>
      <c r="C859" s="691"/>
      <c r="D859" s="691"/>
      <c r="E859" s="691"/>
      <c r="F859" s="691"/>
      <c r="G859" s="691"/>
      <c r="H859" s="691"/>
      <c r="I859" s="691"/>
      <c r="J859" s="703"/>
      <c r="K859" s="703"/>
      <c r="L859" s="691"/>
      <c r="M859" s="691"/>
      <c r="N859" s="691"/>
      <c r="O859" s="691"/>
      <c r="P859" s="691"/>
      <c r="Q859" s="691"/>
      <c r="R859" s="691"/>
      <c r="S859" s="691"/>
      <c r="T859" s="691"/>
      <c r="U859" s="691"/>
      <c r="V859" s="691"/>
      <c r="W859" s="691"/>
      <c r="X859" s="691"/>
      <c r="Y859" s="691"/>
      <c r="Z859" s="691"/>
      <c r="AA859" s="691"/>
      <c r="AB859" s="691"/>
      <c r="AC859" s="691"/>
      <c r="AD859" s="691"/>
      <c r="AE859" s="691"/>
      <c r="AF859" s="691"/>
    </row>
    <row r="860" spans="1:32" ht="14.25" customHeight="1">
      <c r="A860" s="691"/>
      <c r="B860" s="691"/>
      <c r="C860" s="691"/>
      <c r="D860" s="691"/>
      <c r="E860" s="691"/>
      <c r="F860" s="691"/>
      <c r="G860" s="691"/>
      <c r="H860" s="691"/>
      <c r="I860" s="691"/>
      <c r="J860" s="703"/>
      <c r="K860" s="703"/>
      <c r="L860" s="691"/>
      <c r="M860" s="691"/>
      <c r="N860" s="691"/>
      <c r="O860" s="691"/>
      <c r="P860" s="691"/>
      <c r="Q860" s="691"/>
      <c r="R860" s="691"/>
      <c r="S860" s="691"/>
      <c r="T860" s="691"/>
      <c r="U860" s="691"/>
      <c r="V860" s="691"/>
      <c r="W860" s="691"/>
      <c r="X860" s="691"/>
      <c r="Y860" s="691"/>
      <c r="Z860" s="691"/>
      <c r="AA860" s="691"/>
      <c r="AB860" s="691"/>
      <c r="AC860" s="691"/>
      <c r="AD860" s="691"/>
      <c r="AE860" s="691"/>
      <c r="AF860" s="691"/>
    </row>
    <row r="861" spans="1:32" ht="14.25" customHeight="1">
      <c r="A861" s="691"/>
      <c r="B861" s="691"/>
      <c r="C861" s="691"/>
      <c r="D861" s="691"/>
      <c r="E861" s="691"/>
      <c r="F861" s="691"/>
      <c r="G861" s="691"/>
      <c r="H861" s="691"/>
      <c r="I861" s="691"/>
      <c r="J861" s="703"/>
      <c r="K861" s="703"/>
      <c r="L861" s="691"/>
      <c r="M861" s="691"/>
      <c r="N861" s="691"/>
      <c r="O861" s="691"/>
      <c r="P861" s="691"/>
      <c r="Q861" s="691"/>
      <c r="R861" s="691"/>
      <c r="S861" s="691"/>
      <c r="T861" s="691"/>
      <c r="U861" s="691"/>
      <c r="V861" s="691"/>
      <c r="W861" s="691"/>
      <c r="X861" s="691"/>
      <c r="Y861" s="691"/>
      <c r="Z861" s="691"/>
      <c r="AA861" s="691"/>
      <c r="AB861" s="691"/>
      <c r="AC861" s="691"/>
      <c r="AD861" s="691"/>
      <c r="AE861" s="691"/>
      <c r="AF861" s="691"/>
    </row>
    <row r="862" spans="1:32" ht="14.25" customHeight="1">
      <c r="A862" s="691"/>
      <c r="B862" s="691"/>
      <c r="C862" s="691"/>
      <c r="D862" s="691"/>
      <c r="E862" s="691"/>
      <c r="F862" s="691"/>
      <c r="G862" s="691"/>
      <c r="H862" s="691"/>
      <c r="I862" s="691"/>
      <c r="J862" s="703"/>
      <c r="K862" s="703"/>
      <c r="L862" s="691"/>
      <c r="M862" s="691"/>
      <c r="N862" s="691"/>
      <c r="O862" s="691"/>
      <c r="P862" s="691"/>
      <c r="Q862" s="691"/>
      <c r="R862" s="691"/>
      <c r="S862" s="691"/>
      <c r="T862" s="691"/>
      <c r="U862" s="691"/>
      <c r="V862" s="691"/>
      <c r="W862" s="691"/>
      <c r="X862" s="691"/>
      <c r="Y862" s="691"/>
      <c r="Z862" s="691"/>
      <c r="AA862" s="691"/>
      <c r="AB862" s="691"/>
      <c r="AC862" s="691"/>
      <c r="AD862" s="691"/>
      <c r="AE862" s="691"/>
      <c r="AF862" s="691"/>
    </row>
    <row r="863" spans="1:32" ht="14.25" customHeight="1">
      <c r="A863" s="691"/>
      <c r="B863" s="691"/>
      <c r="C863" s="691"/>
      <c r="D863" s="691"/>
      <c r="E863" s="691"/>
      <c r="F863" s="691"/>
      <c r="G863" s="691"/>
      <c r="H863" s="691"/>
      <c r="I863" s="691"/>
      <c r="J863" s="703"/>
      <c r="K863" s="703"/>
      <c r="L863" s="691"/>
      <c r="M863" s="691"/>
      <c r="N863" s="691"/>
      <c r="O863" s="691"/>
      <c r="P863" s="691"/>
      <c r="Q863" s="691"/>
      <c r="R863" s="691"/>
      <c r="S863" s="691"/>
      <c r="T863" s="691"/>
      <c r="U863" s="691"/>
      <c r="V863" s="691"/>
      <c r="W863" s="691"/>
      <c r="X863" s="691"/>
      <c r="Y863" s="691"/>
      <c r="Z863" s="691"/>
      <c r="AA863" s="691"/>
      <c r="AB863" s="691"/>
      <c r="AC863" s="691"/>
      <c r="AD863" s="691"/>
      <c r="AE863" s="691"/>
      <c r="AF863" s="691"/>
    </row>
    <row r="864" spans="1:32" ht="14.25" customHeight="1">
      <c r="A864" s="691"/>
      <c r="B864" s="691"/>
      <c r="C864" s="691"/>
      <c r="D864" s="691"/>
      <c r="E864" s="691"/>
      <c r="F864" s="691"/>
      <c r="G864" s="691"/>
      <c r="H864" s="691"/>
      <c r="I864" s="691"/>
      <c r="J864" s="703"/>
      <c r="K864" s="703"/>
      <c r="L864" s="691"/>
      <c r="M864" s="691"/>
      <c r="N864" s="691"/>
      <c r="O864" s="691"/>
      <c r="P864" s="691"/>
      <c r="Q864" s="691"/>
      <c r="R864" s="691"/>
      <c r="S864" s="691"/>
      <c r="T864" s="691"/>
      <c r="U864" s="691"/>
      <c r="V864" s="691"/>
      <c r="W864" s="691"/>
      <c r="X864" s="691"/>
      <c r="Y864" s="691"/>
      <c r="Z864" s="691"/>
      <c r="AA864" s="691"/>
      <c r="AB864" s="691"/>
      <c r="AC864" s="691"/>
      <c r="AD864" s="691"/>
      <c r="AE864" s="691"/>
      <c r="AF864" s="691"/>
    </row>
    <row r="865" spans="1:32" ht="14.25" customHeight="1">
      <c r="A865" s="691"/>
      <c r="B865" s="691"/>
      <c r="C865" s="691"/>
      <c r="D865" s="691"/>
      <c r="E865" s="691"/>
      <c r="F865" s="691"/>
      <c r="G865" s="691"/>
      <c r="H865" s="691"/>
      <c r="I865" s="691"/>
      <c r="J865" s="703"/>
      <c r="K865" s="703"/>
      <c r="L865" s="691"/>
      <c r="M865" s="691"/>
      <c r="N865" s="691"/>
      <c r="O865" s="691"/>
      <c r="P865" s="691"/>
      <c r="Q865" s="691"/>
      <c r="R865" s="691"/>
      <c r="S865" s="691"/>
      <c r="T865" s="691"/>
      <c r="U865" s="691"/>
      <c r="V865" s="691"/>
      <c r="W865" s="691"/>
      <c r="X865" s="691"/>
      <c r="Y865" s="691"/>
      <c r="Z865" s="691"/>
      <c r="AA865" s="691"/>
      <c r="AB865" s="691"/>
      <c r="AC865" s="691"/>
      <c r="AD865" s="691"/>
      <c r="AE865" s="691"/>
      <c r="AF865" s="691"/>
    </row>
    <row r="866" spans="1:32" ht="14.25" customHeight="1">
      <c r="A866" s="691"/>
      <c r="B866" s="691"/>
      <c r="C866" s="691"/>
      <c r="D866" s="691"/>
      <c r="E866" s="691"/>
      <c r="F866" s="691"/>
      <c r="G866" s="691"/>
      <c r="H866" s="691"/>
      <c r="I866" s="691"/>
      <c r="J866" s="703"/>
      <c r="K866" s="703"/>
      <c r="L866" s="691"/>
      <c r="M866" s="691"/>
      <c r="N866" s="691"/>
      <c r="O866" s="691"/>
      <c r="P866" s="691"/>
      <c r="Q866" s="691"/>
      <c r="R866" s="691"/>
      <c r="S866" s="691"/>
      <c r="T866" s="691"/>
      <c r="U866" s="691"/>
      <c r="V866" s="691"/>
      <c r="W866" s="691"/>
      <c r="X866" s="691"/>
      <c r="Y866" s="691"/>
      <c r="Z866" s="691"/>
      <c r="AA866" s="691"/>
      <c r="AB866" s="691"/>
      <c r="AC866" s="691"/>
      <c r="AD866" s="691"/>
      <c r="AE866" s="691"/>
      <c r="AF866" s="691"/>
    </row>
    <row r="867" spans="1:32" ht="14.25" customHeight="1">
      <c r="A867" s="691"/>
      <c r="B867" s="691"/>
      <c r="C867" s="691"/>
      <c r="D867" s="691"/>
      <c r="E867" s="691"/>
      <c r="F867" s="691"/>
      <c r="G867" s="691"/>
      <c r="H867" s="691"/>
      <c r="I867" s="691"/>
      <c r="J867" s="703"/>
      <c r="K867" s="703"/>
      <c r="L867" s="691"/>
      <c r="M867" s="691"/>
      <c r="N867" s="691"/>
      <c r="O867" s="691"/>
      <c r="P867" s="691"/>
      <c r="Q867" s="691"/>
      <c r="R867" s="691"/>
      <c r="S867" s="691"/>
      <c r="T867" s="691"/>
      <c r="U867" s="691"/>
      <c r="V867" s="691"/>
      <c r="W867" s="691"/>
      <c r="X867" s="691"/>
      <c r="Y867" s="691"/>
      <c r="Z867" s="691"/>
      <c r="AA867" s="691"/>
      <c r="AB867" s="691"/>
      <c r="AC867" s="691"/>
      <c r="AD867" s="691"/>
      <c r="AE867" s="691"/>
      <c r="AF867" s="691"/>
    </row>
    <row r="868" spans="1:32" ht="14.25" customHeight="1">
      <c r="A868" s="691"/>
      <c r="B868" s="691"/>
      <c r="C868" s="691"/>
      <c r="D868" s="691"/>
      <c r="E868" s="691"/>
      <c r="F868" s="691"/>
      <c r="G868" s="691"/>
      <c r="H868" s="691"/>
      <c r="I868" s="691"/>
      <c r="J868" s="703"/>
      <c r="K868" s="703"/>
      <c r="L868" s="691"/>
      <c r="M868" s="691"/>
      <c r="N868" s="691"/>
      <c r="O868" s="691"/>
      <c r="P868" s="691"/>
      <c r="Q868" s="691"/>
      <c r="R868" s="691"/>
      <c r="S868" s="691"/>
      <c r="T868" s="691"/>
      <c r="U868" s="691"/>
      <c r="V868" s="691"/>
      <c r="W868" s="691"/>
      <c r="X868" s="691"/>
      <c r="Y868" s="691"/>
      <c r="Z868" s="691"/>
      <c r="AA868" s="691"/>
      <c r="AB868" s="691"/>
      <c r="AC868" s="691"/>
      <c r="AD868" s="691"/>
      <c r="AE868" s="691"/>
      <c r="AF868" s="691"/>
    </row>
    <row r="869" spans="1:32" ht="14.25" customHeight="1">
      <c r="A869" s="691"/>
      <c r="B869" s="691"/>
      <c r="C869" s="691"/>
      <c r="D869" s="691"/>
      <c r="E869" s="691"/>
      <c r="F869" s="691"/>
      <c r="G869" s="691"/>
      <c r="H869" s="691"/>
      <c r="I869" s="691"/>
      <c r="J869" s="703"/>
      <c r="K869" s="703"/>
      <c r="L869" s="691"/>
      <c r="M869" s="691"/>
      <c r="N869" s="691"/>
      <c r="O869" s="691"/>
      <c r="P869" s="691"/>
      <c r="Q869" s="691"/>
      <c r="R869" s="691"/>
      <c r="S869" s="691"/>
      <c r="T869" s="691"/>
      <c r="U869" s="691"/>
      <c r="V869" s="691"/>
      <c r="W869" s="691"/>
      <c r="X869" s="691"/>
      <c r="Y869" s="691"/>
      <c r="Z869" s="691"/>
      <c r="AA869" s="691"/>
      <c r="AB869" s="691"/>
      <c r="AC869" s="691"/>
      <c r="AD869" s="691"/>
      <c r="AE869" s="691"/>
      <c r="AF869" s="691"/>
    </row>
    <row r="870" spans="1:32" ht="14.25" customHeight="1">
      <c r="A870" s="691"/>
      <c r="B870" s="691"/>
      <c r="C870" s="691"/>
      <c r="D870" s="691"/>
      <c r="E870" s="691"/>
      <c r="F870" s="691"/>
      <c r="G870" s="691"/>
      <c r="H870" s="691"/>
      <c r="I870" s="691"/>
      <c r="J870" s="703"/>
      <c r="K870" s="703"/>
      <c r="L870" s="691"/>
      <c r="M870" s="691"/>
      <c r="N870" s="691"/>
      <c r="O870" s="691"/>
      <c r="P870" s="691"/>
      <c r="Q870" s="691"/>
      <c r="R870" s="691"/>
      <c r="S870" s="691"/>
      <c r="T870" s="691"/>
      <c r="U870" s="691"/>
      <c r="V870" s="691"/>
      <c r="W870" s="691"/>
      <c r="X870" s="691"/>
      <c r="Y870" s="691"/>
      <c r="Z870" s="691"/>
      <c r="AA870" s="691"/>
      <c r="AB870" s="691"/>
      <c r="AC870" s="691"/>
      <c r="AD870" s="691"/>
      <c r="AE870" s="691"/>
      <c r="AF870" s="691"/>
    </row>
    <row r="871" spans="1:32" ht="14.25" customHeight="1">
      <c r="A871" s="691"/>
      <c r="B871" s="691"/>
      <c r="C871" s="691"/>
      <c r="D871" s="691"/>
      <c r="E871" s="691"/>
      <c r="F871" s="691"/>
      <c r="G871" s="691"/>
      <c r="H871" s="691"/>
      <c r="I871" s="691"/>
      <c r="J871" s="703"/>
      <c r="K871" s="703"/>
      <c r="L871" s="691"/>
      <c r="M871" s="691"/>
      <c r="N871" s="691"/>
      <c r="O871" s="691"/>
      <c r="P871" s="691"/>
      <c r="Q871" s="691"/>
      <c r="R871" s="691"/>
      <c r="S871" s="691"/>
      <c r="T871" s="691"/>
      <c r="U871" s="691"/>
      <c r="V871" s="691"/>
      <c r="W871" s="691"/>
      <c r="X871" s="691"/>
      <c r="Y871" s="691"/>
      <c r="Z871" s="691"/>
      <c r="AA871" s="691"/>
      <c r="AB871" s="691"/>
      <c r="AC871" s="691"/>
      <c r="AD871" s="691"/>
      <c r="AE871" s="691"/>
      <c r="AF871" s="691"/>
    </row>
    <row r="872" spans="1:32" ht="14.25" customHeight="1">
      <c r="A872" s="691"/>
      <c r="B872" s="691"/>
      <c r="C872" s="691"/>
      <c r="D872" s="691"/>
      <c r="E872" s="691"/>
      <c r="F872" s="691"/>
      <c r="G872" s="691"/>
      <c r="H872" s="691"/>
      <c r="I872" s="691"/>
      <c r="J872" s="703"/>
      <c r="K872" s="703"/>
      <c r="L872" s="691"/>
      <c r="M872" s="691"/>
      <c r="N872" s="691"/>
      <c r="O872" s="691"/>
      <c r="P872" s="691"/>
      <c r="Q872" s="691"/>
      <c r="R872" s="691"/>
      <c r="S872" s="691"/>
      <c r="T872" s="691"/>
      <c r="U872" s="691"/>
      <c r="V872" s="691"/>
      <c r="W872" s="691"/>
      <c r="X872" s="691"/>
      <c r="Y872" s="691"/>
      <c r="Z872" s="691"/>
      <c r="AA872" s="691"/>
      <c r="AB872" s="691"/>
      <c r="AC872" s="691"/>
      <c r="AD872" s="691"/>
      <c r="AE872" s="691"/>
      <c r="AF872" s="691"/>
    </row>
    <row r="873" spans="1:32" ht="14.25" customHeight="1">
      <c r="A873" s="691"/>
      <c r="B873" s="691"/>
      <c r="C873" s="691"/>
      <c r="D873" s="691"/>
      <c r="E873" s="691"/>
      <c r="F873" s="691"/>
      <c r="G873" s="691"/>
      <c r="H873" s="691"/>
      <c r="I873" s="691"/>
      <c r="J873" s="703"/>
      <c r="K873" s="703"/>
      <c r="L873" s="691"/>
      <c r="M873" s="691"/>
      <c r="N873" s="691"/>
      <c r="O873" s="691"/>
      <c r="P873" s="691"/>
      <c r="Q873" s="691"/>
      <c r="R873" s="691"/>
      <c r="S873" s="691"/>
      <c r="T873" s="691"/>
      <c r="U873" s="691"/>
      <c r="V873" s="691"/>
      <c r="W873" s="691"/>
      <c r="X873" s="691"/>
      <c r="Y873" s="691"/>
      <c r="Z873" s="691"/>
      <c r="AA873" s="691"/>
      <c r="AB873" s="691"/>
      <c r="AC873" s="691"/>
      <c r="AD873" s="691"/>
      <c r="AE873" s="691"/>
      <c r="AF873" s="691"/>
    </row>
    <row r="874" spans="1:32" ht="14.25" customHeight="1">
      <c r="A874" s="691"/>
      <c r="B874" s="691"/>
      <c r="C874" s="691"/>
      <c r="D874" s="691"/>
      <c r="E874" s="691"/>
      <c r="F874" s="691"/>
      <c r="G874" s="691"/>
      <c r="H874" s="691"/>
      <c r="I874" s="691"/>
      <c r="J874" s="703"/>
      <c r="K874" s="703"/>
      <c r="L874" s="691"/>
      <c r="M874" s="691"/>
      <c r="N874" s="691"/>
      <c r="O874" s="691"/>
      <c r="P874" s="691"/>
      <c r="Q874" s="691"/>
      <c r="R874" s="691"/>
      <c r="S874" s="691"/>
      <c r="T874" s="691"/>
      <c r="U874" s="691"/>
      <c r="V874" s="691"/>
      <c r="W874" s="691"/>
      <c r="X874" s="691"/>
      <c r="Y874" s="691"/>
      <c r="Z874" s="691"/>
      <c r="AA874" s="691"/>
      <c r="AB874" s="691"/>
      <c r="AC874" s="691"/>
      <c r="AD874" s="691"/>
      <c r="AE874" s="691"/>
      <c r="AF874" s="691"/>
    </row>
    <row r="875" spans="1:32" ht="14.25" customHeight="1">
      <c r="A875" s="691"/>
      <c r="B875" s="691"/>
      <c r="C875" s="691"/>
      <c r="D875" s="691"/>
      <c r="E875" s="691"/>
      <c r="F875" s="691"/>
      <c r="G875" s="691"/>
      <c r="H875" s="691"/>
      <c r="I875" s="691"/>
      <c r="J875" s="703"/>
      <c r="K875" s="703"/>
      <c r="L875" s="691"/>
      <c r="M875" s="691"/>
      <c r="N875" s="691"/>
      <c r="O875" s="691"/>
      <c r="P875" s="691"/>
      <c r="Q875" s="691"/>
      <c r="R875" s="691"/>
      <c r="S875" s="691"/>
      <c r="T875" s="691"/>
      <c r="U875" s="691"/>
      <c r="V875" s="691"/>
      <c r="W875" s="691"/>
      <c r="X875" s="691"/>
      <c r="Y875" s="691"/>
      <c r="Z875" s="691"/>
      <c r="AA875" s="691"/>
      <c r="AB875" s="691"/>
      <c r="AC875" s="691"/>
      <c r="AD875" s="691"/>
      <c r="AE875" s="691"/>
      <c r="AF875" s="691"/>
    </row>
    <row r="876" spans="1:32" ht="14.25" customHeight="1">
      <c r="A876" s="691"/>
      <c r="B876" s="691"/>
      <c r="C876" s="691"/>
      <c r="D876" s="691"/>
      <c r="E876" s="691"/>
      <c r="F876" s="691"/>
      <c r="G876" s="691"/>
      <c r="H876" s="691"/>
      <c r="I876" s="691"/>
      <c r="J876" s="703"/>
      <c r="K876" s="703"/>
      <c r="L876" s="691"/>
      <c r="M876" s="691"/>
      <c r="N876" s="691"/>
      <c r="O876" s="691"/>
      <c r="P876" s="691"/>
      <c r="Q876" s="691"/>
      <c r="R876" s="691"/>
      <c r="S876" s="691"/>
      <c r="T876" s="691"/>
      <c r="U876" s="691"/>
      <c r="V876" s="691"/>
      <c r="W876" s="691"/>
      <c r="X876" s="691"/>
      <c r="Y876" s="691"/>
      <c r="Z876" s="691"/>
      <c r="AA876" s="691"/>
      <c r="AB876" s="691"/>
      <c r="AC876" s="691"/>
      <c r="AD876" s="691"/>
      <c r="AE876" s="691"/>
      <c r="AF876" s="691"/>
    </row>
    <row r="877" spans="1:32" ht="14.25" customHeight="1">
      <c r="A877" s="691"/>
      <c r="B877" s="691"/>
      <c r="C877" s="691"/>
      <c r="D877" s="691"/>
      <c r="E877" s="691"/>
      <c r="F877" s="691"/>
      <c r="G877" s="691"/>
      <c r="H877" s="691"/>
      <c r="I877" s="691"/>
      <c r="J877" s="703"/>
      <c r="K877" s="703"/>
      <c r="L877" s="691"/>
      <c r="M877" s="691"/>
      <c r="N877" s="691"/>
      <c r="O877" s="691"/>
      <c r="P877" s="691"/>
      <c r="Q877" s="691"/>
      <c r="R877" s="691"/>
      <c r="S877" s="691"/>
      <c r="T877" s="691"/>
      <c r="U877" s="691"/>
      <c r="V877" s="691"/>
      <c r="W877" s="691"/>
      <c r="X877" s="691"/>
      <c r="Y877" s="691"/>
      <c r="Z877" s="691"/>
      <c r="AA877" s="691"/>
      <c r="AB877" s="691"/>
      <c r="AC877" s="691"/>
      <c r="AD877" s="691"/>
      <c r="AE877" s="691"/>
      <c r="AF877" s="691"/>
    </row>
    <row r="878" spans="1:32" ht="14.25" customHeight="1">
      <c r="A878" s="691"/>
      <c r="B878" s="691"/>
      <c r="C878" s="691"/>
      <c r="D878" s="691"/>
      <c r="E878" s="691"/>
      <c r="F878" s="691"/>
      <c r="G878" s="691"/>
      <c r="H878" s="691"/>
      <c r="I878" s="691"/>
      <c r="J878" s="703"/>
      <c r="K878" s="703"/>
      <c r="L878" s="691"/>
      <c r="M878" s="691"/>
      <c r="N878" s="691"/>
      <c r="O878" s="691"/>
      <c r="P878" s="691"/>
      <c r="Q878" s="691"/>
      <c r="R878" s="691"/>
      <c r="S878" s="691"/>
      <c r="T878" s="691"/>
      <c r="U878" s="691"/>
      <c r="V878" s="691"/>
      <c r="W878" s="691"/>
      <c r="X878" s="691"/>
      <c r="Y878" s="691"/>
      <c r="Z878" s="691"/>
      <c r="AA878" s="691"/>
      <c r="AB878" s="691"/>
      <c r="AC878" s="691"/>
      <c r="AD878" s="691"/>
      <c r="AE878" s="691"/>
      <c r="AF878" s="691"/>
    </row>
    <row r="879" spans="1:32" ht="14.25" customHeight="1">
      <c r="A879" s="691"/>
      <c r="B879" s="691"/>
      <c r="C879" s="691"/>
      <c r="D879" s="691"/>
      <c r="E879" s="691"/>
      <c r="F879" s="691"/>
      <c r="G879" s="691"/>
      <c r="H879" s="691"/>
      <c r="I879" s="691"/>
      <c r="J879" s="703"/>
      <c r="K879" s="703"/>
      <c r="L879" s="691"/>
      <c r="M879" s="691"/>
      <c r="N879" s="691"/>
      <c r="O879" s="691"/>
      <c r="P879" s="691"/>
      <c r="Q879" s="691"/>
      <c r="R879" s="691"/>
      <c r="S879" s="691"/>
      <c r="T879" s="691"/>
      <c r="U879" s="691"/>
      <c r="V879" s="691"/>
      <c r="W879" s="691"/>
      <c r="X879" s="691"/>
      <c r="Y879" s="691"/>
      <c r="Z879" s="691"/>
      <c r="AA879" s="691"/>
      <c r="AB879" s="691"/>
      <c r="AC879" s="691"/>
      <c r="AD879" s="691"/>
      <c r="AE879" s="691"/>
      <c r="AF879" s="691"/>
    </row>
    <row r="880" spans="1:32" ht="14.25" customHeight="1">
      <c r="A880" s="691"/>
      <c r="B880" s="691"/>
      <c r="C880" s="691"/>
      <c r="D880" s="691"/>
      <c r="E880" s="691"/>
      <c r="F880" s="691"/>
      <c r="G880" s="691"/>
      <c r="H880" s="691"/>
      <c r="I880" s="691"/>
      <c r="J880" s="703"/>
      <c r="K880" s="703"/>
      <c r="L880" s="691"/>
      <c r="M880" s="691"/>
      <c r="N880" s="691"/>
      <c r="O880" s="691"/>
      <c r="P880" s="691"/>
      <c r="Q880" s="691"/>
      <c r="R880" s="691"/>
      <c r="S880" s="691"/>
      <c r="T880" s="691"/>
      <c r="U880" s="691"/>
      <c r="V880" s="691"/>
      <c r="W880" s="691"/>
      <c r="X880" s="691"/>
      <c r="Y880" s="691"/>
      <c r="Z880" s="691"/>
      <c r="AA880" s="691"/>
      <c r="AB880" s="691"/>
      <c r="AC880" s="691"/>
      <c r="AD880" s="691"/>
      <c r="AE880" s="691"/>
      <c r="AF880" s="691"/>
    </row>
    <row r="881" spans="1:32" ht="14.25" customHeight="1">
      <c r="A881" s="691"/>
      <c r="B881" s="691"/>
      <c r="C881" s="691"/>
      <c r="D881" s="691"/>
      <c r="E881" s="691"/>
      <c r="F881" s="691"/>
      <c r="G881" s="691"/>
      <c r="H881" s="691"/>
      <c r="I881" s="691"/>
      <c r="J881" s="703"/>
      <c r="K881" s="703"/>
      <c r="L881" s="691"/>
      <c r="M881" s="691"/>
      <c r="N881" s="691"/>
      <c r="O881" s="691"/>
      <c r="P881" s="691"/>
      <c r="Q881" s="691"/>
      <c r="R881" s="691"/>
      <c r="S881" s="691"/>
      <c r="T881" s="691"/>
      <c r="U881" s="691"/>
      <c r="V881" s="691"/>
      <c r="W881" s="691"/>
      <c r="X881" s="691"/>
      <c r="Y881" s="691"/>
      <c r="Z881" s="691"/>
      <c r="AA881" s="691"/>
      <c r="AB881" s="691"/>
      <c r="AC881" s="691"/>
      <c r="AD881" s="691"/>
      <c r="AE881" s="691"/>
      <c r="AF881" s="691"/>
    </row>
    <row r="882" spans="1:32" ht="14.25" customHeight="1">
      <c r="A882" s="691"/>
      <c r="B882" s="691"/>
      <c r="C882" s="691"/>
      <c r="D882" s="691"/>
      <c r="E882" s="691"/>
      <c r="F882" s="691"/>
      <c r="G882" s="691"/>
      <c r="H882" s="691"/>
      <c r="I882" s="691"/>
      <c r="J882" s="703"/>
      <c r="K882" s="703"/>
      <c r="L882" s="691"/>
      <c r="M882" s="691"/>
      <c r="N882" s="691"/>
      <c r="O882" s="691"/>
      <c r="P882" s="691"/>
      <c r="Q882" s="691"/>
      <c r="R882" s="691"/>
      <c r="S882" s="691"/>
      <c r="T882" s="691"/>
      <c r="U882" s="691"/>
      <c r="V882" s="691"/>
      <c r="W882" s="691"/>
      <c r="X882" s="691"/>
      <c r="Y882" s="691"/>
      <c r="Z882" s="691"/>
      <c r="AA882" s="691"/>
      <c r="AB882" s="691"/>
      <c r="AC882" s="691"/>
      <c r="AD882" s="691"/>
      <c r="AE882" s="691"/>
      <c r="AF882" s="691"/>
    </row>
    <row r="883" spans="1:32" ht="14.25" customHeight="1">
      <c r="A883" s="691"/>
      <c r="B883" s="691"/>
      <c r="C883" s="691"/>
      <c r="D883" s="691"/>
      <c r="E883" s="691"/>
      <c r="F883" s="691"/>
      <c r="G883" s="691"/>
      <c r="H883" s="691"/>
      <c r="I883" s="691"/>
      <c r="J883" s="703"/>
      <c r="K883" s="703"/>
      <c r="L883" s="691"/>
      <c r="M883" s="691"/>
      <c r="N883" s="691"/>
      <c r="O883" s="691"/>
      <c r="P883" s="691"/>
      <c r="Q883" s="691"/>
      <c r="R883" s="691"/>
      <c r="S883" s="691"/>
      <c r="T883" s="691"/>
      <c r="U883" s="691"/>
      <c r="V883" s="691"/>
      <c r="W883" s="691"/>
      <c r="X883" s="691"/>
      <c r="Y883" s="691"/>
      <c r="Z883" s="691"/>
      <c r="AA883" s="691"/>
      <c r="AB883" s="691"/>
      <c r="AC883" s="691"/>
      <c r="AD883" s="691"/>
      <c r="AE883" s="691"/>
      <c r="AF883" s="691"/>
    </row>
    <row r="884" spans="1:32" ht="14.25" customHeight="1">
      <c r="A884" s="691"/>
      <c r="B884" s="691"/>
      <c r="C884" s="691"/>
      <c r="D884" s="691"/>
      <c r="E884" s="691"/>
      <c r="F884" s="691"/>
      <c r="G884" s="691"/>
      <c r="H884" s="691"/>
      <c r="I884" s="691"/>
      <c r="J884" s="703"/>
      <c r="K884" s="703"/>
      <c r="L884" s="691"/>
      <c r="M884" s="691"/>
      <c r="N884" s="691"/>
      <c r="O884" s="691"/>
      <c r="P884" s="691"/>
      <c r="Q884" s="691"/>
      <c r="R884" s="691"/>
      <c r="S884" s="691"/>
      <c r="T884" s="691"/>
      <c r="U884" s="691"/>
      <c r="V884" s="691"/>
      <c r="W884" s="691"/>
      <c r="X884" s="691"/>
      <c r="Y884" s="691"/>
      <c r="Z884" s="691"/>
      <c r="AA884" s="691"/>
      <c r="AB884" s="691"/>
      <c r="AC884" s="691"/>
      <c r="AD884" s="691"/>
      <c r="AE884" s="691"/>
      <c r="AF884" s="691"/>
    </row>
    <row r="885" spans="1:32" ht="14.25" customHeight="1">
      <c r="A885" s="691"/>
      <c r="B885" s="691"/>
      <c r="C885" s="691"/>
      <c r="D885" s="691"/>
      <c r="E885" s="691"/>
      <c r="F885" s="691"/>
      <c r="G885" s="691"/>
      <c r="H885" s="691"/>
      <c r="I885" s="691"/>
      <c r="J885" s="703"/>
      <c r="K885" s="703"/>
      <c r="L885" s="691"/>
      <c r="M885" s="691"/>
      <c r="N885" s="691"/>
      <c r="O885" s="691"/>
      <c r="P885" s="691"/>
      <c r="Q885" s="691"/>
      <c r="R885" s="691"/>
      <c r="S885" s="691"/>
      <c r="T885" s="691"/>
      <c r="U885" s="691"/>
      <c r="V885" s="691"/>
      <c r="W885" s="691"/>
      <c r="X885" s="691"/>
      <c r="Y885" s="691"/>
      <c r="Z885" s="691"/>
      <c r="AA885" s="691"/>
      <c r="AB885" s="691"/>
      <c r="AC885" s="691"/>
      <c r="AD885" s="691"/>
      <c r="AE885" s="691"/>
      <c r="AF885" s="691"/>
    </row>
    <row r="886" spans="1:32" ht="14.25" customHeight="1">
      <c r="A886" s="691"/>
      <c r="B886" s="691"/>
      <c r="C886" s="691"/>
      <c r="D886" s="691"/>
      <c r="E886" s="691"/>
      <c r="F886" s="691"/>
      <c r="G886" s="691"/>
      <c r="H886" s="691"/>
      <c r="I886" s="691"/>
      <c r="J886" s="703"/>
      <c r="K886" s="703"/>
      <c r="L886" s="691"/>
      <c r="M886" s="691"/>
      <c r="N886" s="691"/>
      <c r="O886" s="691"/>
      <c r="P886" s="691"/>
      <c r="Q886" s="691"/>
      <c r="R886" s="691"/>
      <c r="S886" s="691"/>
      <c r="T886" s="691"/>
      <c r="U886" s="691"/>
      <c r="V886" s="691"/>
      <c r="W886" s="691"/>
      <c r="X886" s="691"/>
      <c r="Y886" s="691"/>
      <c r="Z886" s="691"/>
      <c r="AA886" s="691"/>
      <c r="AB886" s="691"/>
      <c r="AC886" s="691"/>
      <c r="AD886" s="691"/>
      <c r="AE886" s="691"/>
      <c r="AF886" s="691"/>
    </row>
    <row r="887" spans="1:32" ht="14.25" customHeight="1">
      <c r="A887" s="691"/>
      <c r="B887" s="691"/>
      <c r="C887" s="691"/>
      <c r="D887" s="691"/>
      <c r="E887" s="691"/>
      <c r="F887" s="691"/>
      <c r="G887" s="691"/>
      <c r="H887" s="691"/>
      <c r="I887" s="691"/>
      <c r="J887" s="703"/>
      <c r="K887" s="703"/>
      <c r="L887" s="691"/>
      <c r="M887" s="691"/>
      <c r="N887" s="691"/>
      <c r="O887" s="691"/>
      <c r="P887" s="691"/>
      <c r="Q887" s="691"/>
      <c r="R887" s="691"/>
      <c r="S887" s="691"/>
      <c r="T887" s="691"/>
      <c r="U887" s="691"/>
      <c r="V887" s="691"/>
      <c r="W887" s="691"/>
      <c r="X887" s="691"/>
      <c r="Y887" s="691"/>
      <c r="Z887" s="691"/>
      <c r="AA887" s="691"/>
      <c r="AB887" s="691"/>
      <c r="AC887" s="691"/>
      <c r="AD887" s="691"/>
      <c r="AE887" s="691"/>
      <c r="AF887" s="691"/>
    </row>
    <row r="888" spans="1:32" ht="14.25" customHeight="1">
      <c r="A888" s="691"/>
      <c r="B888" s="691"/>
      <c r="C888" s="691"/>
      <c r="D888" s="691"/>
      <c r="E888" s="691"/>
      <c r="F888" s="691"/>
      <c r="G888" s="691"/>
      <c r="H888" s="691"/>
      <c r="I888" s="691"/>
      <c r="J888" s="703"/>
      <c r="K888" s="703"/>
      <c r="L888" s="691"/>
      <c r="M888" s="691"/>
      <c r="N888" s="691"/>
      <c r="O888" s="691"/>
      <c r="P888" s="691"/>
      <c r="Q888" s="691"/>
      <c r="R888" s="691"/>
      <c r="S888" s="691"/>
      <c r="T888" s="691"/>
      <c r="U888" s="691"/>
      <c r="V888" s="691"/>
      <c r="W888" s="691"/>
      <c r="X888" s="691"/>
      <c r="Y888" s="691"/>
      <c r="Z888" s="691"/>
      <c r="AA888" s="691"/>
      <c r="AB888" s="691"/>
      <c r="AC888" s="691"/>
      <c r="AD888" s="691"/>
      <c r="AE888" s="691"/>
      <c r="AF888" s="691"/>
    </row>
    <row r="889" spans="1:32" ht="14.25" customHeight="1">
      <c r="A889" s="691"/>
      <c r="B889" s="691"/>
      <c r="C889" s="691"/>
      <c r="D889" s="691"/>
      <c r="E889" s="691"/>
      <c r="F889" s="691"/>
      <c r="G889" s="691"/>
      <c r="H889" s="691"/>
      <c r="I889" s="691"/>
      <c r="J889" s="703"/>
      <c r="K889" s="703"/>
      <c r="L889" s="691"/>
      <c r="M889" s="691"/>
      <c r="N889" s="691"/>
      <c r="O889" s="691"/>
      <c r="P889" s="691"/>
      <c r="Q889" s="691"/>
      <c r="R889" s="691"/>
      <c r="S889" s="691"/>
      <c r="T889" s="691"/>
      <c r="U889" s="691"/>
      <c r="V889" s="691"/>
      <c r="W889" s="691"/>
      <c r="X889" s="691"/>
      <c r="Y889" s="691"/>
      <c r="Z889" s="691"/>
      <c r="AA889" s="691"/>
      <c r="AB889" s="691"/>
      <c r="AC889" s="691"/>
      <c r="AD889" s="691"/>
      <c r="AE889" s="691"/>
      <c r="AF889" s="691"/>
    </row>
    <row r="890" spans="1:32" ht="14.25" customHeight="1">
      <c r="A890" s="691"/>
      <c r="B890" s="691"/>
      <c r="C890" s="691"/>
      <c r="D890" s="691"/>
      <c r="E890" s="691"/>
      <c r="F890" s="691"/>
      <c r="G890" s="691"/>
      <c r="H890" s="691"/>
      <c r="I890" s="691"/>
      <c r="J890" s="703"/>
      <c r="K890" s="703"/>
      <c r="L890" s="691"/>
      <c r="M890" s="691"/>
      <c r="N890" s="691"/>
      <c r="O890" s="691"/>
      <c r="P890" s="691"/>
      <c r="Q890" s="691"/>
      <c r="R890" s="691"/>
      <c r="S890" s="691"/>
      <c r="T890" s="691"/>
      <c r="U890" s="691"/>
      <c r="V890" s="691"/>
      <c r="W890" s="691"/>
      <c r="X890" s="691"/>
      <c r="Y890" s="691"/>
      <c r="Z890" s="691"/>
      <c r="AA890" s="691"/>
      <c r="AB890" s="691"/>
      <c r="AC890" s="691"/>
      <c r="AD890" s="691"/>
      <c r="AE890" s="691"/>
      <c r="AF890" s="691"/>
    </row>
    <row r="891" spans="1:32" ht="14.25" customHeight="1">
      <c r="A891" s="691"/>
      <c r="B891" s="691"/>
      <c r="C891" s="691"/>
      <c r="D891" s="691"/>
      <c r="E891" s="691"/>
      <c r="F891" s="691"/>
      <c r="G891" s="691"/>
      <c r="H891" s="691"/>
      <c r="I891" s="691"/>
      <c r="J891" s="703"/>
      <c r="K891" s="703"/>
      <c r="L891" s="691"/>
      <c r="M891" s="691"/>
      <c r="N891" s="691"/>
      <c r="O891" s="691"/>
      <c r="P891" s="691"/>
      <c r="Q891" s="691"/>
      <c r="R891" s="691"/>
      <c r="S891" s="691"/>
      <c r="T891" s="691"/>
      <c r="U891" s="691"/>
      <c r="V891" s="691"/>
      <c r="W891" s="691"/>
      <c r="X891" s="691"/>
      <c r="Y891" s="691"/>
      <c r="Z891" s="691"/>
      <c r="AA891" s="691"/>
      <c r="AB891" s="691"/>
      <c r="AC891" s="691"/>
      <c r="AD891" s="691"/>
      <c r="AE891" s="691"/>
      <c r="AF891" s="691"/>
    </row>
    <row r="892" spans="1:32" ht="14.25" customHeight="1">
      <c r="A892" s="691"/>
      <c r="B892" s="691"/>
      <c r="C892" s="691"/>
      <c r="D892" s="691"/>
      <c r="E892" s="691"/>
      <c r="F892" s="691"/>
      <c r="G892" s="691"/>
      <c r="H892" s="691"/>
      <c r="I892" s="691"/>
      <c r="J892" s="703"/>
      <c r="K892" s="703"/>
      <c r="L892" s="691"/>
      <c r="M892" s="691"/>
      <c r="N892" s="691"/>
      <c r="O892" s="691"/>
      <c r="P892" s="691"/>
      <c r="Q892" s="691"/>
      <c r="R892" s="691"/>
      <c r="S892" s="691"/>
      <c r="T892" s="691"/>
      <c r="U892" s="691"/>
      <c r="V892" s="691"/>
      <c r="W892" s="691"/>
      <c r="X892" s="691"/>
      <c r="Y892" s="691"/>
      <c r="Z892" s="691"/>
      <c r="AA892" s="691"/>
      <c r="AB892" s="691"/>
      <c r="AC892" s="691"/>
      <c r="AD892" s="691"/>
      <c r="AE892" s="691"/>
      <c r="AF892" s="691"/>
    </row>
    <row r="893" spans="1:32" ht="14.25" customHeight="1">
      <c r="A893" s="691"/>
      <c r="B893" s="691"/>
      <c r="C893" s="691"/>
      <c r="D893" s="691"/>
      <c r="E893" s="691"/>
      <c r="F893" s="691"/>
      <c r="G893" s="691"/>
      <c r="H893" s="691"/>
      <c r="I893" s="691"/>
      <c r="J893" s="703"/>
      <c r="K893" s="703"/>
      <c r="L893" s="691"/>
      <c r="M893" s="691"/>
      <c r="N893" s="691"/>
      <c r="O893" s="691"/>
      <c r="P893" s="691"/>
      <c r="Q893" s="691"/>
      <c r="R893" s="691"/>
      <c r="S893" s="691"/>
      <c r="T893" s="691"/>
      <c r="U893" s="691"/>
      <c r="V893" s="691"/>
      <c r="W893" s="691"/>
      <c r="X893" s="691"/>
      <c r="Y893" s="691"/>
      <c r="Z893" s="691"/>
      <c r="AA893" s="691"/>
      <c r="AB893" s="691"/>
      <c r="AC893" s="691"/>
      <c r="AD893" s="691"/>
      <c r="AE893" s="691"/>
      <c r="AF893" s="691"/>
    </row>
    <row r="894" spans="1:32" ht="14.25" customHeight="1">
      <c r="A894" s="691"/>
      <c r="B894" s="691"/>
      <c r="C894" s="691"/>
      <c r="D894" s="691"/>
      <c r="E894" s="691"/>
      <c r="F894" s="691"/>
      <c r="G894" s="691"/>
      <c r="H894" s="691"/>
      <c r="I894" s="691"/>
      <c r="J894" s="703"/>
      <c r="K894" s="703"/>
      <c r="L894" s="691"/>
      <c r="M894" s="691"/>
      <c r="N894" s="691"/>
      <c r="O894" s="691"/>
      <c r="P894" s="691"/>
      <c r="Q894" s="691"/>
      <c r="R894" s="691"/>
      <c r="S894" s="691"/>
      <c r="T894" s="691"/>
      <c r="U894" s="691"/>
      <c r="V894" s="691"/>
      <c r="W894" s="691"/>
      <c r="X894" s="691"/>
      <c r="Y894" s="691"/>
      <c r="Z894" s="691"/>
      <c r="AA894" s="691"/>
      <c r="AB894" s="691"/>
      <c r="AC894" s="691"/>
      <c r="AD894" s="691"/>
      <c r="AE894" s="691"/>
      <c r="AF894" s="691"/>
    </row>
    <row r="895" spans="1:32" ht="14.25" customHeight="1">
      <c r="A895" s="691"/>
      <c r="B895" s="691"/>
      <c r="C895" s="691"/>
      <c r="D895" s="691"/>
      <c r="E895" s="691"/>
      <c r="F895" s="691"/>
      <c r="G895" s="691"/>
      <c r="H895" s="691"/>
      <c r="I895" s="691"/>
      <c r="J895" s="703"/>
      <c r="K895" s="703"/>
      <c r="L895" s="691"/>
      <c r="M895" s="691"/>
      <c r="N895" s="691"/>
      <c r="O895" s="691"/>
      <c r="P895" s="691"/>
      <c r="Q895" s="691"/>
      <c r="R895" s="691"/>
      <c r="S895" s="691"/>
      <c r="T895" s="691"/>
      <c r="U895" s="691"/>
      <c r="V895" s="691"/>
      <c r="W895" s="691"/>
      <c r="X895" s="691"/>
      <c r="Y895" s="691"/>
      <c r="Z895" s="691"/>
      <c r="AA895" s="691"/>
      <c r="AB895" s="691"/>
      <c r="AC895" s="691"/>
      <c r="AD895" s="691"/>
      <c r="AE895" s="691"/>
      <c r="AF895" s="691"/>
    </row>
    <row r="896" spans="1:32" ht="14.25" customHeight="1">
      <c r="A896" s="691"/>
      <c r="B896" s="691"/>
      <c r="C896" s="691"/>
      <c r="D896" s="691"/>
      <c r="E896" s="691"/>
      <c r="F896" s="691"/>
      <c r="G896" s="691"/>
      <c r="H896" s="691"/>
      <c r="I896" s="691"/>
      <c r="J896" s="703"/>
      <c r="K896" s="703"/>
      <c r="L896" s="691"/>
      <c r="M896" s="691"/>
      <c r="N896" s="691"/>
      <c r="O896" s="691"/>
      <c r="P896" s="691"/>
      <c r="Q896" s="691"/>
      <c r="R896" s="691"/>
      <c r="S896" s="691"/>
      <c r="T896" s="691"/>
      <c r="U896" s="691"/>
      <c r="V896" s="691"/>
      <c r="W896" s="691"/>
      <c r="X896" s="691"/>
      <c r="Y896" s="691"/>
      <c r="Z896" s="691"/>
      <c r="AA896" s="691"/>
      <c r="AB896" s="691"/>
      <c r="AC896" s="691"/>
      <c r="AD896" s="691"/>
      <c r="AE896" s="691"/>
      <c r="AF896" s="691"/>
    </row>
    <row r="897" spans="1:32" ht="14.25" customHeight="1">
      <c r="A897" s="691"/>
      <c r="B897" s="691"/>
      <c r="C897" s="691"/>
      <c r="D897" s="691"/>
      <c r="E897" s="691"/>
      <c r="F897" s="691"/>
      <c r="G897" s="691"/>
      <c r="H897" s="691"/>
      <c r="I897" s="691"/>
      <c r="J897" s="703"/>
      <c r="K897" s="703"/>
      <c r="L897" s="691"/>
      <c r="M897" s="691"/>
      <c r="N897" s="691"/>
      <c r="O897" s="691"/>
      <c r="P897" s="691"/>
      <c r="Q897" s="691"/>
      <c r="R897" s="691"/>
      <c r="S897" s="691"/>
      <c r="T897" s="691"/>
      <c r="U897" s="691"/>
      <c r="V897" s="691"/>
      <c r="W897" s="691"/>
      <c r="X897" s="691"/>
      <c r="Y897" s="691"/>
      <c r="Z897" s="691"/>
      <c r="AA897" s="691"/>
      <c r="AB897" s="691"/>
      <c r="AC897" s="691"/>
      <c r="AD897" s="691"/>
      <c r="AE897" s="691"/>
      <c r="AF897" s="691"/>
    </row>
    <row r="898" spans="1:32" ht="14.25" customHeight="1">
      <c r="A898" s="691"/>
      <c r="B898" s="691"/>
      <c r="C898" s="691"/>
      <c r="D898" s="691"/>
      <c r="E898" s="691"/>
      <c r="F898" s="691"/>
      <c r="G898" s="691"/>
      <c r="H898" s="691"/>
      <c r="I898" s="691"/>
      <c r="J898" s="703"/>
      <c r="K898" s="703"/>
      <c r="L898" s="691"/>
      <c r="M898" s="691"/>
      <c r="N898" s="691"/>
      <c r="O898" s="691"/>
      <c r="P898" s="691"/>
      <c r="Q898" s="691"/>
      <c r="R898" s="691"/>
      <c r="S898" s="691"/>
      <c r="T898" s="691"/>
      <c r="U898" s="691"/>
      <c r="V898" s="691"/>
      <c r="W898" s="691"/>
      <c r="X898" s="691"/>
      <c r="Y898" s="691"/>
      <c r="Z898" s="691"/>
      <c r="AA898" s="691"/>
      <c r="AB898" s="691"/>
      <c r="AC898" s="691"/>
      <c r="AD898" s="691"/>
      <c r="AE898" s="691"/>
      <c r="AF898" s="691"/>
    </row>
    <row r="899" spans="1:32" ht="14.25" customHeight="1">
      <c r="A899" s="691"/>
      <c r="B899" s="691"/>
      <c r="C899" s="691"/>
      <c r="D899" s="691"/>
      <c r="E899" s="691"/>
      <c r="F899" s="691"/>
      <c r="G899" s="691"/>
      <c r="H899" s="691"/>
      <c r="I899" s="691"/>
      <c r="J899" s="703"/>
      <c r="K899" s="703"/>
      <c r="L899" s="691"/>
      <c r="M899" s="691"/>
      <c r="N899" s="691"/>
      <c r="O899" s="691"/>
      <c r="P899" s="691"/>
      <c r="Q899" s="691"/>
      <c r="R899" s="691"/>
      <c r="S899" s="691"/>
      <c r="T899" s="691"/>
      <c r="U899" s="691"/>
      <c r="V899" s="691"/>
      <c r="W899" s="691"/>
      <c r="X899" s="691"/>
      <c r="Y899" s="691"/>
      <c r="Z899" s="691"/>
      <c r="AA899" s="691"/>
      <c r="AB899" s="691"/>
      <c r="AC899" s="691"/>
      <c r="AD899" s="691"/>
      <c r="AE899" s="691"/>
      <c r="AF899" s="691"/>
    </row>
    <row r="900" spans="1:32" ht="14.25" customHeight="1">
      <c r="A900" s="691"/>
      <c r="B900" s="691"/>
      <c r="C900" s="691"/>
      <c r="D900" s="691"/>
      <c r="E900" s="691"/>
      <c r="F900" s="691"/>
      <c r="G900" s="691"/>
      <c r="H900" s="691"/>
      <c r="I900" s="691"/>
      <c r="J900" s="703"/>
      <c r="K900" s="703"/>
      <c r="L900" s="691"/>
      <c r="M900" s="691"/>
      <c r="N900" s="691"/>
      <c r="O900" s="691"/>
      <c r="P900" s="691"/>
      <c r="Q900" s="691"/>
      <c r="R900" s="691"/>
      <c r="S900" s="691"/>
      <c r="T900" s="691"/>
      <c r="U900" s="691"/>
      <c r="V900" s="691"/>
      <c r="W900" s="691"/>
      <c r="X900" s="691"/>
      <c r="Y900" s="691"/>
      <c r="Z900" s="691"/>
      <c r="AA900" s="691"/>
      <c r="AB900" s="691"/>
      <c r="AC900" s="691"/>
      <c r="AD900" s="691"/>
      <c r="AE900" s="691"/>
      <c r="AF900" s="691"/>
    </row>
    <row r="901" spans="1:32" ht="14.25" customHeight="1">
      <c r="A901" s="691"/>
      <c r="B901" s="691"/>
      <c r="C901" s="691"/>
      <c r="D901" s="691"/>
      <c r="E901" s="691"/>
      <c r="F901" s="691"/>
      <c r="G901" s="691"/>
      <c r="H901" s="691"/>
      <c r="I901" s="691"/>
      <c r="J901" s="703"/>
      <c r="K901" s="703"/>
      <c r="L901" s="691"/>
      <c r="M901" s="691"/>
      <c r="N901" s="691"/>
      <c r="O901" s="691"/>
      <c r="P901" s="691"/>
      <c r="Q901" s="691"/>
      <c r="R901" s="691"/>
      <c r="S901" s="691"/>
      <c r="T901" s="691"/>
      <c r="U901" s="691"/>
      <c r="V901" s="691"/>
      <c r="W901" s="691"/>
      <c r="X901" s="691"/>
      <c r="Y901" s="691"/>
      <c r="Z901" s="691"/>
      <c r="AA901" s="691"/>
      <c r="AB901" s="691"/>
      <c r="AC901" s="691"/>
      <c r="AD901" s="691"/>
      <c r="AE901" s="691"/>
      <c r="AF901" s="691"/>
    </row>
    <row r="902" spans="1:32" ht="14.25" customHeight="1">
      <c r="A902" s="691"/>
      <c r="B902" s="691"/>
      <c r="C902" s="691"/>
      <c r="D902" s="691"/>
      <c r="E902" s="691"/>
      <c r="F902" s="691"/>
      <c r="G902" s="691"/>
      <c r="H902" s="691"/>
      <c r="I902" s="691"/>
      <c r="J902" s="703"/>
      <c r="K902" s="703"/>
      <c r="L902" s="691"/>
      <c r="M902" s="691"/>
      <c r="N902" s="691"/>
      <c r="O902" s="691"/>
      <c r="P902" s="691"/>
      <c r="Q902" s="691"/>
      <c r="R902" s="691"/>
      <c r="S902" s="691"/>
      <c r="T902" s="691"/>
      <c r="U902" s="691"/>
      <c r="V902" s="691"/>
      <c r="W902" s="691"/>
      <c r="X902" s="691"/>
      <c r="Y902" s="691"/>
      <c r="Z902" s="691"/>
      <c r="AA902" s="691"/>
      <c r="AB902" s="691"/>
      <c r="AC902" s="691"/>
      <c r="AD902" s="691"/>
      <c r="AE902" s="691"/>
      <c r="AF902" s="691"/>
    </row>
    <row r="903" spans="1:32" ht="14.25" customHeight="1">
      <c r="A903" s="691"/>
      <c r="B903" s="691"/>
      <c r="C903" s="691"/>
      <c r="D903" s="691"/>
      <c r="E903" s="691"/>
      <c r="F903" s="691"/>
      <c r="G903" s="691"/>
      <c r="H903" s="691"/>
      <c r="I903" s="691"/>
      <c r="J903" s="703"/>
      <c r="K903" s="703"/>
      <c r="L903" s="691"/>
      <c r="M903" s="691"/>
      <c r="N903" s="691"/>
      <c r="O903" s="691"/>
      <c r="P903" s="691"/>
      <c r="Q903" s="691"/>
      <c r="R903" s="691"/>
      <c r="S903" s="691"/>
      <c r="T903" s="691"/>
      <c r="U903" s="691"/>
      <c r="V903" s="691"/>
      <c r="W903" s="691"/>
      <c r="X903" s="691"/>
      <c r="Y903" s="691"/>
      <c r="Z903" s="691"/>
      <c r="AA903" s="691"/>
      <c r="AB903" s="691"/>
      <c r="AC903" s="691"/>
      <c r="AD903" s="691"/>
      <c r="AE903" s="691"/>
      <c r="AF903" s="691"/>
    </row>
    <row r="904" spans="1:32" ht="14.25" customHeight="1">
      <c r="A904" s="691"/>
      <c r="B904" s="691"/>
      <c r="C904" s="691"/>
      <c r="D904" s="691"/>
      <c r="E904" s="691"/>
      <c r="F904" s="691"/>
      <c r="G904" s="691"/>
      <c r="H904" s="691"/>
      <c r="I904" s="691"/>
      <c r="J904" s="703"/>
      <c r="K904" s="703"/>
      <c r="L904" s="691"/>
      <c r="M904" s="691"/>
      <c r="N904" s="691"/>
      <c r="O904" s="691"/>
      <c r="P904" s="691"/>
      <c r="Q904" s="691"/>
      <c r="R904" s="691"/>
      <c r="S904" s="691"/>
      <c r="T904" s="691"/>
      <c r="U904" s="691"/>
      <c r="V904" s="691"/>
      <c r="W904" s="691"/>
      <c r="X904" s="691"/>
      <c r="Y904" s="691"/>
      <c r="Z904" s="691"/>
      <c r="AA904" s="691"/>
      <c r="AB904" s="691"/>
      <c r="AC904" s="691"/>
      <c r="AD904" s="691"/>
      <c r="AE904" s="691"/>
      <c r="AF904" s="691"/>
    </row>
    <row r="905" spans="1:32" ht="14.25" customHeight="1">
      <c r="A905" s="691"/>
      <c r="B905" s="691"/>
      <c r="C905" s="691"/>
      <c r="D905" s="691"/>
      <c r="E905" s="691"/>
      <c r="F905" s="691"/>
      <c r="G905" s="691"/>
      <c r="H905" s="691"/>
      <c r="I905" s="691"/>
      <c r="J905" s="703"/>
      <c r="K905" s="703"/>
      <c r="L905" s="691"/>
      <c r="M905" s="691"/>
      <c r="N905" s="691"/>
      <c r="O905" s="691"/>
      <c r="P905" s="691"/>
      <c r="Q905" s="691"/>
      <c r="R905" s="691"/>
      <c r="S905" s="691"/>
      <c r="T905" s="691"/>
      <c r="U905" s="691"/>
      <c r="V905" s="691"/>
      <c r="W905" s="691"/>
      <c r="X905" s="691"/>
      <c r="Y905" s="691"/>
      <c r="Z905" s="691"/>
      <c r="AA905" s="691"/>
      <c r="AB905" s="691"/>
      <c r="AC905" s="691"/>
      <c r="AD905" s="691"/>
      <c r="AE905" s="691"/>
      <c r="AF905" s="691"/>
    </row>
    <row r="906" spans="1:32" ht="14.25" customHeight="1">
      <c r="A906" s="691"/>
      <c r="B906" s="691"/>
      <c r="C906" s="691"/>
      <c r="D906" s="691"/>
      <c r="E906" s="691"/>
      <c r="F906" s="691"/>
      <c r="G906" s="691"/>
      <c r="H906" s="691"/>
      <c r="I906" s="691"/>
      <c r="J906" s="703"/>
      <c r="K906" s="703"/>
      <c r="L906" s="691"/>
      <c r="M906" s="691"/>
      <c r="N906" s="691"/>
      <c r="O906" s="691"/>
      <c r="P906" s="691"/>
      <c r="Q906" s="691"/>
      <c r="R906" s="691"/>
      <c r="S906" s="691"/>
      <c r="T906" s="691"/>
      <c r="U906" s="691"/>
      <c r="V906" s="691"/>
      <c r="W906" s="691"/>
      <c r="X906" s="691"/>
      <c r="Y906" s="691"/>
      <c r="Z906" s="691"/>
      <c r="AA906" s="691"/>
      <c r="AB906" s="691"/>
      <c r="AC906" s="691"/>
      <c r="AD906" s="691"/>
      <c r="AE906" s="691"/>
      <c r="AF906" s="691"/>
    </row>
    <row r="907" spans="1:32" ht="14.25" customHeight="1">
      <c r="A907" s="691"/>
      <c r="B907" s="691"/>
      <c r="C907" s="691"/>
      <c r="D907" s="691"/>
      <c r="E907" s="691"/>
      <c r="F907" s="691"/>
      <c r="G907" s="691"/>
      <c r="H907" s="691"/>
      <c r="I907" s="691"/>
      <c r="J907" s="703"/>
      <c r="K907" s="703"/>
      <c r="L907" s="691"/>
      <c r="M907" s="691"/>
      <c r="N907" s="691"/>
      <c r="O907" s="691"/>
      <c r="P907" s="691"/>
      <c r="Q907" s="691"/>
      <c r="R907" s="691"/>
      <c r="S907" s="691"/>
      <c r="T907" s="691"/>
      <c r="U907" s="691"/>
      <c r="V907" s="691"/>
      <c r="W907" s="691"/>
      <c r="X907" s="691"/>
      <c r="Y907" s="691"/>
      <c r="Z907" s="691"/>
      <c r="AA907" s="691"/>
      <c r="AB907" s="691"/>
      <c r="AC907" s="691"/>
      <c r="AD907" s="691"/>
      <c r="AE907" s="691"/>
      <c r="AF907" s="691"/>
    </row>
    <row r="908" spans="1:32" ht="14.25" customHeight="1">
      <c r="A908" s="691"/>
      <c r="B908" s="691"/>
      <c r="C908" s="691"/>
      <c r="D908" s="691"/>
      <c r="E908" s="691"/>
      <c r="F908" s="691"/>
      <c r="G908" s="691"/>
      <c r="H908" s="691"/>
      <c r="I908" s="691"/>
      <c r="J908" s="703"/>
      <c r="K908" s="703"/>
      <c r="L908" s="691"/>
      <c r="M908" s="691"/>
      <c r="N908" s="691"/>
      <c r="O908" s="691"/>
      <c r="P908" s="691"/>
      <c r="Q908" s="691"/>
      <c r="R908" s="691"/>
      <c r="S908" s="691"/>
      <c r="T908" s="691"/>
      <c r="U908" s="691"/>
      <c r="V908" s="691"/>
      <c r="W908" s="691"/>
      <c r="X908" s="691"/>
      <c r="Y908" s="691"/>
      <c r="Z908" s="691"/>
      <c r="AA908" s="691"/>
      <c r="AB908" s="691"/>
      <c r="AC908" s="691"/>
      <c r="AD908" s="691"/>
      <c r="AE908" s="691"/>
      <c r="AF908" s="691"/>
    </row>
    <row r="909" spans="1:32" ht="14.25" customHeight="1">
      <c r="A909" s="691"/>
      <c r="B909" s="691"/>
      <c r="C909" s="691"/>
      <c r="D909" s="691"/>
      <c r="E909" s="691"/>
      <c r="F909" s="691"/>
      <c r="G909" s="691"/>
      <c r="H909" s="691"/>
      <c r="I909" s="691"/>
      <c r="J909" s="703"/>
      <c r="K909" s="703"/>
      <c r="L909" s="691"/>
      <c r="M909" s="691"/>
      <c r="N909" s="691"/>
      <c r="O909" s="691"/>
      <c r="P909" s="691"/>
      <c r="Q909" s="691"/>
      <c r="R909" s="691"/>
      <c r="S909" s="691"/>
      <c r="T909" s="691"/>
      <c r="U909" s="691"/>
      <c r="V909" s="691"/>
      <c r="W909" s="691"/>
      <c r="X909" s="691"/>
      <c r="Y909" s="691"/>
      <c r="Z909" s="691"/>
      <c r="AA909" s="691"/>
      <c r="AB909" s="691"/>
      <c r="AC909" s="691"/>
      <c r="AD909" s="691"/>
      <c r="AE909" s="691"/>
      <c r="AF909" s="691"/>
    </row>
    <row r="910" spans="1:32" ht="14.25" customHeight="1">
      <c r="A910" s="691"/>
      <c r="B910" s="691"/>
      <c r="C910" s="691"/>
      <c r="D910" s="691"/>
      <c r="E910" s="691"/>
      <c r="F910" s="691"/>
      <c r="G910" s="691"/>
      <c r="H910" s="691"/>
      <c r="I910" s="691"/>
      <c r="J910" s="703"/>
      <c r="K910" s="703"/>
      <c r="L910" s="691"/>
      <c r="M910" s="691"/>
      <c r="N910" s="691"/>
      <c r="O910" s="691"/>
      <c r="P910" s="691"/>
      <c r="Q910" s="691"/>
      <c r="R910" s="691"/>
      <c r="S910" s="691"/>
      <c r="T910" s="691"/>
      <c r="U910" s="691"/>
      <c r="V910" s="691"/>
      <c r="W910" s="691"/>
      <c r="X910" s="691"/>
      <c r="Y910" s="691"/>
      <c r="Z910" s="691"/>
      <c r="AA910" s="691"/>
      <c r="AB910" s="691"/>
      <c r="AC910" s="691"/>
      <c r="AD910" s="691"/>
      <c r="AE910" s="691"/>
      <c r="AF910" s="691"/>
    </row>
    <row r="911" spans="1:32" ht="14.25" customHeight="1">
      <c r="A911" s="691"/>
      <c r="B911" s="691"/>
      <c r="C911" s="691"/>
      <c r="D911" s="691"/>
      <c r="E911" s="691"/>
      <c r="F911" s="691"/>
      <c r="G911" s="691"/>
      <c r="H911" s="691"/>
      <c r="I911" s="691"/>
      <c r="J911" s="703"/>
      <c r="K911" s="703"/>
      <c r="L911" s="691"/>
      <c r="M911" s="691"/>
      <c r="N911" s="691"/>
      <c r="O911" s="691"/>
      <c r="P911" s="691"/>
      <c r="Q911" s="691"/>
      <c r="R911" s="691"/>
      <c r="S911" s="691"/>
      <c r="T911" s="691"/>
      <c r="U911" s="691"/>
      <c r="V911" s="691"/>
      <c r="W911" s="691"/>
      <c r="X911" s="691"/>
      <c r="Y911" s="691"/>
      <c r="Z911" s="691"/>
      <c r="AA911" s="691"/>
      <c r="AB911" s="691"/>
      <c r="AC911" s="691"/>
      <c r="AD911" s="691"/>
      <c r="AE911" s="691"/>
      <c r="AF911" s="691"/>
    </row>
    <row r="912" spans="1:32" ht="14.25" customHeight="1">
      <c r="A912" s="691"/>
      <c r="B912" s="691"/>
      <c r="C912" s="691"/>
      <c r="D912" s="691"/>
      <c r="E912" s="691"/>
      <c r="F912" s="691"/>
      <c r="G912" s="691"/>
      <c r="H912" s="691"/>
      <c r="I912" s="691"/>
      <c r="J912" s="703"/>
      <c r="K912" s="703"/>
      <c r="L912" s="691"/>
      <c r="M912" s="691"/>
      <c r="N912" s="691"/>
      <c r="O912" s="691"/>
      <c r="P912" s="691"/>
      <c r="Q912" s="691"/>
      <c r="R912" s="691"/>
      <c r="S912" s="691"/>
      <c r="T912" s="691"/>
      <c r="U912" s="691"/>
      <c r="V912" s="691"/>
      <c r="W912" s="691"/>
      <c r="X912" s="691"/>
      <c r="Y912" s="691"/>
      <c r="Z912" s="691"/>
      <c r="AA912" s="691"/>
      <c r="AB912" s="691"/>
      <c r="AC912" s="691"/>
      <c r="AD912" s="691"/>
      <c r="AE912" s="691"/>
      <c r="AF912" s="691"/>
    </row>
    <row r="913" spans="1:32" ht="14.25" customHeight="1">
      <c r="A913" s="691"/>
      <c r="B913" s="691"/>
      <c r="C913" s="691"/>
      <c r="D913" s="691"/>
      <c r="E913" s="691"/>
      <c r="F913" s="691"/>
      <c r="G913" s="691"/>
      <c r="H913" s="691"/>
      <c r="I913" s="691"/>
      <c r="J913" s="703"/>
      <c r="K913" s="703"/>
      <c r="L913" s="691"/>
      <c r="M913" s="691"/>
      <c r="N913" s="691"/>
      <c r="O913" s="691"/>
      <c r="P913" s="691"/>
      <c r="Q913" s="691"/>
      <c r="R913" s="691"/>
      <c r="S913" s="691"/>
      <c r="T913" s="691"/>
      <c r="U913" s="691"/>
      <c r="V913" s="691"/>
      <c r="W913" s="691"/>
      <c r="X913" s="691"/>
      <c r="Y913" s="691"/>
      <c r="Z913" s="691"/>
      <c r="AA913" s="691"/>
      <c r="AB913" s="691"/>
      <c r="AC913" s="691"/>
      <c r="AD913" s="691"/>
      <c r="AE913" s="691"/>
      <c r="AF913" s="691"/>
    </row>
    <row r="914" spans="1:32" ht="14.25" customHeight="1">
      <c r="A914" s="691"/>
      <c r="B914" s="691"/>
      <c r="C914" s="691"/>
      <c r="D914" s="691"/>
      <c r="E914" s="691"/>
      <c r="F914" s="691"/>
      <c r="G914" s="691"/>
      <c r="H914" s="691"/>
      <c r="I914" s="691"/>
      <c r="J914" s="703"/>
      <c r="K914" s="703"/>
      <c r="L914" s="691"/>
      <c r="M914" s="691"/>
      <c r="N914" s="691"/>
      <c r="O914" s="691"/>
      <c r="P914" s="691"/>
      <c r="Q914" s="691"/>
      <c r="R914" s="691"/>
      <c r="S914" s="691"/>
      <c r="T914" s="691"/>
      <c r="U914" s="691"/>
      <c r="V914" s="691"/>
      <c r="W914" s="691"/>
      <c r="X914" s="691"/>
      <c r="Y914" s="691"/>
      <c r="Z914" s="691"/>
      <c r="AA914" s="691"/>
      <c r="AB914" s="691"/>
      <c r="AC914" s="691"/>
      <c r="AD914" s="691"/>
      <c r="AE914" s="691"/>
      <c r="AF914" s="691"/>
    </row>
    <row r="915" spans="1:32" ht="14.25" customHeight="1">
      <c r="A915" s="691"/>
      <c r="B915" s="691"/>
      <c r="C915" s="691"/>
      <c r="D915" s="691"/>
      <c r="E915" s="691"/>
      <c r="F915" s="691"/>
      <c r="G915" s="691"/>
      <c r="H915" s="691"/>
      <c r="I915" s="691"/>
      <c r="J915" s="703"/>
      <c r="K915" s="703"/>
      <c r="L915" s="691"/>
      <c r="M915" s="691"/>
      <c r="N915" s="691"/>
      <c r="O915" s="691"/>
      <c r="P915" s="691"/>
      <c r="Q915" s="691"/>
      <c r="R915" s="691"/>
      <c r="S915" s="691"/>
      <c r="T915" s="691"/>
      <c r="U915" s="691"/>
      <c r="V915" s="691"/>
      <c r="W915" s="691"/>
      <c r="X915" s="691"/>
      <c r="Y915" s="691"/>
      <c r="Z915" s="691"/>
      <c r="AA915" s="691"/>
      <c r="AB915" s="691"/>
      <c r="AC915" s="691"/>
      <c r="AD915" s="691"/>
      <c r="AE915" s="691"/>
      <c r="AF915" s="691"/>
    </row>
    <row r="916" spans="1:32" ht="14.25" customHeight="1">
      <c r="A916" s="691"/>
      <c r="B916" s="691"/>
      <c r="C916" s="691"/>
      <c r="D916" s="691"/>
      <c r="E916" s="691"/>
      <c r="F916" s="691"/>
      <c r="G916" s="691"/>
      <c r="H916" s="691"/>
      <c r="I916" s="691"/>
      <c r="J916" s="703"/>
      <c r="K916" s="703"/>
      <c r="L916" s="691"/>
      <c r="M916" s="691"/>
      <c r="N916" s="691"/>
      <c r="O916" s="691"/>
      <c r="P916" s="691"/>
      <c r="Q916" s="691"/>
      <c r="R916" s="691"/>
      <c r="S916" s="691"/>
      <c r="T916" s="691"/>
      <c r="U916" s="691"/>
      <c r="V916" s="691"/>
      <c r="W916" s="691"/>
      <c r="X916" s="691"/>
      <c r="Y916" s="691"/>
      <c r="Z916" s="691"/>
      <c r="AA916" s="691"/>
      <c r="AB916" s="691"/>
      <c r="AC916" s="691"/>
      <c r="AD916" s="691"/>
      <c r="AE916" s="691"/>
      <c r="AF916" s="691"/>
    </row>
    <row r="917" spans="1:32" ht="14.25" customHeight="1">
      <c r="A917" s="691"/>
      <c r="B917" s="691"/>
      <c r="C917" s="691"/>
      <c r="D917" s="691"/>
      <c r="E917" s="691"/>
      <c r="F917" s="691"/>
      <c r="G917" s="691"/>
      <c r="H917" s="691"/>
      <c r="I917" s="691"/>
      <c r="J917" s="703"/>
      <c r="K917" s="703"/>
      <c r="L917" s="691"/>
      <c r="M917" s="691"/>
      <c r="N917" s="691"/>
      <c r="O917" s="691"/>
      <c r="P917" s="691"/>
      <c r="Q917" s="691"/>
      <c r="R917" s="691"/>
      <c r="S917" s="691"/>
      <c r="T917" s="691"/>
      <c r="U917" s="691"/>
      <c r="V917" s="691"/>
      <c r="W917" s="691"/>
      <c r="X917" s="691"/>
      <c r="Y917" s="691"/>
      <c r="Z917" s="691"/>
      <c r="AA917" s="691"/>
      <c r="AB917" s="691"/>
      <c r="AC917" s="691"/>
      <c r="AD917" s="691"/>
      <c r="AE917" s="691"/>
      <c r="AF917" s="691"/>
    </row>
    <row r="918" spans="1:32" ht="14.25" customHeight="1">
      <c r="A918" s="691"/>
      <c r="B918" s="691"/>
      <c r="C918" s="691"/>
      <c r="D918" s="691"/>
      <c r="E918" s="691"/>
      <c r="F918" s="691"/>
      <c r="G918" s="691"/>
      <c r="H918" s="691"/>
      <c r="I918" s="691"/>
      <c r="J918" s="703"/>
      <c r="K918" s="703"/>
      <c r="L918" s="691"/>
      <c r="M918" s="691"/>
      <c r="N918" s="691"/>
      <c r="O918" s="691"/>
      <c r="P918" s="691"/>
      <c r="Q918" s="691"/>
      <c r="R918" s="691"/>
      <c r="S918" s="691"/>
      <c r="T918" s="691"/>
      <c r="U918" s="691"/>
      <c r="V918" s="691"/>
      <c r="W918" s="691"/>
      <c r="X918" s="691"/>
      <c r="Y918" s="691"/>
      <c r="Z918" s="691"/>
      <c r="AA918" s="691"/>
      <c r="AB918" s="691"/>
      <c r="AC918" s="691"/>
      <c r="AD918" s="691"/>
      <c r="AE918" s="691"/>
      <c r="AF918" s="691"/>
    </row>
    <row r="919" spans="1:32" ht="14.25" customHeight="1">
      <c r="A919" s="691"/>
      <c r="B919" s="691"/>
      <c r="C919" s="691"/>
      <c r="D919" s="691"/>
      <c r="E919" s="691"/>
      <c r="F919" s="691"/>
      <c r="G919" s="691"/>
      <c r="H919" s="691"/>
      <c r="I919" s="691"/>
      <c r="J919" s="703"/>
      <c r="K919" s="703"/>
      <c r="L919" s="691"/>
      <c r="M919" s="691"/>
      <c r="N919" s="691"/>
      <c r="O919" s="691"/>
      <c r="P919" s="691"/>
      <c r="Q919" s="691"/>
      <c r="R919" s="691"/>
      <c r="S919" s="691"/>
      <c r="T919" s="691"/>
      <c r="U919" s="691"/>
      <c r="V919" s="691"/>
      <c r="W919" s="691"/>
      <c r="X919" s="691"/>
      <c r="Y919" s="691"/>
      <c r="Z919" s="691"/>
      <c r="AA919" s="691"/>
      <c r="AB919" s="691"/>
      <c r="AC919" s="691"/>
      <c r="AD919" s="691"/>
      <c r="AE919" s="691"/>
      <c r="AF919" s="691"/>
    </row>
    <row r="920" spans="1:32" ht="14.25" customHeight="1">
      <c r="A920" s="691"/>
      <c r="B920" s="691"/>
      <c r="C920" s="691"/>
      <c r="D920" s="691"/>
      <c r="E920" s="691"/>
      <c r="F920" s="691"/>
      <c r="G920" s="691"/>
      <c r="H920" s="691"/>
      <c r="I920" s="691"/>
      <c r="J920" s="703"/>
      <c r="K920" s="703"/>
      <c r="L920" s="691"/>
      <c r="M920" s="691"/>
      <c r="N920" s="691"/>
      <c r="O920" s="691"/>
      <c r="P920" s="691"/>
      <c r="Q920" s="691"/>
      <c r="R920" s="691"/>
      <c r="S920" s="691"/>
      <c r="T920" s="691"/>
      <c r="U920" s="691"/>
      <c r="V920" s="691"/>
      <c r="W920" s="691"/>
      <c r="X920" s="691"/>
      <c r="Y920" s="691"/>
      <c r="Z920" s="691"/>
      <c r="AA920" s="691"/>
      <c r="AB920" s="691"/>
      <c r="AC920" s="691"/>
      <c r="AD920" s="691"/>
      <c r="AE920" s="691"/>
      <c r="AF920" s="691"/>
    </row>
    <row r="921" spans="1:32" ht="14.25" customHeight="1">
      <c r="A921" s="691"/>
      <c r="B921" s="691"/>
      <c r="C921" s="691"/>
      <c r="D921" s="691"/>
      <c r="E921" s="691"/>
      <c r="F921" s="691"/>
      <c r="G921" s="691"/>
      <c r="H921" s="691"/>
      <c r="I921" s="691"/>
      <c r="J921" s="703"/>
      <c r="K921" s="703"/>
      <c r="L921" s="691"/>
      <c r="M921" s="691"/>
      <c r="N921" s="691"/>
      <c r="O921" s="691"/>
      <c r="P921" s="691"/>
      <c r="Q921" s="691"/>
      <c r="R921" s="691"/>
      <c r="S921" s="691"/>
      <c r="T921" s="691"/>
      <c r="U921" s="691"/>
      <c r="V921" s="691"/>
      <c r="W921" s="691"/>
      <c r="X921" s="691"/>
      <c r="Y921" s="691"/>
      <c r="Z921" s="691"/>
      <c r="AA921" s="691"/>
      <c r="AB921" s="691"/>
      <c r="AC921" s="691"/>
      <c r="AD921" s="691"/>
      <c r="AE921" s="691"/>
      <c r="AF921" s="691"/>
    </row>
    <row r="922" spans="1:32" ht="14.25" customHeight="1">
      <c r="A922" s="691"/>
      <c r="B922" s="691"/>
      <c r="C922" s="691"/>
      <c r="D922" s="691"/>
      <c r="E922" s="691"/>
      <c r="F922" s="691"/>
      <c r="G922" s="691"/>
      <c r="H922" s="691"/>
      <c r="I922" s="691"/>
      <c r="J922" s="703"/>
      <c r="K922" s="703"/>
      <c r="L922" s="691"/>
      <c r="M922" s="691"/>
      <c r="N922" s="691"/>
      <c r="O922" s="691"/>
      <c r="P922" s="691"/>
      <c r="Q922" s="691"/>
      <c r="R922" s="691"/>
      <c r="S922" s="691"/>
      <c r="T922" s="691"/>
      <c r="U922" s="691"/>
      <c r="V922" s="691"/>
      <c r="W922" s="691"/>
      <c r="X922" s="691"/>
      <c r="Y922" s="691"/>
      <c r="Z922" s="691"/>
      <c r="AA922" s="691"/>
      <c r="AB922" s="691"/>
      <c r="AC922" s="691"/>
      <c r="AD922" s="691"/>
      <c r="AE922" s="691"/>
      <c r="AF922" s="691"/>
    </row>
    <row r="923" spans="1:32" ht="14.25" customHeight="1">
      <c r="A923" s="691"/>
      <c r="B923" s="691"/>
      <c r="C923" s="691"/>
      <c r="D923" s="691"/>
      <c r="E923" s="691"/>
      <c r="F923" s="691"/>
      <c r="G923" s="691"/>
      <c r="H923" s="691"/>
      <c r="I923" s="691"/>
      <c r="J923" s="703"/>
      <c r="K923" s="703"/>
      <c r="L923" s="691"/>
      <c r="M923" s="691"/>
      <c r="N923" s="691"/>
      <c r="O923" s="691"/>
      <c r="P923" s="691"/>
      <c r="Q923" s="691"/>
      <c r="R923" s="691"/>
      <c r="S923" s="691"/>
      <c r="T923" s="691"/>
      <c r="U923" s="691"/>
      <c r="V923" s="691"/>
      <c r="W923" s="691"/>
      <c r="X923" s="691"/>
      <c r="Y923" s="691"/>
      <c r="Z923" s="691"/>
      <c r="AA923" s="691"/>
      <c r="AB923" s="691"/>
      <c r="AC923" s="691"/>
      <c r="AD923" s="691"/>
      <c r="AE923" s="691"/>
      <c r="AF923" s="691"/>
    </row>
    <row r="924" spans="1:32" ht="14.25" customHeight="1">
      <c r="A924" s="691"/>
      <c r="B924" s="691"/>
      <c r="C924" s="691"/>
      <c r="D924" s="691"/>
      <c r="E924" s="691"/>
      <c r="F924" s="691"/>
      <c r="G924" s="691"/>
      <c r="H924" s="691"/>
      <c r="I924" s="691"/>
      <c r="J924" s="703"/>
      <c r="K924" s="703"/>
      <c r="L924" s="691"/>
      <c r="M924" s="691"/>
      <c r="N924" s="691"/>
      <c r="O924" s="691"/>
      <c r="P924" s="691"/>
      <c r="Q924" s="691"/>
      <c r="R924" s="691"/>
      <c r="S924" s="691"/>
      <c r="T924" s="691"/>
      <c r="U924" s="691"/>
      <c r="V924" s="691"/>
      <c r="W924" s="691"/>
      <c r="X924" s="691"/>
      <c r="Y924" s="691"/>
      <c r="Z924" s="691"/>
      <c r="AA924" s="691"/>
      <c r="AB924" s="691"/>
      <c r="AC924" s="691"/>
      <c r="AD924" s="691"/>
      <c r="AE924" s="691"/>
      <c r="AF924" s="691"/>
    </row>
    <row r="925" spans="1:32" ht="14.25" customHeight="1">
      <c r="A925" s="691"/>
      <c r="B925" s="691"/>
      <c r="C925" s="691"/>
      <c r="D925" s="691"/>
      <c r="E925" s="691"/>
      <c r="F925" s="691"/>
      <c r="G925" s="691"/>
      <c r="H925" s="691"/>
      <c r="I925" s="691"/>
      <c r="J925" s="703"/>
      <c r="K925" s="703"/>
      <c r="L925" s="691"/>
      <c r="M925" s="691"/>
      <c r="N925" s="691"/>
      <c r="O925" s="691"/>
      <c r="P925" s="691"/>
      <c r="Q925" s="691"/>
      <c r="R925" s="691"/>
      <c r="S925" s="691"/>
      <c r="T925" s="691"/>
      <c r="U925" s="691"/>
      <c r="V925" s="691"/>
      <c r="W925" s="691"/>
      <c r="X925" s="691"/>
      <c r="Y925" s="691"/>
      <c r="Z925" s="691"/>
      <c r="AA925" s="691"/>
      <c r="AB925" s="691"/>
      <c r="AC925" s="691"/>
      <c r="AD925" s="691"/>
      <c r="AE925" s="691"/>
      <c r="AF925" s="691"/>
    </row>
    <row r="926" spans="1:32" ht="14.25" customHeight="1">
      <c r="A926" s="691"/>
      <c r="B926" s="691"/>
      <c r="C926" s="691"/>
      <c r="D926" s="691"/>
      <c r="E926" s="691"/>
      <c r="F926" s="691"/>
      <c r="G926" s="691"/>
      <c r="H926" s="691"/>
      <c r="I926" s="691"/>
      <c r="J926" s="703"/>
      <c r="K926" s="703"/>
      <c r="L926" s="691"/>
      <c r="M926" s="691"/>
      <c r="N926" s="691"/>
      <c r="O926" s="691"/>
      <c r="P926" s="691"/>
      <c r="Q926" s="691"/>
      <c r="R926" s="691"/>
      <c r="S926" s="691"/>
      <c r="T926" s="691"/>
      <c r="U926" s="691"/>
      <c r="V926" s="691"/>
      <c r="W926" s="691"/>
      <c r="X926" s="691"/>
      <c r="Y926" s="691"/>
      <c r="Z926" s="691"/>
      <c r="AA926" s="691"/>
      <c r="AB926" s="691"/>
      <c r="AC926" s="691"/>
      <c r="AD926" s="691"/>
      <c r="AE926" s="691"/>
      <c r="AF926" s="691"/>
    </row>
    <row r="927" spans="1:32" ht="14.25" customHeight="1">
      <c r="A927" s="691"/>
      <c r="B927" s="691"/>
      <c r="C927" s="691"/>
      <c r="D927" s="691"/>
      <c r="E927" s="691"/>
      <c r="F927" s="691"/>
      <c r="G927" s="691"/>
      <c r="H927" s="691"/>
      <c r="I927" s="691"/>
      <c r="J927" s="703"/>
      <c r="K927" s="703"/>
      <c r="L927" s="691"/>
      <c r="M927" s="691"/>
      <c r="N927" s="691"/>
      <c r="O927" s="691"/>
      <c r="P927" s="691"/>
      <c r="Q927" s="691"/>
      <c r="R927" s="691"/>
      <c r="S927" s="691"/>
      <c r="T927" s="691"/>
      <c r="U927" s="691"/>
      <c r="V927" s="691"/>
      <c r="W927" s="691"/>
      <c r="X927" s="691"/>
      <c r="Y927" s="691"/>
      <c r="Z927" s="691"/>
      <c r="AA927" s="691"/>
      <c r="AB927" s="691"/>
      <c r="AC927" s="691"/>
      <c r="AD927" s="691"/>
      <c r="AE927" s="691"/>
      <c r="AF927" s="691"/>
    </row>
    <row r="928" spans="1:32" ht="14.25" customHeight="1">
      <c r="A928" s="691"/>
      <c r="B928" s="691"/>
      <c r="C928" s="691"/>
      <c r="D928" s="691"/>
      <c r="E928" s="691"/>
      <c r="F928" s="691"/>
      <c r="G928" s="691"/>
      <c r="H928" s="691"/>
      <c r="I928" s="691"/>
      <c r="J928" s="703"/>
      <c r="K928" s="703"/>
      <c r="L928" s="691"/>
      <c r="M928" s="691"/>
      <c r="N928" s="691"/>
      <c r="O928" s="691"/>
      <c r="P928" s="691"/>
      <c r="Q928" s="691"/>
      <c r="R928" s="691"/>
      <c r="S928" s="691"/>
      <c r="T928" s="691"/>
      <c r="U928" s="691"/>
      <c r="V928" s="691"/>
      <c r="W928" s="691"/>
      <c r="X928" s="691"/>
      <c r="Y928" s="691"/>
      <c r="Z928" s="691"/>
      <c r="AA928" s="691"/>
      <c r="AB928" s="691"/>
      <c r="AC928" s="691"/>
      <c r="AD928" s="691"/>
      <c r="AE928" s="691"/>
      <c r="AF928" s="691"/>
    </row>
    <row r="929" spans="1:32" ht="14.25" customHeight="1">
      <c r="A929" s="691"/>
      <c r="B929" s="691"/>
      <c r="C929" s="691"/>
      <c r="D929" s="691"/>
      <c r="E929" s="691"/>
      <c r="F929" s="691"/>
      <c r="G929" s="691"/>
      <c r="H929" s="691"/>
      <c r="I929" s="691"/>
      <c r="J929" s="703"/>
      <c r="K929" s="703"/>
      <c r="L929" s="691"/>
      <c r="M929" s="691"/>
      <c r="N929" s="691"/>
      <c r="O929" s="691"/>
      <c r="P929" s="691"/>
      <c r="Q929" s="691"/>
      <c r="R929" s="691"/>
      <c r="S929" s="691"/>
      <c r="T929" s="691"/>
      <c r="U929" s="691"/>
      <c r="V929" s="691"/>
      <c r="W929" s="691"/>
      <c r="X929" s="691"/>
      <c r="Y929" s="691"/>
      <c r="Z929" s="691"/>
      <c r="AA929" s="691"/>
      <c r="AB929" s="691"/>
      <c r="AC929" s="691"/>
      <c r="AD929" s="691"/>
      <c r="AE929" s="691"/>
      <c r="AF929" s="691"/>
    </row>
    <row r="930" spans="1:32" ht="14.25" customHeight="1">
      <c r="A930" s="691"/>
      <c r="B930" s="691"/>
      <c r="C930" s="691"/>
      <c r="D930" s="691"/>
      <c r="E930" s="691"/>
      <c r="F930" s="691"/>
      <c r="G930" s="691"/>
      <c r="H930" s="691"/>
      <c r="I930" s="691"/>
      <c r="J930" s="703"/>
      <c r="K930" s="703"/>
      <c r="L930" s="691"/>
      <c r="M930" s="691"/>
      <c r="N930" s="691"/>
      <c r="O930" s="691"/>
      <c r="P930" s="691"/>
      <c r="Q930" s="691"/>
      <c r="R930" s="691"/>
      <c r="S930" s="691"/>
      <c r="T930" s="691"/>
      <c r="U930" s="691"/>
      <c r="V930" s="691"/>
      <c r="W930" s="691"/>
      <c r="X930" s="691"/>
      <c r="Y930" s="691"/>
      <c r="Z930" s="691"/>
      <c r="AA930" s="691"/>
      <c r="AB930" s="691"/>
      <c r="AC930" s="691"/>
      <c r="AD930" s="691"/>
      <c r="AE930" s="691"/>
      <c r="AF930" s="691"/>
    </row>
    <row r="931" spans="1:32" ht="14.25" customHeight="1">
      <c r="A931" s="691"/>
      <c r="B931" s="691"/>
      <c r="C931" s="691"/>
      <c r="D931" s="691"/>
      <c r="E931" s="691"/>
      <c r="F931" s="691"/>
      <c r="G931" s="691"/>
      <c r="H931" s="691"/>
      <c r="I931" s="691"/>
      <c r="J931" s="703"/>
      <c r="K931" s="703"/>
      <c r="L931" s="691"/>
      <c r="M931" s="691"/>
      <c r="N931" s="691"/>
      <c r="O931" s="691"/>
      <c r="P931" s="691"/>
      <c r="Q931" s="691"/>
      <c r="R931" s="691"/>
      <c r="S931" s="691"/>
      <c r="T931" s="691"/>
      <c r="U931" s="691"/>
      <c r="V931" s="691"/>
      <c r="W931" s="691"/>
      <c r="X931" s="691"/>
      <c r="Y931" s="691"/>
      <c r="Z931" s="691"/>
      <c r="AA931" s="691"/>
      <c r="AB931" s="691"/>
      <c r="AC931" s="691"/>
      <c r="AD931" s="691"/>
      <c r="AE931" s="691"/>
      <c r="AF931" s="691"/>
    </row>
    <row r="932" spans="1:32" ht="14.25" customHeight="1">
      <c r="A932" s="691"/>
      <c r="B932" s="691"/>
      <c r="C932" s="691"/>
      <c r="D932" s="691"/>
      <c r="E932" s="691"/>
      <c r="F932" s="691"/>
      <c r="G932" s="691"/>
      <c r="H932" s="691"/>
      <c r="I932" s="691"/>
      <c r="J932" s="703"/>
      <c r="K932" s="703"/>
      <c r="L932" s="691"/>
      <c r="M932" s="691"/>
      <c r="N932" s="691"/>
      <c r="O932" s="691"/>
      <c r="P932" s="691"/>
      <c r="Q932" s="691"/>
      <c r="R932" s="691"/>
      <c r="S932" s="691"/>
      <c r="T932" s="691"/>
      <c r="U932" s="691"/>
      <c r="V932" s="691"/>
      <c r="W932" s="691"/>
      <c r="X932" s="691"/>
      <c r="Y932" s="691"/>
      <c r="Z932" s="691"/>
      <c r="AA932" s="691"/>
      <c r="AB932" s="691"/>
      <c r="AC932" s="691"/>
      <c r="AD932" s="691"/>
      <c r="AE932" s="691"/>
      <c r="AF932" s="691"/>
    </row>
    <row r="933" spans="1:32" ht="14.25" customHeight="1">
      <c r="A933" s="691"/>
      <c r="B933" s="691"/>
      <c r="C933" s="691"/>
      <c r="D933" s="691"/>
      <c r="E933" s="691"/>
      <c r="F933" s="691"/>
      <c r="G933" s="691"/>
      <c r="H933" s="691"/>
      <c r="I933" s="691"/>
      <c r="J933" s="703"/>
      <c r="K933" s="703"/>
      <c r="L933" s="691"/>
      <c r="M933" s="691"/>
      <c r="N933" s="691"/>
      <c r="O933" s="691"/>
      <c r="P933" s="691"/>
      <c r="Q933" s="691"/>
      <c r="R933" s="691"/>
      <c r="S933" s="691"/>
      <c r="T933" s="691"/>
      <c r="U933" s="691"/>
      <c r="V933" s="691"/>
      <c r="W933" s="691"/>
      <c r="X933" s="691"/>
      <c r="Y933" s="691"/>
      <c r="Z933" s="691"/>
      <c r="AA933" s="691"/>
      <c r="AB933" s="691"/>
      <c r="AC933" s="691"/>
      <c r="AD933" s="691"/>
      <c r="AE933" s="691"/>
      <c r="AF933" s="691"/>
    </row>
    <row r="934" spans="1:32" ht="14.25" customHeight="1">
      <c r="A934" s="691"/>
      <c r="B934" s="691"/>
      <c r="C934" s="691"/>
      <c r="D934" s="691"/>
      <c r="E934" s="691"/>
      <c r="F934" s="691"/>
      <c r="G934" s="691"/>
      <c r="H934" s="691"/>
      <c r="I934" s="691"/>
      <c r="J934" s="703"/>
      <c r="K934" s="703"/>
      <c r="L934" s="691"/>
      <c r="M934" s="691"/>
      <c r="N934" s="691"/>
      <c r="O934" s="691"/>
      <c r="P934" s="691"/>
      <c r="Q934" s="691"/>
      <c r="R934" s="691"/>
      <c r="S934" s="691"/>
      <c r="T934" s="691"/>
      <c r="U934" s="691"/>
      <c r="V934" s="691"/>
      <c r="W934" s="691"/>
      <c r="X934" s="691"/>
      <c r="Y934" s="691"/>
      <c r="Z934" s="691"/>
      <c r="AA934" s="691"/>
      <c r="AB934" s="691"/>
      <c r="AC934" s="691"/>
      <c r="AD934" s="691"/>
      <c r="AE934" s="691"/>
      <c r="AF934" s="691"/>
    </row>
    <row r="935" spans="1:32" ht="14.25" customHeight="1">
      <c r="A935" s="691"/>
      <c r="B935" s="691"/>
      <c r="C935" s="691"/>
      <c r="D935" s="691"/>
      <c r="E935" s="691"/>
      <c r="F935" s="691"/>
      <c r="G935" s="691"/>
      <c r="H935" s="691"/>
      <c r="I935" s="691"/>
      <c r="J935" s="703"/>
      <c r="K935" s="703"/>
      <c r="L935" s="691"/>
      <c r="M935" s="691"/>
      <c r="N935" s="691"/>
      <c r="O935" s="691"/>
      <c r="P935" s="691"/>
      <c r="Q935" s="691"/>
      <c r="R935" s="691"/>
      <c r="S935" s="691"/>
      <c r="T935" s="691"/>
      <c r="U935" s="691"/>
      <c r="V935" s="691"/>
      <c r="W935" s="691"/>
      <c r="X935" s="691"/>
      <c r="Y935" s="691"/>
      <c r="Z935" s="691"/>
      <c r="AA935" s="691"/>
      <c r="AB935" s="691"/>
      <c r="AC935" s="691"/>
      <c r="AD935" s="691"/>
      <c r="AE935" s="691"/>
      <c r="AF935" s="691"/>
    </row>
    <row r="936" spans="1:32" ht="14.25" customHeight="1">
      <c r="A936" s="691"/>
      <c r="B936" s="691"/>
      <c r="C936" s="691"/>
      <c r="D936" s="691"/>
      <c r="E936" s="691"/>
      <c r="F936" s="691"/>
      <c r="G936" s="691"/>
      <c r="H936" s="691"/>
      <c r="I936" s="691"/>
      <c r="J936" s="703"/>
      <c r="K936" s="703"/>
      <c r="L936" s="691"/>
      <c r="M936" s="691"/>
      <c r="N936" s="691"/>
      <c r="O936" s="691"/>
      <c r="P936" s="691"/>
      <c r="Q936" s="691"/>
      <c r="R936" s="691"/>
      <c r="S936" s="691"/>
      <c r="T936" s="691"/>
      <c r="U936" s="691"/>
      <c r="V936" s="691"/>
      <c r="W936" s="691"/>
      <c r="X936" s="691"/>
      <c r="Y936" s="691"/>
      <c r="Z936" s="691"/>
      <c r="AA936" s="691"/>
      <c r="AB936" s="691"/>
      <c r="AC936" s="691"/>
      <c r="AD936" s="691"/>
      <c r="AE936" s="691"/>
      <c r="AF936" s="691"/>
    </row>
    <row r="937" spans="1:32" ht="14.25" customHeight="1">
      <c r="A937" s="691"/>
      <c r="B937" s="691"/>
      <c r="C937" s="691"/>
      <c r="D937" s="691"/>
      <c r="E937" s="691"/>
      <c r="F937" s="691"/>
      <c r="G937" s="691"/>
      <c r="H937" s="691"/>
      <c r="I937" s="691"/>
      <c r="J937" s="703"/>
      <c r="K937" s="703"/>
      <c r="L937" s="691"/>
      <c r="M937" s="691"/>
      <c r="N937" s="691"/>
      <c r="O937" s="691"/>
      <c r="P937" s="691"/>
      <c r="Q937" s="691"/>
      <c r="R937" s="691"/>
      <c r="S937" s="691"/>
      <c r="T937" s="691"/>
      <c r="U937" s="691"/>
      <c r="V937" s="691"/>
      <c r="W937" s="691"/>
      <c r="X937" s="691"/>
      <c r="Y937" s="691"/>
      <c r="Z937" s="691"/>
      <c r="AA937" s="691"/>
      <c r="AB937" s="691"/>
      <c r="AC937" s="691"/>
      <c r="AD937" s="691"/>
      <c r="AE937" s="691"/>
      <c r="AF937" s="691"/>
    </row>
    <row r="938" spans="1:32" ht="14.25" customHeight="1">
      <c r="A938" s="691"/>
      <c r="B938" s="691"/>
      <c r="C938" s="691"/>
      <c r="D938" s="691"/>
      <c r="E938" s="691"/>
      <c r="F938" s="691"/>
      <c r="G938" s="691"/>
      <c r="H938" s="691"/>
      <c r="I938" s="691"/>
      <c r="J938" s="703"/>
      <c r="K938" s="703"/>
      <c r="L938" s="691"/>
      <c r="M938" s="691"/>
      <c r="N938" s="691"/>
      <c r="O938" s="691"/>
      <c r="P938" s="691"/>
      <c r="Q938" s="691"/>
      <c r="R938" s="691"/>
      <c r="S938" s="691"/>
      <c r="T938" s="691"/>
      <c r="U938" s="691"/>
      <c r="V938" s="691"/>
      <c r="W938" s="691"/>
      <c r="X938" s="691"/>
      <c r="Y938" s="691"/>
      <c r="Z938" s="691"/>
      <c r="AA938" s="691"/>
      <c r="AB938" s="691"/>
      <c r="AC938" s="691"/>
      <c r="AD938" s="691"/>
      <c r="AE938" s="691"/>
      <c r="AF938" s="691"/>
    </row>
    <row r="939" spans="1:32" ht="14.25" customHeight="1">
      <c r="A939" s="691"/>
      <c r="B939" s="691"/>
      <c r="C939" s="691"/>
      <c r="D939" s="691"/>
      <c r="E939" s="691"/>
      <c r="F939" s="691"/>
      <c r="G939" s="691"/>
      <c r="H939" s="691"/>
      <c r="I939" s="691"/>
      <c r="J939" s="703"/>
      <c r="K939" s="703"/>
      <c r="L939" s="691"/>
      <c r="M939" s="691"/>
      <c r="N939" s="691"/>
      <c r="O939" s="691"/>
      <c r="P939" s="691"/>
      <c r="Q939" s="691"/>
      <c r="R939" s="691"/>
      <c r="S939" s="691"/>
      <c r="T939" s="691"/>
      <c r="U939" s="691"/>
      <c r="V939" s="691"/>
      <c r="W939" s="691"/>
      <c r="X939" s="691"/>
      <c r="Y939" s="691"/>
      <c r="Z939" s="691"/>
      <c r="AA939" s="691"/>
      <c r="AB939" s="691"/>
      <c r="AC939" s="691"/>
      <c r="AD939" s="691"/>
      <c r="AE939" s="691"/>
      <c r="AF939" s="691"/>
    </row>
    <row r="940" spans="1:32" ht="14.25" customHeight="1">
      <c r="A940" s="691"/>
      <c r="B940" s="691"/>
      <c r="C940" s="691"/>
      <c r="D940" s="691"/>
      <c r="E940" s="691"/>
      <c r="F940" s="691"/>
      <c r="G940" s="691"/>
      <c r="H940" s="691"/>
      <c r="I940" s="691"/>
      <c r="J940" s="703"/>
      <c r="K940" s="703"/>
      <c r="L940" s="691"/>
      <c r="M940" s="691"/>
      <c r="N940" s="691"/>
      <c r="O940" s="691"/>
      <c r="P940" s="691"/>
      <c r="Q940" s="691"/>
      <c r="R940" s="691"/>
      <c r="S940" s="691"/>
      <c r="T940" s="691"/>
      <c r="U940" s="691"/>
      <c r="V940" s="691"/>
      <c r="W940" s="691"/>
      <c r="X940" s="691"/>
      <c r="Y940" s="691"/>
      <c r="Z940" s="691"/>
      <c r="AA940" s="691"/>
      <c r="AB940" s="691"/>
      <c r="AC940" s="691"/>
      <c r="AD940" s="691"/>
      <c r="AE940" s="691"/>
      <c r="AF940" s="691"/>
    </row>
    <row r="941" spans="1:32" ht="14.25" customHeight="1">
      <c r="A941" s="691"/>
      <c r="B941" s="691"/>
      <c r="C941" s="691"/>
      <c r="D941" s="691"/>
      <c r="E941" s="691"/>
      <c r="F941" s="691"/>
      <c r="G941" s="691"/>
      <c r="H941" s="691"/>
      <c r="I941" s="691"/>
      <c r="J941" s="703"/>
      <c r="K941" s="703"/>
      <c r="L941" s="691"/>
      <c r="M941" s="691"/>
      <c r="N941" s="691"/>
      <c r="O941" s="691"/>
      <c r="P941" s="691"/>
      <c r="Q941" s="691"/>
      <c r="R941" s="691"/>
      <c r="S941" s="691"/>
      <c r="T941" s="691"/>
      <c r="U941" s="691"/>
      <c r="V941" s="691"/>
      <c r="W941" s="691"/>
      <c r="X941" s="691"/>
      <c r="Y941" s="691"/>
      <c r="Z941" s="691"/>
      <c r="AA941" s="691"/>
      <c r="AB941" s="691"/>
      <c r="AC941" s="691"/>
      <c r="AD941" s="691"/>
      <c r="AE941" s="691"/>
      <c r="AF941" s="691"/>
    </row>
    <row r="942" spans="1:32" ht="14.25" customHeight="1">
      <c r="A942" s="691"/>
      <c r="B942" s="691"/>
      <c r="C942" s="691"/>
      <c r="D942" s="691"/>
      <c r="E942" s="691"/>
      <c r="F942" s="691"/>
      <c r="G942" s="691"/>
      <c r="H942" s="691"/>
      <c r="I942" s="691"/>
      <c r="J942" s="703"/>
      <c r="K942" s="703"/>
      <c r="L942" s="691"/>
      <c r="M942" s="691"/>
      <c r="N942" s="691"/>
      <c r="O942" s="691"/>
      <c r="P942" s="691"/>
      <c r="Q942" s="691"/>
      <c r="R942" s="691"/>
      <c r="S942" s="691"/>
      <c r="T942" s="691"/>
      <c r="U942" s="691"/>
      <c r="V942" s="691"/>
      <c r="W942" s="691"/>
      <c r="X942" s="691"/>
      <c r="Y942" s="691"/>
      <c r="Z942" s="691"/>
      <c r="AA942" s="691"/>
      <c r="AB942" s="691"/>
      <c r="AC942" s="691"/>
      <c r="AD942" s="691"/>
      <c r="AE942" s="691"/>
      <c r="AF942" s="691"/>
    </row>
    <row r="943" spans="1:32" ht="14.25" customHeight="1">
      <c r="A943" s="691"/>
      <c r="B943" s="691"/>
      <c r="C943" s="691"/>
      <c r="D943" s="691"/>
      <c r="E943" s="691"/>
      <c r="F943" s="691"/>
      <c r="G943" s="691"/>
      <c r="H943" s="691"/>
      <c r="I943" s="691"/>
      <c r="J943" s="703"/>
      <c r="K943" s="703"/>
      <c r="L943" s="691"/>
      <c r="M943" s="691"/>
      <c r="N943" s="691"/>
      <c r="O943" s="691"/>
      <c r="P943" s="691"/>
      <c r="Q943" s="691"/>
      <c r="R943" s="691"/>
      <c r="S943" s="691"/>
      <c r="T943" s="691"/>
      <c r="U943" s="691"/>
      <c r="V943" s="691"/>
      <c r="W943" s="691"/>
      <c r="X943" s="691"/>
      <c r="Y943" s="691"/>
      <c r="Z943" s="691"/>
      <c r="AA943" s="691"/>
      <c r="AB943" s="691"/>
      <c r="AC943" s="691"/>
      <c r="AD943" s="691"/>
      <c r="AE943" s="691"/>
      <c r="AF943" s="691"/>
    </row>
    <row r="944" spans="1:32" ht="14.25" customHeight="1">
      <c r="A944" s="691"/>
      <c r="B944" s="691"/>
      <c r="C944" s="691"/>
      <c r="D944" s="691"/>
      <c r="E944" s="691"/>
      <c r="F944" s="691"/>
      <c r="G944" s="691"/>
      <c r="H944" s="691"/>
      <c r="I944" s="691"/>
      <c r="J944" s="703"/>
      <c r="K944" s="703"/>
      <c r="L944" s="691"/>
      <c r="M944" s="691"/>
      <c r="N944" s="691"/>
      <c r="O944" s="691"/>
      <c r="P944" s="691"/>
      <c r="Q944" s="691"/>
      <c r="R944" s="691"/>
      <c r="S944" s="691"/>
      <c r="T944" s="691"/>
      <c r="U944" s="691"/>
      <c r="V944" s="691"/>
      <c r="W944" s="691"/>
      <c r="X944" s="691"/>
      <c r="Y944" s="691"/>
      <c r="Z944" s="691"/>
      <c r="AA944" s="691"/>
      <c r="AB944" s="691"/>
      <c r="AC944" s="691"/>
      <c r="AD944" s="691"/>
      <c r="AE944" s="691"/>
      <c r="AF944" s="691"/>
    </row>
    <row r="945" spans="1:32" ht="14.25" customHeight="1">
      <c r="A945" s="691"/>
      <c r="B945" s="691"/>
      <c r="C945" s="691"/>
      <c r="D945" s="691"/>
      <c r="E945" s="691"/>
      <c r="F945" s="691"/>
      <c r="G945" s="691"/>
      <c r="H945" s="691"/>
      <c r="I945" s="691"/>
      <c r="J945" s="703"/>
      <c r="K945" s="703"/>
      <c r="L945" s="691"/>
      <c r="M945" s="691"/>
      <c r="N945" s="691"/>
      <c r="O945" s="691"/>
      <c r="P945" s="691"/>
      <c r="Q945" s="691"/>
      <c r="R945" s="691"/>
      <c r="S945" s="691"/>
      <c r="T945" s="691"/>
      <c r="U945" s="691"/>
      <c r="V945" s="691"/>
      <c r="W945" s="691"/>
      <c r="X945" s="691"/>
      <c r="Y945" s="691"/>
      <c r="Z945" s="691"/>
      <c r="AA945" s="691"/>
      <c r="AB945" s="691"/>
      <c r="AC945" s="691"/>
      <c r="AD945" s="691"/>
      <c r="AE945" s="691"/>
      <c r="AF945" s="691"/>
    </row>
    <row r="946" spans="1:32" ht="14.25" customHeight="1">
      <c r="A946" s="691"/>
      <c r="B946" s="691"/>
      <c r="C946" s="691"/>
      <c r="D946" s="691"/>
      <c r="E946" s="691"/>
      <c r="F946" s="691"/>
      <c r="G946" s="691"/>
      <c r="H946" s="691"/>
      <c r="I946" s="691"/>
      <c r="J946" s="703"/>
      <c r="K946" s="703"/>
      <c r="L946" s="691"/>
      <c r="M946" s="691"/>
      <c r="N946" s="691"/>
      <c r="O946" s="691"/>
      <c r="P946" s="691"/>
      <c r="Q946" s="691"/>
      <c r="R946" s="691"/>
      <c r="S946" s="691"/>
      <c r="T946" s="691"/>
      <c r="U946" s="691"/>
      <c r="V946" s="691"/>
      <c r="W946" s="691"/>
      <c r="X946" s="691"/>
      <c r="Y946" s="691"/>
      <c r="Z946" s="691"/>
      <c r="AA946" s="691"/>
      <c r="AB946" s="691"/>
      <c r="AC946" s="691"/>
      <c r="AD946" s="691"/>
      <c r="AE946" s="691"/>
      <c r="AF946" s="691"/>
    </row>
    <row r="947" spans="1:32" ht="14.25" customHeight="1">
      <c r="A947" s="691"/>
      <c r="B947" s="691"/>
      <c r="C947" s="691"/>
      <c r="D947" s="691"/>
      <c r="E947" s="691"/>
      <c r="F947" s="691"/>
      <c r="G947" s="691"/>
      <c r="H947" s="691"/>
      <c r="I947" s="691"/>
      <c r="J947" s="703"/>
      <c r="K947" s="703"/>
      <c r="L947" s="691"/>
      <c r="M947" s="691"/>
      <c r="N947" s="691"/>
      <c r="O947" s="691"/>
      <c r="P947" s="691"/>
      <c r="Q947" s="691"/>
      <c r="R947" s="691"/>
      <c r="S947" s="691"/>
      <c r="T947" s="691"/>
      <c r="U947" s="691"/>
      <c r="V947" s="691"/>
      <c r="W947" s="691"/>
      <c r="X947" s="691"/>
      <c r="Y947" s="691"/>
      <c r="Z947" s="691"/>
      <c r="AA947" s="691"/>
      <c r="AB947" s="691"/>
      <c r="AC947" s="691"/>
      <c r="AD947" s="691"/>
      <c r="AE947" s="691"/>
      <c r="AF947" s="691"/>
    </row>
    <row r="948" spans="1:32" ht="14.25" customHeight="1">
      <c r="A948" s="691"/>
      <c r="B948" s="691"/>
      <c r="C948" s="691"/>
      <c r="D948" s="691"/>
      <c r="E948" s="691"/>
      <c r="F948" s="691"/>
      <c r="G948" s="691"/>
      <c r="H948" s="691"/>
      <c r="I948" s="691"/>
      <c r="J948" s="703"/>
      <c r="K948" s="703"/>
      <c r="L948" s="691"/>
      <c r="M948" s="691"/>
      <c r="N948" s="691"/>
      <c r="O948" s="691"/>
      <c r="P948" s="691"/>
      <c r="Q948" s="691"/>
      <c r="R948" s="691"/>
      <c r="S948" s="691"/>
      <c r="T948" s="691"/>
      <c r="U948" s="691"/>
      <c r="V948" s="691"/>
      <c r="W948" s="691"/>
      <c r="X948" s="691"/>
      <c r="Y948" s="691"/>
      <c r="Z948" s="691"/>
      <c r="AA948" s="691"/>
      <c r="AB948" s="691"/>
      <c r="AC948" s="691"/>
      <c r="AD948" s="691"/>
      <c r="AE948" s="691"/>
      <c r="AF948" s="691"/>
    </row>
  </sheetData>
  <mergeCells count="23">
    <mergeCell ref="D2:K2"/>
    <mergeCell ref="D3:K5"/>
    <mergeCell ref="D6:K7"/>
    <mergeCell ref="D9:K9"/>
    <mergeCell ref="D13:D23"/>
    <mergeCell ref="F13:F17"/>
    <mergeCell ref="F19:F23"/>
    <mergeCell ref="G18:J18"/>
    <mergeCell ref="E13:E23"/>
    <mergeCell ref="G25:J25"/>
    <mergeCell ref="D45:K45"/>
    <mergeCell ref="D28:D32"/>
    <mergeCell ref="E28:E32"/>
    <mergeCell ref="F28:F32"/>
    <mergeCell ref="D33:J33"/>
    <mergeCell ref="E35:F35"/>
    <mergeCell ref="E36:F36"/>
    <mergeCell ref="D34:K34"/>
    <mergeCell ref="D37:J37"/>
    <mergeCell ref="D38:J38"/>
    <mergeCell ref="D39:J39"/>
    <mergeCell ref="D40:J40"/>
    <mergeCell ref="D44:K44"/>
  </mergeCells>
  <conditionalFormatting sqref="J1:L1 L2">
    <cfRule type="cellIs" dxfId="0" priority="1" stopIfTrue="1" operator="equal">
      <formula>"CHEQ. INSUMOS"</formula>
    </cfRule>
  </conditionalFormatting>
  <pageMargins left="0.7" right="0.7" top="0.75" bottom="0.75" header="0" footer="0"/>
  <pageSetup paperSize="9" scale="47" fitToHeight="0" orientation="portrait" r:id="rId1"/>
  <rowBreaks count="1" manualBreakCount="1">
    <brk id="1" min="3" max="10"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EA53A-26AC-42C9-9443-472B8805328D}">
  <dimension ref="A1:II97"/>
  <sheetViews>
    <sheetView zoomScale="150" workbookViewId="0">
      <selection activeCell="S71" sqref="S71"/>
    </sheetView>
  </sheetViews>
  <sheetFormatPr baseColWidth="10" defaultColWidth="11.42578125" defaultRowHeight="12.75"/>
  <cols>
    <col min="1" max="1" width="17.7109375" style="512" customWidth="1"/>
    <col min="2" max="2" width="24" style="512" customWidth="1"/>
    <col min="3" max="3" width="15.42578125" style="512" customWidth="1"/>
    <col min="4" max="4" width="16.140625" style="512" customWidth="1"/>
    <col min="5" max="5" width="13.140625" style="512" customWidth="1"/>
    <col min="6" max="6" width="13" style="512" customWidth="1"/>
    <col min="7" max="7" width="15.7109375" style="657" customWidth="1"/>
    <col min="8" max="8" width="13.42578125" style="512" hidden="1" customWidth="1"/>
    <col min="9" max="9" width="13.7109375" style="512" hidden="1" customWidth="1"/>
    <col min="10" max="10" width="12.42578125" style="512" hidden="1" customWidth="1"/>
    <col min="11" max="11" width="15.7109375" style="512" hidden="1" customWidth="1"/>
    <col min="12" max="12" width="20" style="512" hidden="1" customWidth="1"/>
    <col min="13" max="13" width="20.7109375" style="512" hidden="1" customWidth="1"/>
    <col min="14" max="18" width="20" style="512" hidden="1" customWidth="1"/>
    <col min="19" max="241" width="20" style="512" customWidth="1"/>
    <col min="242" max="242" width="20" style="509" customWidth="1"/>
    <col min="243" max="16384" width="11.42578125" style="510"/>
  </cols>
  <sheetData>
    <row r="1" spans="1:243" s="501" customFormat="1" ht="18" customHeight="1">
      <c r="A1" s="1260" t="s">
        <v>374</v>
      </c>
      <c r="B1" s="1261"/>
      <c r="C1" s="1261"/>
      <c r="D1" s="1261"/>
      <c r="E1" s="1261"/>
      <c r="F1" s="1262"/>
      <c r="G1" s="1266"/>
    </row>
    <row r="2" spans="1:243" s="501" customFormat="1" ht="22.5" customHeight="1" thickBot="1">
      <c r="A2" s="1263"/>
      <c r="B2" s="1264"/>
      <c r="C2" s="1264"/>
      <c r="D2" s="1264"/>
      <c r="E2" s="1264"/>
      <c r="F2" s="1265"/>
      <c r="G2" s="1267"/>
    </row>
    <row r="3" spans="1:243" s="501" customFormat="1" ht="21" customHeight="1">
      <c r="A3" s="1268" t="s">
        <v>375</v>
      </c>
      <c r="B3" s="1268"/>
      <c r="C3" s="502">
        <v>1046009625</v>
      </c>
      <c r="D3" s="1269" t="s">
        <v>376</v>
      </c>
      <c r="E3" s="1270"/>
      <c r="F3" s="1271"/>
      <c r="G3" s="503">
        <v>1750905</v>
      </c>
    </row>
    <row r="4" spans="1:243" s="501" customFormat="1" ht="29.25" customHeight="1">
      <c r="A4" s="1272" t="s">
        <v>377</v>
      </c>
      <c r="B4" s="1273"/>
      <c r="C4" s="502">
        <v>774821440</v>
      </c>
      <c r="D4" s="1269" t="s">
        <v>378</v>
      </c>
      <c r="E4" s="1270"/>
      <c r="F4" s="1271"/>
      <c r="G4" s="503">
        <v>2000000</v>
      </c>
      <c r="J4" s="501">
        <f>+(200*C4)/G5</f>
        <v>350181000</v>
      </c>
    </row>
    <row r="5" spans="1:243" s="501" customFormat="1" ht="19.899999999999999" customHeight="1">
      <c r="A5" s="504" t="s">
        <v>379</v>
      </c>
      <c r="B5" s="505" t="s">
        <v>380</v>
      </c>
      <c r="C5" s="506">
        <v>3</v>
      </c>
      <c r="D5" s="1248" t="s">
        <v>381</v>
      </c>
      <c r="E5" s="1248"/>
      <c r="F5" s="1248"/>
      <c r="G5" s="507">
        <f>C4/G3</f>
        <v>442.52625927734516</v>
      </c>
    </row>
    <row r="6" spans="1:243" s="508" customFormat="1" ht="10.5" customHeight="1">
      <c r="A6" s="1249" t="s">
        <v>382</v>
      </c>
      <c r="B6" s="1250"/>
      <c r="C6" s="1250"/>
      <c r="D6" s="1250"/>
      <c r="E6" s="1250"/>
      <c r="F6" s="1250"/>
      <c r="G6" s="1251"/>
      <c r="IH6" s="509"/>
      <c r="II6" s="510"/>
    </row>
    <row r="7" spans="1:243" ht="10.5" customHeight="1">
      <c r="A7" s="1252" t="s">
        <v>383</v>
      </c>
      <c r="B7" s="1253"/>
      <c r="C7" s="1253"/>
      <c r="D7" s="1253"/>
      <c r="E7" s="1253"/>
      <c r="F7" s="1253"/>
      <c r="G7" s="511"/>
    </row>
    <row r="8" spans="1:243" s="517" customFormat="1" ht="30.4" customHeight="1">
      <c r="A8" s="513" t="s">
        <v>8</v>
      </c>
      <c r="B8" s="514" t="s">
        <v>384</v>
      </c>
      <c r="C8" s="515" t="s">
        <v>385</v>
      </c>
      <c r="D8" s="515" t="s">
        <v>386</v>
      </c>
      <c r="E8" s="515" t="s">
        <v>387</v>
      </c>
      <c r="F8" s="515" t="s">
        <v>388</v>
      </c>
      <c r="G8" s="516" t="s">
        <v>389</v>
      </c>
      <c r="J8" s="518">
        <v>2146553</v>
      </c>
      <c r="IH8" s="519"/>
      <c r="II8" s="520"/>
    </row>
    <row r="9" spans="1:243" s="517" customFormat="1" ht="10.5" customHeight="1">
      <c r="A9" s="521" t="s">
        <v>321</v>
      </c>
      <c r="B9" s="514"/>
      <c r="C9" s="522" t="s">
        <v>322</v>
      </c>
      <c r="D9" s="522" t="s">
        <v>323</v>
      </c>
      <c r="E9" s="522" t="s">
        <v>324</v>
      </c>
      <c r="F9" s="522" t="s">
        <v>325</v>
      </c>
      <c r="G9" s="523" t="s">
        <v>390</v>
      </c>
      <c r="J9" s="524">
        <v>3760118</v>
      </c>
      <c r="IH9" s="509"/>
      <c r="II9" s="510"/>
    </row>
    <row r="10" spans="1:243" s="517" customFormat="1" ht="10.5" customHeight="1">
      <c r="A10" s="1229" t="s">
        <v>391</v>
      </c>
      <c r="B10" s="1230"/>
      <c r="C10" s="1230"/>
      <c r="D10" s="1230"/>
      <c r="E10" s="1230"/>
      <c r="F10" s="1230"/>
      <c r="G10" s="1231"/>
      <c r="H10" s="517" t="s">
        <v>392</v>
      </c>
      <c r="IH10" s="509"/>
      <c r="II10" s="510"/>
    </row>
    <row r="11" spans="1:243" s="517" customFormat="1" ht="10.5" customHeight="1">
      <c r="A11" s="525">
        <v>1</v>
      </c>
      <c r="B11" s="526" t="s">
        <v>393</v>
      </c>
      <c r="C11" s="527">
        <f>+C5</f>
        <v>3</v>
      </c>
      <c r="D11" s="528">
        <v>0.2</v>
      </c>
      <c r="E11" s="529">
        <v>3410000</v>
      </c>
      <c r="F11" s="530">
        <v>1.1599999999999999</v>
      </c>
      <c r="G11" s="531">
        <f>ROUND(A11*D11*E11*F11*C11,2)</f>
        <v>2373360</v>
      </c>
      <c r="H11" s="517">
        <v>7</v>
      </c>
      <c r="S11" s="532"/>
      <c r="IH11" s="509"/>
      <c r="II11" s="510"/>
    </row>
    <row r="12" spans="1:243" s="517" customFormat="1" ht="9" customHeight="1">
      <c r="A12" s="525">
        <v>1</v>
      </c>
      <c r="B12" s="526" t="s">
        <v>394</v>
      </c>
      <c r="C12" s="527">
        <f>+C5</f>
        <v>3</v>
      </c>
      <c r="D12" s="528">
        <v>1</v>
      </c>
      <c r="E12" s="529">
        <v>2700000</v>
      </c>
      <c r="F12" s="530">
        <v>1.78</v>
      </c>
      <c r="G12" s="531">
        <f>ROUND(A12*D12*E12*F12*C12,2)</f>
        <v>14418000</v>
      </c>
      <c r="H12" s="517">
        <v>9</v>
      </c>
      <c r="IH12" s="509"/>
      <c r="II12" s="510"/>
    </row>
    <row r="13" spans="1:243" s="517" customFormat="1" ht="10.5" hidden="1" customHeight="1">
      <c r="A13" s="525">
        <v>1</v>
      </c>
      <c r="B13" s="1254" t="s">
        <v>395</v>
      </c>
      <c r="C13" s="1255"/>
      <c r="D13" s="528">
        <v>0</v>
      </c>
      <c r="E13" s="533">
        <v>2200000</v>
      </c>
      <c r="F13" s="530">
        <v>1.78</v>
      </c>
      <c r="G13" s="534">
        <f t="shared" ref="G13:G19" si="0">A13*D13*E13*F13</f>
        <v>0</v>
      </c>
      <c r="IH13" s="509"/>
      <c r="II13" s="510"/>
    </row>
    <row r="14" spans="1:243" s="517" customFormat="1" ht="10.5" hidden="1" customHeight="1">
      <c r="A14" s="535">
        <v>1</v>
      </c>
      <c r="B14" s="536" t="s">
        <v>396</v>
      </c>
      <c r="C14" s="537">
        <v>0</v>
      </c>
      <c r="D14" s="538">
        <v>0</v>
      </c>
      <c r="E14" s="539">
        <v>1876408</v>
      </c>
      <c r="F14" s="540" t="e">
        <v>#REF!</v>
      </c>
      <c r="G14" s="541" t="e">
        <f t="shared" si="0"/>
        <v>#REF!</v>
      </c>
      <c r="IH14" s="509"/>
      <c r="II14" s="510"/>
    </row>
    <row r="15" spans="1:243" s="517" customFormat="1" ht="10.5" hidden="1" customHeight="1">
      <c r="A15" s="542">
        <v>1</v>
      </c>
      <c r="B15" s="543" t="s">
        <v>397</v>
      </c>
      <c r="C15" s="544">
        <v>0</v>
      </c>
      <c r="D15" s="545">
        <v>0</v>
      </c>
      <c r="E15" s="546">
        <v>0</v>
      </c>
      <c r="F15" s="540">
        <v>1</v>
      </c>
      <c r="G15" s="547">
        <f t="shared" si="0"/>
        <v>0</v>
      </c>
      <c r="IH15" s="509"/>
      <c r="II15" s="510"/>
    </row>
    <row r="16" spans="1:243" s="517" customFormat="1" ht="21.75" hidden="1" customHeight="1">
      <c r="A16" s="542">
        <v>1</v>
      </c>
      <c r="B16" s="548" t="s">
        <v>398</v>
      </c>
      <c r="C16" s="544">
        <v>0</v>
      </c>
      <c r="D16" s="545">
        <v>0</v>
      </c>
      <c r="E16" s="546">
        <v>0</v>
      </c>
      <c r="F16" s="540">
        <v>1</v>
      </c>
      <c r="G16" s="547">
        <f t="shared" si="0"/>
        <v>0</v>
      </c>
      <c r="IH16" s="509"/>
      <c r="II16" s="510"/>
    </row>
    <row r="17" spans="1:243" s="517" customFormat="1" ht="21.75" hidden="1" customHeight="1">
      <c r="A17" s="542">
        <v>1</v>
      </c>
      <c r="B17" s="548" t="s">
        <v>399</v>
      </c>
      <c r="C17" s="544">
        <v>0</v>
      </c>
      <c r="D17" s="545">
        <v>0</v>
      </c>
      <c r="E17" s="546">
        <v>0</v>
      </c>
      <c r="F17" s="540" t="e">
        <v>#REF!</v>
      </c>
      <c r="G17" s="547" t="e">
        <f t="shared" si="0"/>
        <v>#REF!</v>
      </c>
      <c r="IH17" s="509"/>
      <c r="II17" s="510"/>
    </row>
    <row r="18" spans="1:243" s="517" customFormat="1" ht="21.75" hidden="1" customHeight="1">
      <c r="A18" s="542">
        <v>1</v>
      </c>
      <c r="B18" s="548" t="s">
        <v>400</v>
      </c>
      <c r="C18" s="544">
        <v>0</v>
      </c>
      <c r="D18" s="545">
        <v>0</v>
      </c>
      <c r="E18" s="546">
        <v>0</v>
      </c>
      <c r="F18" s="540">
        <v>5.0000000000000001E-3</v>
      </c>
      <c r="G18" s="547">
        <f t="shared" si="0"/>
        <v>0</v>
      </c>
      <c r="IH18" s="509"/>
      <c r="II18" s="510"/>
    </row>
    <row r="19" spans="1:243" s="517" customFormat="1" ht="10.5" hidden="1" customHeight="1">
      <c r="A19" s="549">
        <v>1</v>
      </c>
      <c r="B19" s="550" t="s">
        <v>401</v>
      </c>
      <c r="C19" s="551">
        <v>0</v>
      </c>
      <c r="D19" s="552">
        <v>0</v>
      </c>
      <c r="E19" s="553">
        <v>0</v>
      </c>
      <c r="F19" s="540">
        <v>5.3E-3</v>
      </c>
      <c r="G19" s="554">
        <f t="shared" si="0"/>
        <v>0</v>
      </c>
      <c r="IH19" s="509"/>
      <c r="II19" s="510"/>
    </row>
    <row r="20" spans="1:243" s="517" customFormat="1" ht="10.15" customHeight="1">
      <c r="A20" s="555"/>
      <c r="B20" s="556"/>
      <c r="C20" s="557"/>
      <c r="D20" s="558"/>
      <c r="E20" s="559"/>
      <c r="F20" s="560"/>
      <c r="G20" s="561"/>
      <c r="IH20" s="509"/>
      <c r="II20" s="510"/>
    </row>
    <row r="21" spans="1:243" s="517" customFormat="1" ht="10.5" hidden="1" customHeight="1">
      <c r="A21" s="1256" t="s">
        <v>402</v>
      </c>
      <c r="B21" s="1257"/>
      <c r="C21" s="1257"/>
      <c r="D21" s="1257"/>
      <c r="E21" s="1257"/>
      <c r="F21" s="1257"/>
      <c r="G21" s="1258"/>
      <c r="IH21" s="509"/>
      <c r="II21" s="510"/>
    </row>
    <row r="22" spans="1:243" s="517" customFormat="1" ht="10.5" hidden="1" customHeight="1">
      <c r="A22" s="562">
        <v>1</v>
      </c>
      <c r="B22" s="1259" t="s">
        <v>403</v>
      </c>
      <c r="C22" s="1259"/>
      <c r="D22" s="563">
        <v>0</v>
      </c>
      <c r="E22" s="564">
        <v>1800000</v>
      </c>
      <c r="F22" s="565">
        <v>1.748</v>
      </c>
      <c r="G22" s="566">
        <f>A22*D22*E22*F22</f>
        <v>0</v>
      </c>
      <c r="H22" s="512"/>
      <c r="IH22" s="509"/>
      <c r="II22" s="510"/>
    </row>
    <row r="23" spans="1:243" s="517" customFormat="1" ht="10.5" hidden="1" customHeight="1">
      <c r="A23" s="542">
        <v>2</v>
      </c>
      <c r="B23" s="1247" t="s">
        <v>404</v>
      </c>
      <c r="C23" s="1247"/>
      <c r="D23" s="545">
        <v>1</v>
      </c>
      <c r="E23" s="546">
        <v>1100000</v>
      </c>
      <c r="F23" s="567">
        <v>1.748</v>
      </c>
      <c r="G23" s="547">
        <f>A23*D23*E23*F23</f>
        <v>3845600</v>
      </c>
      <c r="H23" s="512"/>
      <c r="IH23" s="509"/>
      <c r="II23" s="510"/>
    </row>
    <row r="24" spans="1:243" s="517" customFormat="1" ht="10.5" hidden="1" customHeight="1">
      <c r="A24" s="542">
        <v>1</v>
      </c>
      <c r="B24" s="1247" t="s">
        <v>405</v>
      </c>
      <c r="C24" s="1247"/>
      <c r="D24" s="545">
        <v>0</v>
      </c>
      <c r="E24" s="546">
        <v>1732000</v>
      </c>
      <c r="F24" s="567">
        <v>1.748</v>
      </c>
      <c r="G24" s="547">
        <f>A24*D24*E24*F24</f>
        <v>0</v>
      </c>
      <c r="H24" s="512"/>
      <c r="J24" s="512"/>
      <c r="IH24" s="509"/>
      <c r="II24" s="510"/>
    </row>
    <row r="25" spans="1:243" s="517" customFormat="1" ht="10.5" hidden="1" customHeight="1">
      <c r="A25" s="542">
        <v>1</v>
      </c>
      <c r="B25" s="1247" t="s">
        <v>406</v>
      </c>
      <c r="C25" s="1247"/>
      <c r="D25" s="545">
        <v>0.8</v>
      </c>
      <c r="E25" s="546"/>
      <c r="F25" s="530"/>
      <c r="G25" s="547">
        <f>A25*D25*E25</f>
        <v>0</v>
      </c>
      <c r="H25" s="512"/>
      <c r="IH25" s="509"/>
      <c r="II25" s="510"/>
    </row>
    <row r="26" spans="1:243" s="517" customFormat="1" ht="10.5" hidden="1" customHeight="1">
      <c r="A26" s="542">
        <v>1</v>
      </c>
      <c r="B26" s="1247" t="s">
        <v>407</v>
      </c>
      <c r="C26" s="1247"/>
      <c r="D26" s="545">
        <v>0</v>
      </c>
      <c r="E26" s="546">
        <v>1957000</v>
      </c>
      <c r="F26" s="567">
        <v>1.748</v>
      </c>
      <c r="G26" s="547">
        <f>A26*D26*E26*F26</f>
        <v>0</v>
      </c>
      <c r="H26" s="512"/>
      <c r="IH26" s="509"/>
      <c r="II26" s="510"/>
    </row>
    <row r="27" spans="1:243" s="517" customFormat="1" ht="10.5" hidden="1" customHeight="1">
      <c r="A27" s="542">
        <v>1</v>
      </c>
      <c r="B27" s="1247" t="s">
        <v>408</v>
      </c>
      <c r="C27" s="1247"/>
      <c r="D27" s="545">
        <v>0</v>
      </c>
      <c r="E27" s="546">
        <v>1057000</v>
      </c>
      <c r="F27" s="567">
        <v>1.748</v>
      </c>
      <c r="G27" s="547">
        <f>A27*D27*E27*F27</f>
        <v>0</v>
      </c>
      <c r="H27" s="512"/>
      <c r="IH27" s="509"/>
      <c r="II27" s="510"/>
    </row>
    <row r="28" spans="1:243" ht="10.5" hidden="1" customHeight="1">
      <c r="A28" s="549">
        <v>1</v>
      </c>
      <c r="B28" s="1228" t="s">
        <v>409</v>
      </c>
      <c r="C28" s="1228"/>
      <c r="D28" s="552">
        <v>0</v>
      </c>
      <c r="E28" s="553">
        <v>850000</v>
      </c>
      <c r="F28" s="567">
        <v>1.748</v>
      </c>
      <c r="G28" s="554">
        <f>A28*D28*E28*F28</f>
        <v>0</v>
      </c>
    </row>
    <row r="29" spans="1:243" ht="1.1499999999999999" customHeight="1">
      <c r="A29" s="555"/>
      <c r="B29" s="568"/>
      <c r="C29" s="568"/>
      <c r="D29" s="558"/>
      <c r="E29" s="559"/>
      <c r="F29" s="560"/>
      <c r="G29" s="561"/>
    </row>
    <row r="30" spans="1:243" s="517" customFormat="1" ht="10.5" customHeight="1">
      <c r="A30" s="1229" t="s">
        <v>410</v>
      </c>
      <c r="B30" s="1230"/>
      <c r="C30" s="1230"/>
      <c r="D30" s="1230"/>
      <c r="E30" s="1230"/>
      <c r="F30" s="1230"/>
      <c r="G30" s="1231"/>
      <c r="IH30" s="509"/>
      <c r="II30" s="510"/>
    </row>
    <row r="31" spans="1:243" ht="10.5" hidden="1" customHeight="1">
      <c r="A31" s="525">
        <v>1</v>
      </c>
      <c r="B31" s="1232" t="s">
        <v>411</v>
      </c>
      <c r="C31" s="1232"/>
      <c r="D31" s="569">
        <v>0</v>
      </c>
      <c r="E31" s="533">
        <v>2000000</v>
      </c>
      <c r="F31" s="530">
        <v>1.78</v>
      </c>
      <c r="G31" s="534">
        <f>A31*D31*E31*F31</f>
        <v>0</v>
      </c>
    </row>
    <row r="32" spans="1:243" ht="49.5" hidden="1" customHeight="1">
      <c r="A32" s="525">
        <v>1</v>
      </c>
      <c r="B32" s="1233" t="s">
        <v>412</v>
      </c>
      <c r="C32" s="1233"/>
      <c r="D32" s="570">
        <v>0</v>
      </c>
      <c r="E32" s="571">
        <v>0</v>
      </c>
      <c r="F32" s="572"/>
      <c r="G32" s="573">
        <f>E32</f>
        <v>0</v>
      </c>
    </row>
    <row r="33" spans="1:243" ht="10.5" customHeight="1">
      <c r="A33" s="1214" t="s">
        <v>413</v>
      </c>
      <c r="B33" s="1215"/>
      <c r="C33" s="1215"/>
      <c r="D33" s="1215"/>
      <c r="E33" s="1215"/>
      <c r="F33" s="1215"/>
      <c r="G33" s="574">
        <f>G11+G12</f>
        <v>16791360</v>
      </c>
    </row>
    <row r="34" spans="1:243">
      <c r="A34" s="575"/>
      <c r="B34" s="576"/>
      <c r="C34" s="576"/>
      <c r="D34" s="576"/>
      <c r="E34" s="576"/>
      <c r="F34" s="576"/>
      <c r="G34" s="577"/>
    </row>
    <row r="35" spans="1:243" s="578" customFormat="1" ht="20.65" hidden="1" customHeight="1">
      <c r="A35" s="1234" t="s">
        <v>414</v>
      </c>
      <c r="B35" s="1235"/>
      <c r="C35" s="515" t="s">
        <v>415</v>
      </c>
      <c r="D35" s="515" t="s">
        <v>416</v>
      </c>
      <c r="E35" s="1236" t="s">
        <v>417</v>
      </c>
      <c r="F35" s="1237"/>
      <c r="G35" s="516" t="s">
        <v>418</v>
      </c>
      <c r="IH35" s="509"/>
      <c r="II35" s="510"/>
    </row>
    <row r="36" spans="1:243" ht="21" hidden="1" customHeight="1">
      <c r="A36" s="1238" t="s">
        <v>419</v>
      </c>
      <c r="B36" s="1239"/>
      <c r="C36" s="579">
        <v>3</v>
      </c>
      <c r="D36" s="580">
        <v>0</v>
      </c>
      <c r="E36" s="1240">
        <v>600000</v>
      </c>
      <c r="F36" s="1241"/>
      <c r="G36" s="581">
        <f>C36*D36*E36</f>
        <v>0</v>
      </c>
    </row>
    <row r="37" spans="1:243" hidden="1">
      <c r="A37" s="1242" t="s">
        <v>420</v>
      </c>
      <c r="B37" s="1243"/>
      <c r="C37" s="582">
        <v>50</v>
      </c>
      <c r="D37" s="583"/>
      <c r="E37" s="584">
        <v>50</v>
      </c>
      <c r="F37" s="585"/>
      <c r="G37" s="586">
        <f>E37*F37</f>
        <v>0</v>
      </c>
      <c r="H37" s="587"/>
    </row>
    <row r="38" spans="1:243" hidden="1">
      <c r="A38" s="1244" t="s">
        <v>421</v>
      </c>
      <c r="B38" s="1245"/>
      <c r="C38" s="1245"/>
      <c r="D38" s="1245"/>
      <c r="E38" s="1245"/>
      <c r="F38" s="1246"/>
      <c r="G38" s="588">
        <v>0</v>
      </c>
      <c r="H38" s="589"/>
      <c r="J38" s="590">
        <v>174068898.78999996</v>
      </c>
    </row>
    <row r="39" spans="1:243" ht="13.15" hidden="1" customHeight="1">
      <c r="A39" s="525">
        <v>1</v>
      </c>
      <c r="B39" s="591" t="s">
        <v>422</v>
      </c>
      <c r="C39" s="591"/>
      <c r="D39" s="570">
        <v>0</v>
      </c>
      <c r="E39" s="1212">
        <v>1500000</v>
      </c>
      <c r="F39" s="1213"/>
      <c r="G39" s="592">
        <f>E39*D39</f>
        <v>0</v>
      </c>
      <c r="H39" s="589"/>
    </row>
    <row r="40" spans="1:243" hidden="1">
      <c r="A40" s="525">
        <v>1</v>
      </c>
      <c r="B40" s="591" t="s">
        <v>93</v>
      </c>
      <c r="C40" s="593">
        <v>3</v>
      </c>
      <c r="D40" s="570">
        <v>0</v>
      </c>
      <c r="E40" s="1212">
        <v>1800000</v>
      </c>
      <c r="F40" s="1213"/>
      <c r="G40" s="592">
        <f>E40*D40*C40</f>
        <v>0</v>
      </c>
      <c r="H40" s="589"/>
    </row>
    <row r="41" spans="1:243" ht="22.15" hidden="1" customHeight="1">
      <c r="A41" s="525">
        <v>1</v>
      </c>
      <c r="B41" s="591" t="s">
        <v>423</v>
      </c>
      <c r="C41" s="593">
        <v>0</v>
      </c>
      <c r="D41" s="570">
        <v>0.5</v>
      </c>
      <c r="E41" s="1212">
        <v>630000</v>
      </c>
      <c r="F41" s="1213"/>
      <c r="G41" s="592">
        <f>E41*D41*C41</f>
        <v>0</v>
      </c>
      <c r="H41" s="589"/>
    </row>
    <row r="42" spans="1:243" hidden="1">
      <c r="A42" s="1214" t="s">
        <v>424</v>
      </c>
      <c r="B42" s="1215"/>
      <c r="C42" s="1215"/>
      <c r="D42" s="1215"/>
      <c r="E42" s="1215"/>
      <c r="F42" s="1215"/>
      <c r="G42" s="594">
        <f>+G36</f>
        <v>0</v>
      </c>
      <c r="H42" s="589"/>
    </row>
    <row r="43" spans="1:243" ht="10.5" customHeight="1">
      <c r="A43" s="1198"/>
      <c r="B43" s="1199"/>
      <c r="C43" s="1199"/>
      <c r="D43" s="1199"/>
      <c r="E43" s="1199"/>
      <c r="F43" s="1199"/>
      <c r="G43" s="1200"/>
      <c r="H43" s="589"/>
    </row>
    <row r="44" spans="1:243" ht="10.5" customHeight="1">
      <c r="A44" s="1201" t="s">
        <v>425</v>
      </c>
      <c r="B44" s="1202"/>
      <c r="C44" s="1202"/>
      <c r="D44" s="1202"/>
      <c r="E44" s="1202"/>
      <c r="F44" s="1202"/>
      <c r="G44" s="595">
        <f>(G33+G42)</f>
        <v>16791360</v>
      </c>
      <c r="H44" s="589"/>
    </row>
    <row r="45" spans="1:243" ht="21.4" customHeight="1">
      <c r="A45" s="1216" t="s">
        <v>426</v>
      </c>
      <c r="B45" s="1217"/>
      <c r="C45" s="1217"/>
      <c r="D45" s="1217"/>
      <c r="E45" s="1217"/>
      <c r="F45" s="1217"/>
      <c r="G45" s="596">
        <f>G44/C4</f>
        <v>2.1671264026973749E-2</v>
      </c>
      <c r="H45" s="589"/>
    </row>
    <row r="46" spans="1:243" ht="10.5" customHeight="1">
      <c r="A46" s="597"/>
      <c r="B46" s="598"/>
      <c r="C46" s="598"/>
      <c r="D46" s="598"/>
      <c r="E46" s="598"/>
      <c r="F46" s="598"/>
      <c r="G46" s="599"/>
      <c r="H46" s="589"/>
    </row>
    <row r="47" spans="1:243" ht="10.5" customHeight="1">
      <c r="A47" s="1198"/>
      <c r="B47" s="1199"/>
      <c r="C47" s="1199"/>
      <c r="D47" s="1199"/>
      <c r="E47" s="1199"/>
      <c r="F47" s="1199"/>
      <c r="G47" s="1200"/>
      <c r="H47" s="589"/>
    </row>
    <row r="48" spans="1:243" ht="10.5" customHeight="1">
      <c r="A48" s="1218" t="s">
        <v>427</v>
      </c>
      <c r="B48" s="1219"/>
      <c r="C48" s="1219"/>
      <c r="D48" s="1219"/>
      <c r="E48" s="1219"/>
      <c r="F48" s="1219"/>
      <c r="G48" s="1220"/>
      <c r="H48" s="600"/>
    </row>
    <row r="49" spans="1:243" s="601" customFormat="1" ht="10.5" customHeight="1">
      <c r="A49" s="1221" t="s">
        <v>428</v>
      </c>
      <c r="B49" s="1222"/>
      <c r="C49" s="1222"/>
      <c r="D49" s="1222"/>
      <c r="E49" s="1222"/>
      <c r="F49" s="1222"/>
      <c r="G49" s="1223"/>
      <c r="H49" s="600"/>
      <c r="IH49" s="509"/>
      <c r="II49" s="510"/>
    </row>
    <row r="50" spans="1:243" s="601" customFormat="1" ht="10.5" customHeight="1">
      <c r="A50" s="1224" t="s">
        <v>6</v>
      </c>
      <c r="B50" s="1225"/>
      <c r="C50" s="602"/>
      <c r="D50" s="602"/>
      <c r="E50" s="602"/>
      <c r="F50" s="603" t="s">
        <v>429</v>
      </c>
      <c r="G50" s="604" t="s">
        <v>418</v>
      </c>
      <c r="H50" s="605"/>
      <c r="IH50" s="509"/>
      <c r="II50" s="510"/>
    </row>
    <row r="51" spans="1:243" s="613" customFormat="1" ht="10.5" customHeight="1">
      <c r="A51" s="1226" t="s">
        <v>430</v>
      </c>
      <c r="B51" s="1227"/>
      <c r="C51" s="606"/>
      <c r="D51" s="606"/>
      <c r="E51" s="607"/>
      <c r="F51" s="608">
        <v>0.02</v>
      </c>
      <c r="G51" s="609">
        <f t="shared" ref="G51:G59" si="1">$C$3*F51</f>
        <v>20920192.5</v>
      </c>
      <c r="H51" s="610"/>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1"/>
      <c r="AG51" s="611"/>
      <c r="AH51" s="611"/>
      <c r="AI51" s="611"/>
      <c r="AJ51" s="611"/>
      <c r="AK51" s="611"/>
      <c r="AL51" s="611"/>
      <c r="AM51" s="611"/>
      <c r="AN51" s="611"/>
      <c r="AO51" s="611"/>
      <c r="AP51" s="611"/>
      <c r="AQ51" s="611"/>
      <c r="AR51" s="611"/>
      <c r="AS51" s="611"/>
      <c r="AT51" s="611"/>
      <c r="AU51" s="611"/>
      <c r="AV51" s="611"/>
      <c r="AW51" s="611"/>
      <c r="AX51" s="611"/>
      <c r="AY51" s="611"/>
      <c r="AZ51" s="611"/>
      <c r="BA51" s="611"/>
      <c r="BB51" s="611"/>
      <c r="BC51" s="611"/>
      <c r="BD51" s="611"/>
      <c r="BE51" s="611"/>
      <c r="BF51" s="611"/>
      <c r="BG51" s="611"/>
      <c r="BH51" s="611"/>
      <c r="BI51" s="611"/>
      <c r="BJ51" s="611"/>
      <c r="BK51" s="611"/>
      <c r="BL51" s="611"/>
      <c r="BM51" s="611"/>
      <c r="BN51" s="611"/>
      <c r="BO51" s="611"/>
      <c r="BP51" s="611"/>
      <c r="BQ51" s="611"/>
      <c r="BR51" s="611"/>
      <c r="BS51" s="611"/>
      <c r="BT51" s="611"/>
      <c r="BU51" s="611"/>
      <c r="BV51" s="611"/>
      <c r="BW51" s="611"/>
      <c r="BX51" s="611"/>
      <c r="BY51" s="611"/>
      <c r="BZ51" s="611"/>
      <c r="CA51" s="611"/>
      <c r="CB51" s="611"/>
      <c r="CC51" s="611"/>
      <c r="CD51" s="611"/>
      <c r="CE51" s="611"/>
      <c r="CF51" s="611"/>
      <c r="CG51" s="611"/>
      <c r="CH51" s="611"/>
      <c r="CI51" s="611"/>
      <c r="CJ51" s="611"/>
      <c r="CK51" s="611"/>
      <c r="CL51" s="611"/>
      <c r="CM51" s="611"/>
      <c r="CN51" s="611"/>
      <c r="CO51" s="611"/>
      <c r="CP51" s="611"/>
      <c r="CQ51" s="611"/>
      <c r="CR51" s="611"/>
      <c r="CS51" s="611"/>
      <c r="CT51" s="611"/>
      <c r="CU51" s="611"/>
      <c r="CV51" s="611"/>
      <c r="CW51" s="611"/>
      <c r="CX51" s="611"/>
      <c r="CY51" s="611"/>
      <c r="CZ51" s="611"/>
      <c r="DA51" s="611"/>
      <c r="DB51" s="611"/>
      <c r="DC51" s="611"/>
      <c r="DD51" s="611"/>
      <c r="DE51" s="611"/>
      <c r="DF51" s="611"/>
      <c r="DG51" s="611"/>
      <c r="DH51" s="611"/>
      <c r="DI51" s="611"/>
      <c r="DJ51" s="611"/>
      <c r="DK51" s="611"/>
      <c r="DL51" s="611"/>
      <c r="DM51" s="611"/>
      <c r="DN51" s="611"/>
      <c r="DO51" s="611"/>
      <c r="DP51" s="611"/>
      <c r="DQ51" s="611"/>
      <c r="DR51" s="611"/>
      <c r="DS51" s="611"/>
      <c r="DT51" s="611"/>
      <c r="DU51" s="611"/>
      <c r="DV51" s="611"/>
      <c r="DW51" s="611"/>
      <c r="DX51" s="611"/>
      <c r="DY51" s="611"/>
      <c r="DZ51" s="611"/>
      <c r="EA51" s="611"/>
      <c r="EB51" s="611"/>
      <c r="EC51" s="611"/>
      <c r="ED51" s="611"/>
      <c r="EE51" s="611"/>
      <c r="EF51" s="611"/>
      <c r="EG51" s="611"/>
      <c r="EH51" s="611"/>
      <c r="EI51" s="611"/>
      <c r="EJ51" s="611"/>
      <c r="EK51" s="611"/>
      <c r="EL51" s="611"/>
      <c r="EM51" s="611"/>
      <c r="EN51" s="611"/>
      <c r="EO51" s="611"/>
      <c r="EP51" s="611"/>
      <c r="EQ51" s="611"/>
      <c r="ER51" s="611"/>
      <c r="ES51" s="611"/>
      <c r="ET51" s="611"/>
      <c r="EU51" s="611"/>
      <c r="EV51" s="611"/>
      <c r="EW51" s="611"/>
      <c r="EX51" s="611"/>
      <c r="EY51" s="611"/>
      <c r="EZ51" s="611"/>
      <c r="FA51" s="611"/>
      <c r="FB51" s="611"/>
      <c r="FC51" s="611"/>
      <c r="FD51" s="611"/>
      <c r="FE51" s="611"/>
      <c r="FF51" s="611"/>
      <c r="FG51" s="611"/>
      <c r="FH51" s="611"/>
      <c r="FI51" s="611"/>
      <c r="FJ51" s="611"/>
      <c r="FK51" s="611"/>
      <c r="FL51" s="611"/>
      <c r="FM51" s="611"/>
      <c r="FN51" s="611"/>
      <c r="FO51" s="611"/>
      <c r="FP51" s="611"/>
      <c r="FQ51" s="611"/>
      <c r="FR51" s="611"/>
      <c r="FS51" s="611"/>
      <c r="FT51" s="611"/>
      <c r="FU51" s="611"/>
      <c r="FV51" s="611"/>
      <c r="FW51" s="611"/>
      <c r="FX51" s="611"/>
      <c r="FY51" s="611"/>
      <c r="FZ51" s="611"/>
      <c r="GA51" s="611"/>
      <c r="GB51" s="611"/>
      <c r="GC51" s="611"/>
      <c r="GD51" s="611"/>
      <c r="GE51" s="611"/>
      <c r="GF51" s="611"/>
      <c r="GG51" s="611"/>
      <c r="GH51" s="611"/>
      <c r="GI51" s="611"/>
      <c r="GJ51" s="611"/>
      <c r="GK51" s="611"/>
      <c r="GL51" s="611"/>
      <c r="GM51" s="611"/>
      <c r="GN51" s="611"/>
      <c r="GO51" s="611"/>
      <c r="GP51" s="611"/>
      <c r="GQ51" s="611"/>
      <c r="GR51" s="611"/>
      <c r="GS51" s="611"/>
      <c r="GT51" s="611"/>
      <c r="GU51" s="611"/>
      <c r="GV51" s="611"/>
      <c r="GW51" s="611"/>
      <c r="GX51" s="611"/>
      <c r="GY51" s="611"/>
      <c r="GZ51" s="611"/>
      <c r="HA51" s="611"/>
      <c r="HB51" s="611"/>
      <c r="HC51" s="611"/>
      <c r="HD51" s="611"/>
      <c r="HE51" s="611"/>
      <c r="HF51" s="611"/>
      <c r="HG51" s="611"/>
      <c r="HH51" s="611"/>
      <c r="HI51" s="611"/>
      <c r="HJ51" s="611"/>
      <c r="HK51" s="611"/>
      <c r="HL51" s="611"/>
      <c r="HM51" s="611"/>
      <c r="HN51" s="611"/>
      <c r="HO51" s="611"/>
      <c r="HP51" s="611"/>
      <c r="HQ51" s="611"/>
      <c r="HR51" s="611"/>
      <c r="HS51" s="611"/>
      <c r="HT51" s="611"/>
      <c r="HU51" s="611"/>
      <c r="HV51" s="611"/>
      <c r="HW51" s="611"/>
      <c r="HX51" s="611"/>
      <c r="HY51" s="611"/>
      <c r="HZ51" s="611"/>
      <c r="IA51" s="611"/>
      <c r="IB51" s="611"/>
      <c r="IC51" s="611"/>
      <c r="ID51" s="611"/>
      <c r="IE51" s="611"/>
      <c r="IF51" s="611"/>
      <c r="IG51" s="611"/>
      <c r="IH51" s="612"/>
    </row>
    <row r="52" spans="1:243" s="613" customFormat="1" ht="10.5" customHeight="1">
      <c r="A52" s="1207" t="s">
        <v>431</v>
      </c>
      <c r="B52" s="1208"/>
      <c r="C52" s="1208"/>
      <c r="D52" s="1208"/>
      <c r="E52" s="1209"/>
      <c r="F52" s="616">
        <v>0.02</v>
      </c>
      <c r="G52" s="609">
        <f t="shared" si="1"/>
        <v>20920192.5</v>
      </c>
      <c r="H52" s="610"/>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1"/>
      <c r="AG52" s="611"/>
      <c r="AH52" s="611"/>
      <c r="AI52" s="611"/>
      <c r="AJ52" s="611"/>
      <c r="AK52" s="611"/>
      <c r="AL52" s="611"/>
      <c r="AM52" s="611"/>
      <c r="AN52" s="611"/>
      <c r="AO52" s="611"/>
      <c r="AP52" s="611"/>
      <c r="AQ52" s="611"/>
      <c r="AR52" s="611"/>
      <c r="AS52" s="611"/>
      <c r="AT52" s="611"/>
      <c r="AU52" s="611"/>
      <c r="AV52" s="611"/>
      <c r="AW52" s="611"/>
      <c r="AX52" s="611"/>
      <c r="AY52" s="611"/>
      <c r="AZ52" s="611"/>
      <c r="BA52" s="611"/>
      <c r="BB52" s="611"/>
      <c r="BC52" s="611"/>
      <c r="BD52" s="611"/>
      <c r="BE52" s="611"/>
      <c r="BF52" s="611"/>
      <c r="BG52" s="611"/>
      <c r="BH52" s="611"/>
      <c r="BI52" s="611"/>
      <c r="BJ52" s="611"/>
      <c r="BK52" s="611"/>
      <c r="BL52" s="611"/>
      <c r="BM52" s="611"/>
      <c r="BN52" s="611"/>
      <c r="BO52" s="611"/>
      <c r="BP52" s="611"/>
      <c r="BQ52" s="611"/>
      <c r="BR52" s="611"/>
      <c r="BS52" s="611"/>
      <c r="BT52" s="611"/>
      <c r="BU52" s="611"/>
      <c r="BV52" s="611"/>
      <c r="BW52" s="611"/>
      <c r="BX52" s="611"/>
      <c r="BY52" s="611"/>
      <c r="BZ52" s="611"/>
      <c r="CA52" s="611"/>
      <c r="CB52" s="611"/>
      <c r="CC52" s="611"/>
      <c r="CD52" s="611"/>
      <c r="CE52" s="611"/>
      <c r="CF52" s="611"/>
      <c r="CG52" s="611"/>
      <c r="CH52" s="611"/>
      <c r="CI52" s="611"/>
      <c r="CJ52" s="611"/>
      <c r="CK52" s="611"/>
      <c r="CL52" s="611"/>
      <c r="CM52" s="611"/>
      <c r="CN52" s="611"/>
      <c r="CO52" s="611"/>
      <c r="CP52" s="611"/>
      <c r="CQ52" s="611"/>
      <c r="CR52" s="611"/>
      <c r="CS52" s="611"/>
      <c r="CT52" s="611"/>
      <c r="CU52" s="611"/>
      <c r="CV52" s="611"/>
      <c r="CW52" s="611"/>
      <c r="CX52" s="611"/>
      <c r="CY52" s="611"/>
      <c r="CZ52" s="611"/>
      <c r="DA52" s="611"/>
      <c r="DB52" s="611"/>
      <c r="DC52" s="611"/>
      <c r="DD52" s="611"/>
      <c r="DE52" s="611"/>
      <c r="DF52" s="611"/>
      <c r="DG52" s="611"/>
      <c r="DH52" s="611"/>
      <c r="DI52" s="611"/>
      <c r="DJ52" s="611"/>
      <c r="DK52" s="611"/>
      <c r="DL52" s="611"/>
      <c r="DM52" s="611"/>
      <c r="DN52" s="611"/>
      <c r="DO52" s="611"/>
      <c r="DP52" s="611"/>
      <c r="DQ52" s="611"/>
      <c r="DR52" s="611"/>
      <c r="DS52" s="611"/>
      <c r="DT52" s="611"/>
      <c r="DU52" s="611"/>
      <c r="DV52" s="611"/>
      <c r="DW52" s="611"/>
      <c r="DX52" s="611"/>
      <c r="DY52" s="611"/>
      <c r="DZ52" s="611"/>
      <c r="EA52" s="611"/>
      <c r="EB52" s="611"/>
      <c r="EC52" s="611"/>
      <c r="ED52" s="611"/>
      <c r="EE52" s="611"/>
      <c r="EF52" s="611"/>
      <c r="EG52" s="611"/>
      <c r="EH52" s="611"/>
      <c r="EI52" s="611"/>
      <c r="EJ52" s="611"/>
      <c r="EK52" s="611"/>
      <c r="EL52" s="611"/>
      <c r="EM52" s="611"/>
      <c r="EN52" s="611"/>
      <c r="EO52" s="611"/>
      <c r="EP52" s="611"/>
      <c r="EQ52" s="611"/>
      <c r="ER52" s="611"/>
      <c r="ES52" s="611"/>
      <c r="ET52" s="611"/>
      <c r="EU52" s="611"/>
      <c r="EV52" s="611"/>
      <c r="EW52" s="611"/>
      <c r="EX52" s="611"/>
      <c r="EY52" s="611"/>
      <c r="EZ52" s="611"/>
      <c r="FA52" s="611"/>
      <c r="FB52" s="611"/>
      <c r="FC52" s="611"/>
      <c r="FD52" s="611"/>
      <c r="FE52" s="611"/>
      <c r="FF52" s="611"/>
      <c r="FG52" s="611"/>
      <c r="FH52" s="611"/>
      <c r="FI52" s="611"/>
      <c r="FJ52" s="611"/>
      <c r="FK52" s="611"/>
      <c r="FL52" s="611"/>
      <c r="FM52" s="611"/>
      <c r="FN52" s="611"/>
      <c r="FO52" s="611"/>
      <c r="FP52" s="611"/>
      <c r="FQ52" s="611"/>
      <c r="FR52" s="611"/>
      <c r="FS52" s="611"/>
      <c r="FT52" s="611"/>
      <c r="FU52" s="611"/>
      <c r="FV52" s="611"/>
      <c r="FW52" s="611"/>
      <c r="FX52" s="611"/>
      <c r="FY52" s="611"/>
      <c r="FZ52" s="611"/>
      <c r="GA52" s="611"/>
      <c r="GB52" s="611"/>
      <c r="GC52" s="611"/>
      <c r="GD52" s="611"/>
      <c r="GE52" s="611"/>
      <c r="GF52" s="611"/>
      <c r="GG52" s="611"/>
      <c r="GH52" s="611"/>
      <c r="GI52" s="611"/>
      <c r="GJ52" s="611"/>
      <c r="GK52" s="611"/>
      <c r="GL52" s="611"/>
      <c r="GM52" s="611"/>
      <c r="GN52" s="611"/>
      <c r="GO52" s="611"/>
      <c r="GP52" s="611"/>
      <c r="GQ52" s="611"/>
      <c r="GR52" s="611"/>
      <c r="GS52" s="611"/>
      <c r="GT52" s="611"/>
      <c r="GU52" s="611"/>
      <c r="GV52" s="611"/>
      <c r="GW52" s="611"/>
      <c r="GX52" s="611"/>
      <c r="GY52" s="611"/>
      <c r="GZ52" s="611"/>
      <c r="HA52" s="611"/>
      <c r="HB52" s="611"/>
      <c r="HC52" s="611"/>
      <c r="HD52" s="611"/>
      <c r="HE52" s="611"/>
      <c r="HF52" s="611"/>
      <c r="HG52" s="611"/>
      <c r="HH52" s="611"/>
      <c r="HI52" s="611"/>
      <c r="HJ52" s="611"/>
      <c r="HK52" s="611"/>
      <c r="HL52" s="611"/>
      <c r="HM52" s="611"/>
      <c r="HN52" s="611"/>
      <c r="HO52" s="611"/>
      <c r="HP52" s="611"/>
      <c r="HQ52" s="611"/>
      <c r="HR52" s="611"/>
      <c r="HS52" s="611"/>
      <c r="HT52" s="611"/>
      <c r="HU52" s="611"/>
      <c r="HV52" s="611"/>
      <c r="HW52" s="611"/>
      <c r="HX52" s="611"/>
      <c r="HY52" s="611"/>
      <c r="HZ52" s="611"/>
      <c r="IA52" s="611"/>
      <c r="IB52" s="611"/>
      <c r="IC52" s="611"/>
      <c r="ID52" s="611"/>
      <c r="IE52" s="611"/>
      <c r="IF52" s="611"/>
      <c r="IG52" s="611"/>
      <c r="IH52" s="612"/>
    </row>
    <row r="53" spans="1:243" s="613" customFormat="1" ht="9.4" customHeight="1">
      <c r="A53" s="1207" t="s">
        <v>432</v>
      </c>
      <c r="B53" s="1208"/>
      <c r="C53" s="1208"/>
      <c r="D53" s="1208"/>
      <c r="E53" s="1209"/>
      <c r="F53" s="616">
        <v>0.02</v>
      </c>
      <c r="G53" s="609">
        <f t="shared" si="1"/>
        <v>20920192.5</v>
      </c>
      <c r="H53" s="610"/>
      <c r="I53" s="611"/>
      <c r="J53" s="611"/>
      <c r="K53" s="611"/>
      <c r="L53" s="611"/>
      <c r="M53" s="611"/>
      <c r="N53" s="611"/>
      <c r="O53" s="611"/>
      <c r="P53" s="611"/>
      <c r="Q53" s="611"/>
      <c r="R53" s="611"/>
      <c r="S53" s="611"/>
      <c r="T53" s="611"/>
      <c r="U53" s="611"/>
      <c r="V53" s="611"/>
      <c r="W53" s="611"/>
      <c r="X53" s="611"/>
      <c r="Y53" s="611"/>
      <c r="Z53" s="611"/>
      <c r="AA53" s="611"/>
      <c r="AB53" s="611"/>
      <c r="AC53" s="611"/>
      <c r="AD53" s="611"/>
      <c r="AE53" s="611"/>
      <c r="AF53" s="611"/>
      <c r="AG53" s="611"/>
      <c r="AH53" s="611"/>
      <c r="AI53" s="611"/>
      <c r="AJ53" s="611"/>
      <c r="AK53" s="611"/>
      <c r="AL53" s="611"/>
      <c r="AM53" s="611"/>
      <c r="AN53" s="611"/>
      <c r="AO53" s="611"/>
      <c r="AP53" s="611"/>
      <c r="AQ53" s="611"/>
      <c r="AR53" s="611"/>
      <c r="AS53" s="611"/>
      <c r="AT53" s="611"/>
      <c r="AU53" s="611"/>
      <c r="AV53" s="611"/>
      <c r="AW53" s="611"/>
      <c r="AX53" s="611"/>
      <c r="AY53" s="611"/>
      <c r="AZ53" s="611"/>
      <c r="BA53" s="611"/>
      <c r="BB53" s="611"/>
      <c r="BC53" s="611"/>
      <c r="BD53" s="611"/>
      <c r="BE53" s="611"/>
      <c r="BF53" s="611"/>
      <c r="BG53" s="611"/>
      <c r="BH53" s="611"/>
      <c r="BI53" s="611"/>
      <c r="BJ53" s="611"/>
      <c r="BK53" s="611"/>
      <c r="BL53" s="611"/>
      <c r="BM53" s="611"/>
      <c r="BN53" s="611"/>
      <c r="BO53" s="611"/>
      <c r="BP53" s="611"/>
      <c r="BQ53" s="611"/>
      <c r="BR53" s="611"/>
      <c r="BS53" s="611"/>
      <c r="BT53" s="611"/>
      <c r="BU53" s="611"/>
      <c r="BV53" s="611"/>
      <c r="BW53" s="611"/>
      <c r="BX53" s="611"/>
      <c r="BY53" s="611"/>
      <c r="BZ53" s="611"/>
      <c r="CA53" s="611"/>
      <c r="CB53" s="611"/>
      <c r="CC53" s="611"/>
      <c r="CD53" s="611"/>
      <c r="CE53" s="611"/>
      <c r="CF53" s="611"/>
      <c r="CG53" s="611"/>
      <c r="CH53" s="611"/>
      <c r="CI53" s="611"/>
      <c r="CJ53" s="611"/>
      <c r="CK53" s="611"/>
      <c r="CL53" s="611"/>
      <c r="CM53" s="611"/>
      <c r="CN53" s="611"/>
      <c r="CO53" s="611"/>
      <c r="CP53" s="611"/>
      <c r="CQ53" s="611"/>
      <c r="CR53" s="611"/>
      <c r="CS53" s="611"/>
      <c r="CT53" s="611"/>
      <c r="CU53" s="611"/>
      <c r="CV53" s="611"/>
      <c r="CW53" s="611"/>
      <c r="CX53" s="611"/>
      <c r="CY53" s="611"/>
      <c r="CZ53" s="611"/>
      <c r="DA53" s="611"/>
      <c r="DB53" s="611"/>
      <c r="DC53" s="611"/>
      <c r="DD53" s="611"/>
      <c r="DE53" s="611"/>
      <c r="DF53" s="611"/>
      <c r="DG53" s="611"/>
      <c r="DH53" s="611"/>
      <c r="DI53" s="611"/>
      <c r="DJ53" s="611"/>
      <c r="DK53" s="611"/>
      <c r="DL53" s="611"/>
      <c r="DM53" s="611"/>
      <c r="DN53" s="611"/>
      <c r="DO53" s="611"/>
      <c r="DP53" s="611"/>
      <c r="DQ53" s="611"/>
      <c r="DR53" s="611"/>
      <c r="DS53" s="611"/>
      <c r="DT53" s="611"/>
      <c r="DU53" s="611"/>
      <c r="DV53" s="611"/>
      <c r="DW53" s="611"/>
      <c r="DX53" s="611"/>
      <c r="DY53" s="611"/>
      <c r="DZ53" s="611"/>
      <c r="EA53" s="611"/>
      <c r="EB53" s="611"/>
      <c r="EC53" s="611"/>
      <c r="ED53" s="611"/>
      <c r="EE53" s="611"/>
      <c r="EF53" s="611"/>
      <c r="EG53" s="611"/>
      <c r="EH53" s="611"/>
      <c r="EI53" s="611"/>
      <c r="EJ53" s="611"/>
      <c r="EK53" s="611"/>
      <c r="EL53" s="611"/>
      <c r="EM53" s="611"/>
      <c r="EN53" s="611"/>
      <c r="EO53" s="611"/>
      <c r="EP53" s="611"/>
      <c r="EQ53" s="611"/>
      <c r="ER53" s="611"/>
      <c r="ES53" s="611"/>
      <c r="ET53" s="611"/>
      <c r="EU53" s="611"/>
      <c r="EV53" s="611"/>
      <c r="EW53" s="611"/>
      <c r="EX53" s="611"/>
      <c r="EY53" s="611"/>
      <c r="EZ53" s="611"/>
      <c r="FA53" s="611"/>
      <c r="FB53" s="611"/>
      <c r="FC53" s="611"/>
      <c r="FD53" s="611"/>
      <c r="FE53" s="611"/>
      <c r="FF53" s="611"/>
      <c r="FG53" s="611"/>
      <c r="FH53" s="611"/>
      <c r="FI53" s="611"/>
      <c r="FJ53" s="611"/>
      <c r="FK53" s="611"/>
      <c r="FL53" s="611"/>
      <c r="FM53" s="611"/>
      <c r="FN53" s="611"/>
      <c r="FO53" s="611"/>
      <c r="FP53" s="611"/>
      <c r="FQ53" s="611"/>
      <c r="FR53" s="611"/>
      <c r="FS53" s="611"/>
      <c r="FT53" s="611"/>
      <c r="FU53" s="611"/>
      <c r="FV53" s="611"/>
      <c r="FW53" s="611"/>
      <c r="FX53" s="611"/>
      <c r="FY53" s="611"/>
      <c r="FZ53" s="611"/>
      <c r="GA53" s="611"/>
      <c r="GB53" s="611"/>
      <c r="GC53" s="611"/>
      <c r="GD53" s="611"/>
      <c r="GE53" s="611"/>
      <c r="GF53" s="611"/>
      <c r="GG53" s="611"/>
      <c r="GH53" s="611"/>
      <c r="GI53" s="611"/>
      <c r="GJ53" s="611"/>
      <c r="GK53" s="611"/>
      <c r="GL53" s="611"/>
      <c r="GM53" s="611"/>
      <c r="GN53" s="611"/>
      <c r="GO53" s="611"/>
      <c r="GP53" s="611"/>
      <c r="GQ53" s="611"/>
      <c r="GR53" s="611"/>
      <c r="GS53" s="611"/>
      <c r="GT53" s="611"/>
      <c r="GU53" s="611"/>
      <c r="GV53" s="611"/>
      <c r="GW53" s="611"/>
      <c r="GX53" s="611"/>
      <c r="GY53" s="611"/>
      <c r="GZ53" s="611"/>
      <c r="HA53" s="611"/>
      <c r="HB53" s="611"/>
      <c r="HC53" s="611"/>
      <c r="HD53" s="611"/>
      <c r="HE53" s="611"/>
      <c r="HF53" s="611"/>
      <c r="HG53" s="611"/>
      <c r="HH53" s="611"/>
      <c r="HI53" s="611"/>
      <c r="HJ53" s="611"/>
      <c r="HK53" s="611"/>
      <c r="HL53" s="611"/>
      <c r="HM53" s="611"/>
      <c r="HN53" s="611"/>
      <c r="HO53" s="611"/>
      <c r="HP53" s="611"/>
      <c r="HQ53" s="611"/>
      <c r="HR53" s="611"/>
      <c r="HS53" s="611"/>
      <c r="HT53" s="611"/>
      <c r="HU53" s="611"/>
      <c r="HV53" s="611"/>
      <c r="HW53" s="611"/>
      <c r="HX53" s="611"/>
      <c r="HY53" s="611"/>
      <c r="HZ53" s="611"/>
      <c r="IA53" s="611"/>
      <c r="IB53" s="611"/>
      <c r="IC53" s="611"/>
      <c r="ID53" s="611"/>
      <c r="IE53" s="611"/>
      <c r="IF53" s="611"/>
      <c r="IG53" s="611"/>
      <c r="IH53" s="612"/>
    </row>
    <row r="54" spans="1:243" s="613" customFormat="1" ht="10.5" customHeight="1">
      <c r="A54" s="1207" t="s">
        <v>433</v>
      </c>
      <c r="B54" s="1208"/>
      <c r="C54" s="1208"/>
      <c r="D54" s="1208"/>
      <c r="E54" s="1209"/>
      <c r="F54" s="616">
        <v>0.04</v>
      </c>
      <c r="G54" s="609">
        <f t="shared" si="1"/>
        <v>41840385</v>
      </c>
      <c r="H54" s="610"/>
      <c r="I54" s="611"/>
      <c r="J54" s="611"/>
      <c r="K54" s="611"/>
      <c r="L54" s="611"/>
      <c r="M54" s="611"/>
      <c r="N54" s="611"/>
      <c r="O54" s="611"/>
      <c r="P54" s="611"/>
      <c r="Q54" s="611"/>
      <c r="R54" s="611"/>
      <c r="S54" s="611"/>
      <c r="T54" s="611"/>
      <c r="U54" s="611"/>
      <c r="V54" s="611"/>
      <c r="W54" s="611"/>
      <c r="X54" s="611"/>
      <c r="Y54" s="611"/>
      <c r="Z54" s="611"/>
      <c r="AA54" s="611"/>
      <c r="AB54" s="611"/>
      <c r="AC54" s="611"/>
      <c r="AD54" s="611"/>
      <c r="AE54" s="611"/>
      <c r="AF54" s="611"/>
      <c r="AG54" s="611"/>
      <c r="AH54" s="611"/>
      <c r="AI54" s="611"/>
      <c r="AJ54" s="611"/>
      <c r="AK54" s="611"/>
      <c r="AL54" s="611"/>
      <c r="AM54" s="611"/>
      <c r="AN54" s="611"/>
      <c r="AO54" s="611"/>
      <c r="AP54" s="611"/>
      <c r="AQ54" s="611"/>
      <c r="AR54" s="611"/>
      <c r="AS54" s="611"/>
      <c r="AT54" s="611"/>
      <c r="AU54" s="611"/>
      <c r="AV54" s="611"/>
      <c r="AW54" s="611"/>
      <c r="AX54" s="611"/>
      <c r="AY54" s="611"/>
      <c r="AZ54" s="611"/>
      <c r="BA54" s="611"/>
      <c r="BB54" s="611"/>
      <c r="BC54" s="611"/>
      <c r="BD54" s="611"/>
      <c r="BE54" s="611"/>
      <c r="BF54" s="611"/>
      <c r="BG54" s="611"/>
      <c r="BH54" s="611"/>
      <c r="BI54" s="611"/>
      <c r="BJ54" s="611"/>
      <c r="BK54" s="611"/>
      <c r="BL54" s="611"/>
      <c r="BM54" s="611"/>
      <c r="BN54" s="611"/>
      <c r="BO54" s="611"/>
      <c r="BP54" s="611"/>
      <c r="BQ54" s="611"/>
      <c r="BR54" s="611"/>
      <c r="BS54" s="611"/>
      <c r="BT54" s="611"/>
      <c r="BU54" s="611"/>
      <c r="BV54" s="611"/>
      <c r="BW54" s="611"/>
      <c r="BX54" s="611"/>
      <c r="BY54" s="611"/>
      <c r="BZ54" s="611"/>
      <c r="CA54" s="611"/>
      <c r="CB54" s="611"/>
      <c r="CC54" s="611"/>
      <c r="CD54" s="611"/>
      <c r="CE54" s="611"/>
      <c r="CF54" s="611"/>
      <c r="CG54" s="611"/>
      <c r="CH54" s="611"/>
      <c r="CI54" s="611"/>
      <c r="CJ54" s="611"/>
      <c r="CK54" s="611"/>
      <c r="CL54" s="611"/>
      <c r="CM54" s="611"/>
      <c r="CN54" s="611"/>
      <c r="CO54" s="611"/>
      <c r="CP54" s="611"/>
      <c r="CQ54" s="611"/>
      <c r="CR54" s="611"/>
      <c r="CS54" s="611"/>
      <c r="CT54" s="611"/>
      <c r="CU54" s="611"/>
      <c r="CV54" s="611"/>
      <c r="CW54" s="611"/>
      <c r="CX54" s="611"/>
      <c r="CY54" s="611"/>
      <c r="CZ54" s="611"/>
      <c r="DA54" s="611"/>
      <c r="DB54" s="611"/>
      <c r="DC54" s="611"/>
      <c r="DD54" s="611"/>
      <c r="DE54" s="611"/>
      <c r="DF54" s="611"/>
      <c r="DG54" s="611"/>
      <c r="DH54" s="611"/>
      <c r="DI54" s="611"/>
      <c r="DJ54" s="611"/>
      <c r="DK54" s="611"/>
      <c r="DL54" s="611"/>
      <c r="DM54" s="611"/>
      <c r="DN54" s="611"/>
      <c r="DO54" s="611"/>
      <c r="DP54" s="611"/>
      <c r="DQ54" s="611"/>
      <c r="DR54" s="611"/>
      <c r="DS54" s="611"/>
      <c r="DT54" s="611"/>
      <c r="DU54" s="611"/>
      <c r="DV54" s="611"/>
      <c r="DW54" s="611"/>
      <c r="DX54" s="611"/>
      <c r="DY54" s="611"/>
      <c r="DZ54" s="611"/>
      <c r="EA54" s="611"/>
      <c r="EB54" s="611"/>
      <c r="EC54" s="611"/>
      <c r="ED54" s="611"/>
      <c r="EE54" s="611"/>
      <c r="EF54" s="611"/>
      <c r="EG54" s="611"/>
      <c r="EH54" s="611"/>
      <c r="EI54" s="611"/>
      <c r="EJ54" s="611"/>
      <c r="EK54" s="611"/>
      <c r="EL54" s="611"/>
      <c r="EM54" s="611"/>
      <c r="EN54" s="611"/>
      <c r="EO54" s="611"/>
      <c r="EP54" s="611"/>
      <c r="EQ54" s="611"/>
      <c r="ER54" s="611"/>
      <c r="ES54" s="611"/>
      <c r="ET54" s="611"/>
      <c r="EU54" s="611"/>
      <c r="EV54" s="611"/>
      <c r="EW54" s="611"/>
      <c r="EX54" s="611"/>
      <c r="EY54" s="611"/>
      <c r="EZ54" s="611"/>
      <c r="FA54" s="611"/>
      <c r="FB54" s="611"/>
      <c r="FC54" s="611"/>
      <c r="FD54" s="611"/>
      <c r="FE54" s="611"/>
      <c r="FF54" s="611"/>
      <c r="FG54" s="611"/>
      <c r="FH54" s="611"/>
      <c r="FI54" s="611"/>
      <c r="FJ54" s="611"/>
      <c r="FK54" s="611"/>
      <c r="FL54" s="611"/>
      <c r="FM54" s="611"/>
      <c r="FN54" s="611"/>
      <c r="FO54" s="611"/>
      <c r="FP54" s="611"/>
      <c r="FQ54" s="611"/>
      <c r="FR54" s="611"/>
      <c r="FS54" s="611"/>
      <c r="FT54" s="611"/>
      <c r="FU54" s="611"/>
      <c r="FV54" s="611"/>
      <c r="FW54" s="611"/>
      <c r="FX54" s="611"/>
      <c r="FY54" s="611"/>
      <c r="FZ54" s="611"/>
      <c r="GA54" s="611"/>
      <c r="GB54" s="611"/>
      <c r="GC54" s="611"/>
      <c r="GD54" s="611"/>
      <c r="GE54" s="611"/>
      <c r="GF54" s="611"/>
      <c r="GG54" s="611"/>
      <c r="GH54" s="611"/>
      <c r="GI54" s="611"/>
      <c r="GJ54" s="611"/>
      <c r="GK54" s="611"/>
      <c r="GL54" s="611"/>
      <c r="GM54" s="611"/>
      <c r="GN54" s="611"/>
      <c r="GO54" s="611"/>
      <c r="GP54" s="611"/>
      <c r="GQ54" s="611"/>
      <c r="GR54" s="611"/>
      <c r="GS54" s="611"/>
      <c r="GT54" s="611"/>
      <c r="GU54" s="611"/>
      <c r="GV54" s="611"/>
      <c r="GW54" s="611"/>
      <c r="GX54" s="611"/>
      <c r="GY54" s="611"/>
      <c r="GZ54" s="611"/>
      <c r="HA54" s="611"/>
      <c r="HB54" s="611"/>
      <c r="HC54" s="611"/>
      <c r="HD54" s="611"/>
      <c r="HE54" s="611"/>
      <c r="HF54" s="611"/>
      <c r="HG54" s="611"/>
      <c r="HH54" s="611"/>
      <c r="HI54" s="611"/>
      <c r="HJ54" s="611"/>
      <c r="HK54" s="611"/>
      <c r="HL54" s="611"/>
      <c r="HM54" s="611"/>
      <c r="HN54" s="611"/>
      <c r="HO54" s="611"/>
      <c r="HP54" s="611"/>
      <c r="HQ54" s="611"/>
      <c r="HR54" s="611"/>
      <c r="HS54" s="611"/>
      <c r="HT54" s="611"/>
      <c r="HU54" s="611"/>
      <c r="HV54" s="611"/>
      <c r="HW54" s="611"/>
      <c r="HX54" s="611"/>
      <c r="HY54" s="611"/>
      <c r="HZ54" s="611"/>
      <c r="IA54" s="611"/>
      <c r="IB54" s="611"/>
      <c r="IC54" s="611"/>
      <c r="ID54" s="611"/>
      <c r="IE54" s="611"/>
      <c r="IF54" s="611"/>
      <c r="IG54" s="611"/>
      <c r="IH54" s="612"/>
    </row>
    <row r="55" spans="1:243" s="613" customFormat="1" ht="10.5" customHeight="1">
      <c r="A55" s="1210" t="s">
        <v>434</v>
      </c>
      <c r="B55" s="1211"/>
      <c r="C55" s="617"/>
      <c r="D55" s="617"/>
      <c r="E55" s="618"/>
      <c r="F55" s="619">
        <v>0.02</v>
      </c>
      <c r="G55" s="609">
        <f t="shared" si="1"/>
        <v>20920192.5</v>
      </c>
      <c r="H55" s="610"/>
      <c r="I55" s="611"/>
      <c r="J55" s="620">
        <f>+H65/J38</f>
        <v>8.5330215668907913E-3</v>
      </c>
      <c r="K55" s="611"/>
      <c r="L55" s="611"/>
      <c r="M55" s="611"/>
      <c r="N55" s="611"/>
      <c r="O55" s="611"/>
      <c r="P55" s="611"/>
      <c r="Q55" s="611"/>
      <c r="R55" s="611"/>
      <c r="S55" s="611"/>
      <c r="T55" s="611"/>
      <c r="U55" s="611"/>
      <c r="V55" s="611"/>
      <c r="W55" s="611"/>
      <c r="X55" s="611"/>
      <c r="Y55" s="611"/>
      <c r="Z55" s="611"/>
      <c r="AA55" s="611"/>
      <c r="AB55" s="611"/>
      <c r="AC55" s="611"/>
      <c r="AD55" s="611"/>
      <c r="AE55" s="611"/>
      <c r="AF55" s="611"/>
      <c r="AG55" s="611"/>
      <c r="AH55" s="611"/>
      <c r="AI55" s="611"/>
      <c r="AJ55" s="611"/>
      <c r="AK55" s="611"/>
      <c r="AL55" s="611"/>
      <c r="AM55" s="611"/>
      <c r="AN55" s="611"/>
      <c r="AO55" s="611"/>
      <c r="AP55" s="611"/>
      <c r="AQ55" s="611"/>
      <c r="AR55" s="611"/>
      <c r="AS55" s="611"/>
      <c r="AT55" s="611"/>
      <c r="AU55" s="611"/>
      <c r="AV55" s="611"/>
      <c r="AW55" s="611"/>
      <c r="AX55" s="611"/>
      <c r="AY55" s="611"/>
      <c r="AZ55" s="611"/>
      <c r="BA55" s="611"/>
      <c r="BB55" s="611"/>
      <c r="BC55" s="611"/>
      <c r="BD55" s="611"/>
      <c r="BE55" s="611"/>
      <c r="BF55" s="611"/>
      <c r="BG55" s="611"/>
      <c r="BH55" s="611"/>
      <c r="BI55" s="611"/>
      <c r="BJ55" s="611"/>
      <c r="BK55" s="611"/>
      <c r="BL55" s="611"/>
      <c r="BM55" s="611"/>
      <c r="BN55" s="611"/>
      <c r="BO55" s="611"/>
      <c r="BP55" s="611"/>
      <c r="BQ55" s="611"/>
      <c r="BR55" s="611"/>
      <c r="BS55" s="611"/>
      <c r="BT55" s="611"/>
      <c r="BU55" s="611"/>
      <c r="BV55" s="611"/>
      <c r="BW55" s="611"/>
      <c r="BX55" s="611"/>
      <c r="BY55" s="611"/>
      <c r="BZ55" s="611"/>
      <c r="CA55" s="611"/>
      <c r="CB55" s="611"/>
      <c r="CC55" s="611"/>
      <c r="CD55" s="611"/>
      <c r="CE55" s="611"/>
      <c r="CF55" s="611"/>
      <c r="CG55" s="611"/>
      <c r="CH55" s="611"/>
      <c r="CI55" s="611"/>
      <c r="CJ55" s="611"/>
      <c r="CK55" s="611"/>
      <c r="CL55" s="611"/>
      <c r="CM55" s="611"/>
      <c r="CN55" s="611"/>
      <c r="CO55" s="611"/>
      <c r="CP55" s="611"/>
      <c r="CQ55" s="611"/>
      <c r="CR55" s="611"/>
      <c r="CS55" s="611"/>
      <c r="CT55" s="611"/>
      <c r="CU55" s="611"/>
      <c r="CV55" s="611"/>
      <c r="CW55" s="611"/>
      <c r="CX55" s="611"/>
      <c r="CY55" s="611"/>
      <c r="CZ55" s="611"/>
      <c r="DA55" s="611"/>
      <c r="DB55" s="611"/>
      <c r="DC55" s="611"/>
      <c r="DD55" s="611"/>
      <c r="DE55" s="611"/>
      <c r="DF55" s="611"/>
      <c r="DG55" s="611"/>
      <c r="DH55" s="611"/>
      <c r="DI55" s="611"/>
      <c r="DJ55" s="611"/>
      <c r="DK55" s="611"/>
      <c r="DL55" s="611"/>
      <c r="DM55" s="611"/>
      <c r="DN55" s="611"/>
      <c r="DO55" s="611"/>
      <c r="DP55" s="611"/>
      <c r="DQ55" s="611"/>
      <c r="DR55" s="611"/>
      <c r="DS55" s="611"/>
      <c r="DT55" s="611"/>
      <c r="DU55" s="611"/>
      <c r="DV55" s="611"/>
      <c r="DW55" s="611"/>
      <c r="DX55" s="611"/>
      <c r="DY55" s="611"/>
      <c r="DZ55" s="611"/>
      <c r="EA55" s="611"/>
      <c r="EB55" s="611"/>
      <c r="EC55" s="611"/>
      <c r="ED55" s="611"/>
      <c r="EE55" s="611"/>
      <c r="EF55" s="611"/>
      <c r="EG55" s="611"/>
      <c r="EH55" s="611"/>
      <c r="EI55" s="611"/>
      <c r="EJ55" s="611"/>
      <c r="EK55" s="611"/>
      <c r="EL55" s="611"/>
      <c r="EM55" s="611"/>
      <c r="EN55" s="611"/>
      <c r="EO55" s="611"/>
      <c r="EP55" s="611"/>
      <c r="EQ55" s="611"/>
      <c r="ER55" s="611"/>
      <c r="ES55" s="611"/>
      <c r="ET55" s="611"/>
      <c r="EU55" s="611"/>
      <c r="EV55" s="611"/>
      <c r="EW55" s="611"/>
      <c r="EX55" s="611"/>
      <c r="EY55" s="611"/>
      <c r="EZ55" s="611"/>
      <c r="FA55" s="611"/>
      <c r="FB55" s="611"/>
      <c r="FC55" s="611"/>
      <c r="FD55" s="611"/>
      <c r="FE55" s="611"/>
      <c r="FF55" s="611"/>
      <c r="FG55" s="611"/>
      <c r="FH55" s="611"/>
      <c r="FI55" s="611"/>
      <c r="FJ55" s="611"/>
      <c r="FK55" s="611"/>
      <c r="FL55" s="611"/>
      <c r="FM55" s="611"/>
      <c r="FN55" s="611"/>
      <c r="FO55" s="611"/>
      <c r="FP55" s="611"/>
      <c r="FQ55" s="611"/>
      <c r="FR55" s="611"/>
      <c r="FS55" s="611"/>
      <c r="FT55" s="611"/>
      <c r="FU55" s="611"/>
      <c r="FV55" s="611"/>
      <c r="FW55" s="611"/>
      <c r="FX55" s="611"/>
      <c r="FY55" s="611"/>
      <c r="FZ55" s="611"/>
      <c r="GA55" s="611"/>
      <c r="GB55" s="611"/>
      <c r="GC55" s="611"/>
      <c r="GD55" s="611"/>
      <c r="GE55" s="611"/>
      <c r="GF55" s="611"/>
      <c r="GG55" s="611"/>
      <c r="GH55" s="611"/>
      <c r="GI55" s="611"/>
      <c r="GJ55" s="611"/>
      <c r="GK55" s="611"/>
      <c r="GL55" s="611"/>
      <c r="GM55" s="611"/>
      <c r="GN55" s="611"/>
      <c r="GO55" s="611"/>
      <c r="GP55" s="611"/>
      <c r="GQ55" s="611"/>
      <c r="GR55" s="611"/>
      <c r="GS55" s="611"/>
      <c r="GT55" s="611"/>
      <c r="GU55" s="611"/>
      <c r="GV55" s="611"/>
      <c r="GW55" s="611"/>
      <c r="GX55" s="611"/>
      <c r="GY55" s="611"/>
      <c r="GZ55" s="611"/>
      <c r="HA55" s="611"/>
      <c r="HB55" s="611"/>
      <c r="HC55" s="611"/>
      <c r="HD55" s="611"/>
      <c r="HE55" s="611"/>
      <c r="HF55" s="611"/>
      <c r="HG55" s="611"/>
      <c r="HH55" s="611"/>
      <c r="HI55" s="611"/>
      <c r="HJ55" s="611"/>
      <c r="HK55" s="611"/>
      <c r="HL55" s="611"/>
      <c r="HM55" s="611"/>
      <c r="HN55" s="611"/>
      <c r="HO55" s="611"/>
      <c r="HP55" s="611"/>
      <c r="HQ55" s="611"/>
      <c r="HR55" s="611"/>
      <c r="HS55" s="611"/>
      <c r="HT55" s="611"/>
      <c r="HU55" s="611"/>
      <c r="HV55" s="611"/>
      <c r="HW55" s="611"/>
      <c r="HX55" s="611"/>
      <c r="HY55" s="611"/>
      <c r="HZ55" s="611"/>
      <c r="IA55" s="611"/>
      <c r="IB55" s="611"/>
      <c r="IC55" s="611"/>
      <c r="ID55" s="611"/>
      <c r="IE55" s="611"/>
      <c r="IF55" s="611"/>
      <c r="IG55" s="611"/>
      <c r="IH55" s="612"/>
    </row>
    <row r="56" spans="1:243" s="613" customFormat="1">
      <c r="A56" s="1210" t="s">
        <v>435</v>
      </c>
      <c r="B56" s="1211"/>
      <c r="C56" s="614"/>
      <c r="D56" s="614"/>
      <c r="E56" s="615"/>
      <c r="F56" s="619">
        <v>0.02</v>
      </c>
      <c r="G56" s="609">
        <f t="shared" si="1"/>
        <v>20920192.5</v>
      </c>
      <c r="H56" s="610"/>
      <c r="I56" s="611"/>
      <c r="J56" s="611"/>
      <c r="K56" s="611"/>
      <c r="L56" s="611"/>
      <c r="M56" s="611"/>
      <c r="N56" s="611"/>
      <c r="O56" s="611"/>
      <c r="P56" s="611"/>
      <c r="Q56" s="611"/>
      <c r="R56" s="611"/>
      <c r="S56" s="611"/>
      <c r="T56" s="611"/>
      <c r="U56" s="611"/>
      <c r="V56" s="611"/>
      <c r="W56" s="611"/>
      <c r="X56" s="611"/>
      <c r="Y56" s="611"/>
      <c r="Z56" s="611"/>
      <c r="AA56" s="611"/>
      <c r="AB56" s="611"/>
      <c r="AC56" s="611"/>
      <c r="AD56" s="611"/>
      <c r="AE56" s="611"/>
      <c r="AF56" s="611"/>
      <c r="AG56" s="611"/>
      <c r="AH56" s="611"/>
      <c r="AI56" s="611"/>
      <c r="AJ56" s="611"/>
      <c r="AK56" s="611"/>
      <c r="AL56" s="611"/>
      <c r="AM56" s="611"/>
      <c r="AN56" s="611"/>
      <c r="AO56" s="611"/>
      <c r="AP56" s="611"/>
      <c r="AQ56" s="611"/>
      <c r="AR56" s="611"/>
      <c r="AS56" s="611"/>
      <c r="AT56" s="611"/>
      <c r="AU56" s="611"/>
      <c r="AV56" s="611"/>
      <c r="AW56" s="611"/>
      <c r="AX56" s="611"/>
      <c r="AY56" s="611"/>
      <c r="AZ56" s="611"/>
      <c r="BA56" s="611"/>
      <c r="BB56" s="611"/>
      <c r="BC56" s="611"/>
      <c r="BD56" s="611"/>
      <c r="BE56" s="611"/>
      <c r="BF56" s="611"/>
      <c r="BG56" s="611"/>
      <c r="BH56" s="611"/>
      <c r="BI56" s="611"/>
      <c r="BJ56" s="611"/>
      <c r="BK56" s="611"/>
      <c r="BL56" s="611"/>
      <c r="BM56" s="611"/>
      <c r="BN56" s="611"/>
      <c r="BO56" s="611"/>
      <c r="BP56" s="611"/>
      <c r="BQ56" s="611"/>
      <c r="BR56" s="611"/>
      <c r="BS56" s="611"/>
      <c r="BT56" s="611"/>
      <c r="BU56" s="611"/>
      <c r="BV56" s="611"/>
      <c r="BW56" s="611"/>
      <c r="BX56" s="611"/>
      <c r="BY56" s="611"/>
      <c r="BZ56" s="611"/>
      <c r="CA56" s="611"/>
      <c r="CB56" s="611"/>
      <c r="CC56" s="611"/>
      <c r="CD56" s="611"/>
      <c r="CE56" s="611"/>
      <c r="CF56" s="611"/>
      <c r="CG56" s="611"/>
      <c r="CH56" s="611"/>
      <c r="CI56" s="611"/>
      <c r="CJ56" s="611"/>
      <c r="CK56" s="611"/>
      <c r="CL56" s="611"/>
      <c r="CM56" s="611"/>
      <c r="CN56" s="611"/>
      <c r="CO56" s="611"/>
      <c r="CP56" s="611"/>
      <c r="CQ56" s="611"/>
      <c r="CR56" s="611"/>
      <c r="CS56" s="611"/>
      <c r="CT56" s="611"/>
      <c r="CU56" s="611"/>
      <c r="CV56" s="611"/>
      <c r="CW56" s="611"/>
      <c r="CX56" s="611"/>
      <c r="CY56" s="611"/>
      <c r="CZ56" s="611"/>
      <c r="DA56" s="611"/>
      <c r="DB56" s="611"/>
      <c r="DC56" s="611"/>
      <c r="DD56" s="611"/>
      <c r="DE56" s="611"/>
      <c r="DF56" s="611"/>
      <c r="DG56" s="611"/>
      <c r="DH56" s="611"/>
      <c r="DI56" s="611"/>
      <c r="DJ56" s="611"/>
      <c r="DK56" s="611"/>
      <c r="DL56" s="611"/>
      <c r="DM56" s="611"/>
      <c r="DN56" s="611"/>
      <c r="DO56" s="611"/>
      <c r="DP56" s="611"/>
      <c r="DQ56" s="611"/>
      <c r="DR56" s="611"/>
      <c r="DS56" s="611"/>
      <c r="DT56" s="611"/>
      <c r="DU56" s="611"/>
      <c r="DV56" s="611"/>
      <c r="DW56" s="611"/>
      <c r="DX56" s="611"/>
      <c r="DY56" s="611"/>
      <c r="DZ56" s="611"/>
      <c r="EA56" s="611"/>
      <c r="EB56" s="611"/>
      <c r="EC56" s="611"/>
      <c r="ED56" s="611"/>
      <c r="EE56" s="611"/>
      <c r="EF56" s="611"/>
      <c r="EG56" s="611"/>
      <c r="EH56" s="611"/>
      <c r="EI56" s="611"/>
      <c r="EJ56" s="611"/>
      <c r="EK56" s="611"/>
      <c r="EL56" s="611"/>
      <c r="EM56" s="611"/>
      <c r="EN56" s="611"/>
      <c r="EO56" s="611"/>
      <c r="EP56" s="611"/>
      <c r="EQ56" s="611"/>
      <c r="ER56" s="611"/>
      <c r="ES56" s="611"/>
      <c r="ET56" s="611"/>
      <c r="EU56" s="611"/>
      <c r="EV56" s="611"/>
      <c r="EW56" s="611"/>
      <c r="EX56" s="611"/>
      <c r="EY56" s="611"/>
      <c r="EZ56" s="611"/>
      <c r="FA56" s="611"/>
      <c r="FB56" s="611"/>
      <c r="FC56" s="611"/>
      <c r="FD56" s="611"/>
      <c r="FE56" s="611"/>
      <c r="FF56" s="611"/>
      <c r="FG56" s="611"/>
      <c r="FH56" s="611"/>
      <c r="FI56" s="611"/>
      <c r="FJ56" s="611"/>
      <c r="FK56" s="611"/>
      <c r="FL56" s="611"/>
      <c r="FM56" s="611"/>
      <c r="FN56" s="611"/>
      <c r="FO56" s="611"/>
      <c r="FP56" s="611"/>
      <c r="FQ56" s="611"/>
      <c r="FR56" s="611"/>
      <c r="FS56" s="611"/>
      <c r="FT56" s="611"/>
      <c r="FU56" s="611"/>
      <c r="FV56" s="611"/>
      <c r="FW56" s="611"/>
      <c r="FX56" s="611"/>
      <c r="FY56" s="611"/>
      <c r="FZ56" s="611"/>
      <c r="GA56" s="611"/>
      <c r="GB56" s="611"/>
      <c r="GC56" s="611"/>
      <c r="GD56" s="611"/>
      <c r="GE56" s="611"/>
      <c r="GF56" s="611"/>
      <c r="GG56" s="611"/>
      <c r="GH56" s="611"/>
      <c r="GI56" s="611"/>
      <c r="GJ56" s="611"/>
      <c r="GK56" s="611"/>
      <c r="GL56" s="611"/>
      <c r="GM56" s="611"/>
      <c r="GN56" s="611"/>
      <c r="GO56" s="611"/>
      <c r="GP56" s="611"/>
      <c r="GQ56" s="611"/>
      <c r="GR56" s="611"/>
      <c r="GS56" s="611"/>
      <c r="GT56" s="611"/>
      <c r="GU56" s="611"/>
      <c r="GV56" s="611"/>
      <c r="GW56" s="611"/>
      <c r="GX56" s="611"/>
      <c r="GY56" s="611"/>
      <c r="GZ56" s="611"/>
      <c r="HA56" s="611"/>
      <c r="HB56" s="611"/>
      <c r="HC56" s="611"/>
      <c r="HD56" s="611"/>
      <c r="HE56" s="611"/>
      <c r="HF56" s="611"/>
      <c r="HG56" s="611"/>
      <c r="HH56" s="611"/>
      <c r="HI56" s="611"/>
      <c r="HJ56" s="611"/>
      <c r="HK56" s="611"/>
      <c r="HL56" s="611"/>
      <c r="HM56" s="611"/>
      <c r="HN56" s="611"/>
      <c r="HO56" s="611"/>
      <c r="HP56" s="611"/>
      <c r="HQ56" s="611"/>
      <c r="HR56" s="611"/>
      <c r="HS56" s="611"/>
      <c r="HT56" s="611"/>
      <c r="HU56" s="611"/>
      <c r="HV56" s="611"/>
      <c r="HW56" s="611"/>
      <c r="HX56" s="611"/>
      <c r="HY56" s="611"/>
      <c r="HZ56" s="611"/>
      <c r="IA56" s="611"/>
      <c r="IB56" s="611"/>
      <c r="IC56" s="611"/>
      <c r="ID56" s="611"/>
      <c r="IE56" s="611"/>
      <c r="IF56" s="611"/>
      <c r="IG56" s="611"/>
      <c r="IH56" s="612"/>
    </row>
    <row r="57" spans="1:243" s="613" customFormat="1">
      <c r="A57" s="1210" t="s">
        <v>436</v>
      </c>
      <c r="B57" s="1211"/>
      <c r="C57" s="614"/>
      <c r="D57" s="614"/>
      <c r="E57" s="615"/>
      <c r="F57" s="619">
        <v>0.05</v>
      </c>
      <c r="G57" s="609">
        <f t="shared" si="1"/>
        <v>52300481.25</v>
      </c>
      <c r="H57" s="610"/>
      <c r="I57" s="611"/>
      <c r="J57" s="611"/>
      <c r="K57" s="611"/>
      <c r="L57" s="611"/>
      <c r="M57" s="611"/>
      <c r="N57" s="611"/>
      <c r="O57" s="611"/>
      <c r="P57" s="611"/>
      <c r="Q57" s="611"/>
      <c r="R57" s="611"/>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E57" s="611"/>
      <c r="BF57" s="611"/>
      <c r="BG57" s="611"/>
      <c r="BH57" s="611"/>
      <c r="BI57" s="611"/>
      <c r="BJ57" s="611"/>
      <c r="BK57" s="611"/>
      <c r="BL57" s="611"/>
      <c r="BM57" s="611"/>
      <c r="BN57" s="611"/>
      <c r="BO57" s="611"/>
      <c r="BP57" s="611"/>
      <c r="BQ57" s="611"/>
      <c r="BR57" s="611"/>
      <c r="BS57" s="611"/>
      <c r="BT57" s="611"/>
      <c r="BU57" s="611"/>
      <c r="BV57" s="611"/>
      <c r="BW57" s="611"/>
      <c r="BX57" s="611"/>
      <c r="BY57" s="611"/>
      <c r="BZ57" s="611"/>
      <c r="CA57" s="611"/>
      <c r="CB57" s="611"/>
      <c r="CC57" s="611"/>
      <c r="CD57" s="611"/>
      <c r="CE57" s="611"/>
      <c r="CF57" s="611"/>
      <c r="CG57" s="611"/>
      <c r="CH57" s="611"/>
      <c r="CI57" s="611"/>
      <c r="CJ57" s="611"/>
      <c r="CK57" s="611"/>
      <c r="CL57" s="611"/>
      <c r="CM57" s="611"/>
      <c r="CN57" s="611"/>
      <c r="CO57" s="611"/>
      <c r="CP57" s="611"/>
      <c r="CQ57" s="611"/>
      <c r="CR57" s="611"/>
      <c r="CS57" s="611"/>
      <c r="CT57" s="611"/>
      <c r="CU57" s="611"/>
      <c r="CV57" s="611"/>
      <c r="CW57" s="611"/>
      <c r="CX57" s="611"/>
      <c r="CY57" s="611"/>
      <c r="CZ57" s="611"/>
      <c r="DA57" s="611"/>
      <c r="DB57" s="611"/>
      <c r="DC57" s="611"/>
      <c r="DD57" s="611"/>
      <c r="DE57" s="611"/>
      <c r="DF57" s="611"/>
      <c r="DG57" s="611"/>
      <c r="DH57" s="611"/>
      <c r="DI57" s="611"/>
      <c r="DJ57" s="611"/>
      <c r="DK57" s="611"/>
      <c r="DL57" s="611"/>
      <c r="DM57" s="611"/>
      <c r="DN57" s="611"/>
      <c r="DO57" s="611"/>
      <c r="DP57" s="611"/>
      <c r="DQ57" s="611"/>
      <c r="DR57" s="611"/>
      <c r="DS57" s="611"/>
      <c r="DT57" s="611"/>
      <c r="DU57" s="611"/>
      <c r="DV57" s="611"/>
      <c r="DW57" s="611"/>
      <c r="DX57" s="611"/>
      <c r="DY57" s="611"/>
      <c r="DZ57" s="611"/>
      <c r="EA57" s="611"/>
      <c r="EB57" s="611"/>
      <c r="EC57" s="611"/>
      <c r="ED57" s="611"/>
      <c r="EE57" s="611"/>
      <c r="EF57" s="611"/>
      <c r="EG57" s="611"/>
      <c r="EH57" s="611"/>
      <c r="EI57" s="611"/>
      <c r="EJ57" s="611"/>
      <c r="EK57" s="611"/>
      <c r="EL57" s="611"/>
      <c r="EM57" s="611"/>
      <c r="EN57" s="611"/>
      <c r="EO57" s="611"/>
      <c r="EP57" s="611"/>
      <c r="EQ57" s="611"/>
      <c r="ER57" s="611"/>
      <c r="ES57" s="611"/>
      <c r="ET57" s="611"/>
      <c r="EU57" s="611"/>
      <c r="EV57" s="611"/>
      <c r="EW57" s="611"/>
      <c r="EX57" s="611"/>
      <c r="EY57" s="611"/>
      <c r="EZ57" s="611"/>
      <c r="FA57" s="611"/>
      <c r="FB57" s="611"/>
      <c r="FC57" s="611"/>
      <c r="FD57" s="611"/>
      <c r="FE57" s="611"/>
      <c r="FF57" s="611"/>
      <c r="FG57" s="611"/>
      <c r="FH57" s="611"/>
      <c r="FI57" s="611"/>
      <c r="FJ57" s="611"/>
      <c r="FK57" s="611"/>
      <c r="FL57" s="611"/>
      <c r="FM57" s="611"/>
      <c r="FN57" s="611"/>
      <c r="FO57" s="611"/>
      <c r="FP57" s="611"/>
      <c r="FQ57" s="611"/>
      <c r="FR57" s="611"/>
      <c r="FS57" s="611"/>
      <c r="FT57" s="611"/>
      <c r="FU57" s="611"/>
      <c r="FV57" s="611"/>
      <c r="FW57" s="611"/>
      <c r="FX57" s="611"/>
      <c r="FY57" s="611"/>
      <c r="FZ57" s="611"/>
      <c r="GA57" s="611"/>
      <c r="GB57" s="611"/>
      <c r="GC57" s="611"/>
      <c r="GD57" s="611"/>
      <c r="GE57" s="611"/>
      <c r="GF57" s="611"/>
      <c r="GG57" s="611"/>
      <c r="GH57" s="611"/>
      <c r="GI57" s="611"/>
      <c r="GJ57" s="611"/>
      <c r="GK57" s="611"/>
      <c r="GL57" s="611"/>
      <c r="GM57" s="611"/>
      <c r="GN57" s="611"/>
      <c r="GO57" s="611"/>
      <c r="GP57" s="611"/>
      <c r="GQ57" s="611"/>
      <c r="GR57" s="611"/>
      <c r="GS57" s="611"/>
      <c r="GT57" s="611"/>
      <c r="GU57" s="611"/>
      <c r="GV57" s="611"/>
      <c r="GW57" s="611"/>
      <c r="GX57" s="611"/>
      <c r="GY57" s="611"/>
      <c r="GZ57" s="611"/>
      <c r="HA57" s="611"/>
      <c r="HB57" s="611"/>
      <c r="HC57" s="611"/>
      <c r="HD57" s="611"/>
      <c r="HE57" s="611"/>
      <c r="HF57" s="611"/>
      <c r="HG57" s="611"/>
      <c r="HH57" s="611"/>
      <c r="HI57" s="611"/>
      <c r="HJ57" s="611"/>
      <c r="HK57" s="611"/>
      <c r="HL57" s="611"/>
      <c r="HM57" s="611"/>
      <c r="HN57" s="611"/>
      <c r="HO57" s="611"/>
      <c r="HP57" s="611"/>
      <c r="HQ57" s="611"/>
      <c r="HR57" s="611"/>
      <c r="HS57" s="611"/>
      <c r="HT57" s="611"/>
      <c r="HU57" s="611"/>
      <c r="HV57" s="611"/>
      <c r="HW57" s="611"/>
      <c r="HX57" s="611"/>
      <c r="HY57" s="611"/>
      <c r="HZ57" s="611"/>
      <c r="IA57" s="611"/>
      <c r="IB57" s="611"/>
      <c r="IC57" s="611"/>
      <c r="ID57" s="611"/>
      <c r="IE57" s="611"/>
      <c r="IF57" s="611"/>
      <c r="IG57" s="611"/>
      <c r="IH57" s="612"/>
    </row>
    <row r="58" spans="1:243" s="613" customFormat="1" ht="15" customHeight="1">
      <c r="A58" s="1207" t="s">
        <v>437</v>
      </c>
      <c r="B58" s="1208"/>
      <c r="C58" s="1208"/>
      <c r="D58" s="1208"/>
      <c r="E58" s="1209"/>
      <c r="F58" s="621">
        <v>0</v>
      </c>
      <c r="G58" s="609">
        <f t="shared" si="1"/>
        <v>0</v>
      </c>
      <c r="H58" s="610"/>
      <c r="I58" s="611"/>
      <c r="J58" s="611"/>
      <c r="K58" s="611"/>
      <c r="L58" s="611"/>
      <c r="M58" s="611"/>
      <c r="N58" s="611"/>
      <c r="O58" s="611"/>
      <c r="P58" s="611"/>
      <c r="Q58" s="611"/>
      <c r="R58" s="611"/>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E58" s="611"/>
      <c r="BF58" s="611"/>
      <c r="BG58" s="611"/>
      <c r="BH58" s="611"/>
      <c r="BI58" s="611"/>
      <c r="BJ58" s="611"/>
      <c r="BK58" s="611"/>
      <c r="BL58" s="611"/>
      <c r="BM58" s="611"/>
      <c r="BN58" s="611"/>
      <c r="BO58" s="611"/>
      <c r="BP58" s="611"/>
      <c r="BQ58" s="611"/>
      <c r="BR58" s="611"/>
      <c r="BS58" s="611"/>
      <c r="BT58" s="611"/>
      <c r="BU58" s="611"/>
      <c r="BV58" s="611"/>
      <c r="BW58" s="611"/>
      <c r="BX58" s="611"/>
      <c r="BY58" s="611"/>
      <c r="BZ58" s="611"/>
      <c r="CA58" s="611"/>
      <c r="CB58" s="611"/>
      <c r="CC58" s="611"/>
      <c r="CD58" s="611"/>
      <c r="CE58" s="611"/>
      <c r="CF58" s="611"/>
      <c r="CG58" s="611"/>
      <c r="CH58" s="611"/>
      <c r="CI58" s="611"/>
      <c r="CJ58" s="611"/>
      <c r="CK58" s="611"/>
      <c r="CL58" s="611"/>
      <c r="CM58" s="611"/>
      <c r="CN58" s="611"/>
      <c r="CO58" s="611"/>
      <c r="CP58" s="611"/>
      <c r="CQ58" s="611"/>
      <c r="CR58" s="611"/>
      <c r="CS58" s="611"/>
      <c r="CT58" s="611"/>
      <c r="CU58" s="611"/>
      <c r="CV58" s="611"/>
      <c r="CW58" s="611"/>
      <c r="CX58" s="611"/>
      <c r="CY58" s="611"/>
      <c r="CZ58" s="611"/>
      <c r="DA58" s="611"/>
      <c r="DB58" s="611"/>
      <c r="DC58" s="611"/>
      <c r="DD58" s="611"/>
      <c r="DE58" s="611"/>
      <c r="DF58" s="611"/>
      <c r="DG58" s="611"/>
      <c r="DH58" s="611"/>
      <c r="DI58" s="611"/>
      <c r="DJ58" s="611"/>
      <c r="DK58" s="611"/>
      <c r="DL58" s="611"/>
      <c r="DM58" s="611"/>
      <c r="DN58" s="611"/>
      <c r="DO58" s="611"/>
      <c r="DP58" s="611"/>
      <c r="DQ58" s="611"/>
      <c r="DR58" s="611"/>
      <c r="DS58" s="611"/>
      <c r="DT58" s="611"/>
      <c r="DU58" s="611"/>
      <c r="DV58" s="611"/>
      <c r="DW58" s="611"/>
      <c r="DX58" s="611"/>
      <c r="DY58" s="611"/>
      <c r="DZ58" s="611"/>
      <c r="EA58" s="611"/>
      <c r="EB58" s="611"/>
      <c r="EC58" s="611"/>
      <c r="ED58" s="611"/>
      <c r="EE58" s="611"/>
      <c r="EF58" s="611"/>
      <c r="EG58" s="611"/>
      <c r="EH58" s="611"/>
      <c r="EI58" s="611"/>
      <c r="EJ58" s="611"/>
      <c r="EK58" s="611"/>
      <c r="EL58" s="611"/>
      <c r="EM58" s="611"/>
      <c r="EN58" s="611"/>
      <c r="EO58" s="611"/>
      <c r="EP58" s="611"/>
      <c r="EQ58" s="611"/>
      <c r="ER58" s="611"/>
      <c r="ES58" s="611"/>
      <c r="ET58" s="611"/>
      <c r="EU58" s="611"/>
      <c r="EV58" s="611"/>
      <c r="EW58" s="611"/>
      <c r="EX58" s="611"/>
      <c r="EY58" s="611"/>
      <c r="EZ58" s="611"/>
      <c r="FA58" s="611"/>
      <c r="FB58" s="611"/>
      <c r="FC58" s="611"/>
      <c r="FD58" s="611"/>
      <c r="FE58" s="611"/>
      <c r="FF58" s="611"/>
      <c r="FG58" s="611"/>
      <c r="FH58" s="611"/>
      <c r="FI58" s="611"/>
      <c r="FJ58" s="611"/>
      <c r="FK58" s="611"/>
      <c r="FL58" s="611"/>
      <c r="FM58" s="611"/>
      <c r="FN58" s="611"/>
      <c r="FO58" s="611"/>
      <c r="FP58" s="611"/>
      <c r="FQ58" s="611"/>
      <c r="FR58" s="611"/>
      <c r="FS58" s="611"/>
      <c r="FT58" s="611"/>
      <c r="FU58" s="611"/>
      <c r="FV58" s="611"/>
      <c r="FW58" s="611"/>
      <c r="FX58" s="611"/>
      <c r="FY58" s="611"/>
      <c r="FZ58" s="611"/>
      <c r="GA58" s="611"/>
      <c r="GB58" s="611"/>
      <c r="GC58" s="611"/>
      <c r="GD58" s="611"/>
      <c r="GE58" s="611"/>
      <c r="GF58" s="611"/>
      <c r="GG58" s="611"/>
      <c r="GH58" s="611"/>
      <c r="GI58" s="611"/>
      <c r="GJ58" s="611"/>
      <c r="GK58" s="611"/>
      <c r="GL58" s="611"/>
      <c r="GM58" s="611"/>
      <c r="GN58" s="611"/>
      <c r="GO58" s="611"/>
      <c r="GP58" s="611"/>
      <c r="GQ58" s="611"/>
      <c r="GR58" s="611"/>
      <c r="GS58" s="611"/>
      <c r="GT58" s="611"/>
      <c r="GU58" s="611"/>
      <c r="GV58" s="611"/>
      <c r="GW58" s="611"/>
      <c r="GX58" s="611"/>
      <c r="GY58" s="611"/>
      <c r="GZ58" s="611"/>
      <c r="HA58" s="611"/>
      <c r="HB58" s="611"/>
      <c r="HC58" s="611"/>
      <c r="HD58" s="611"/>
      <c r="HE58" s="611"/>
      <c r="HF58" s="611"/>
      <c r="HG58" s="611"/>
      <c r="HH58" s="611"/>
      <c r="HI58" s="611"/>
      <c r="HJ58" s="611"/>
      <c r="HK58" s="611"/>
      <c r="HL58" s="611"/>
      <c r="HM58" s="611"/>
      <c r="HN58" s="611"/>
      <c r="HO58" s="611"/>
      <c r="HP58" s="611"/>
      <c r="HQ58" s="611"/>
      <c r="HR58" s="611"/>
      <c r="HS58" s="611"/>
      <c r="HT58" s="611"/>
      <c r="HU58" s="611"/>
      <c r="HV58" s="611"/>
      <c r="HW58" s="611"/>
      <c r="HX58" s="611"/>
      <c r="HY58" s="611"/>
      <c r="HZ58" s="611"/>
      <c r="IA58" s="611"/>
      <c r="IB58" s="611"/>
      <c r="IC58" s="611"/>
      <c r="ID58" s="611"/>
      <c r="IE58" s="611"/>
      <c r="IF58" s="611"/>
      <c r="IG58" s="611"/>
      <c r="IH58" s="612"/>
    </row>
    <row r="59" spans="1:243" s="613" customFormat="1">
      <c r="A59" s="1207" t="s">
        <v>438</v>
      </c>
      <c r="B59" s="1208"/>
      <c r="C59" s="1208"/>
      <c r="D59" s="1208"/>
      <c r="E59" s="1209"/>
      <c r="F59" s="621">
        <v>7.0000000000000001E-3</v>
      </c>
      <c r="G59" s="609">
        <f t="shared" si="1"/>
        <v>7322067.375</v>
      </c>
      <c r="H59" s="610"/>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E59" s="611"/>
      <c r="BF59" s="611"/>
      <c r="BG59" s="611"/>
      <c r="BH59" s="611"/>
      <c r="BI59" s="611"/>
      <c r="BJ59" s="611"/>
      <c r="BK59" s="611"/>
      <c r="BL59" s="611"/>
      <c r="BM59" s="611"/>
      <c r="BN59" s="611"/>
      <c r="BO59" s="611"/>
      <c r="BP59" s="611"/>
      <c r="BQ59" s="611"/>
      <c r="BR59" s="611"/>
      <c r="BS59" s="611"/>
      <c r="BT59" s="611"/>
      <c r="BU59" s="611"/>
      <c r="BV59" s="611"/>
      <c r="BW59" s="611"/>
      <c r="BX59" s="611"/>
      <c r="BY59" s="611"/>
      <c r="BZ59" s="611"/>
      <c r="CA59" s="611"/>
      <c r="CB59" s="611"/>
      <c r="CC59" s="611"/>
      <c r="CD59" s="611"/>
      <c r="CE59" s="611"/>
      <c r="CF59" s="611"/>
      <c r="CG59" s="611"/>
      <c r="CH59" s="611"/>
      <c r="CI59" s="611"/>
      <c r="CJ59" s="611"/>
      <c r="CK59" s="611"/>
      <c r="CL59" s="611"/>
      <c r="CM59" s="611"/>
      <c r="CN59" s="611"/>
      <c r="CO59" s="611"/>
      <c r="CP59" s="611"/>
      <c r="CQ59" s="611"/>
      <c r="CR59" s="611"/>
      <c r="CS59" s="611"/>
      <c r="CT59" s="611"/>
      <c r="CU59" s="611"/>
      <c r="CV59" s="611"/>
      <c r="CW59" s="611"/>
      <c r="CX59" s="611"/>
      <c r="CY59" s="611"/>
      <c r="CZ59" s="611"/>
      <c r="DA59" s="611"/>
      <c r="DB59" s="611"/>
      <c r="DC59" s="611"/>
      <c r="DD59" s="611"/>
      <c r="DE59" s="611"/>
      <c r="DF59" s="611"/>
      <c r="DG59" s="611"/>
      <c r="DH59" s="611"/>
      <c r="DI59" s="611"/>
      <c r="DJ59" s="611"/>
      <c r="DK59" s="611"/>
      <c r="DL59" s="611"/>
      <c r="DM59" s="611"/>
      <c r="DN59" s="611"/>
      <c r="DO59" s="611"/>
      <c r="DP59" s="611"/>
      <c r="DQ59" s="611"/>
      <c r="DR59" s="611"/>
      <c r="DS59" s="611"/>
      <c r="DT59" s="611"/>
      <c r="DU59" s="611"/>
      <c r="DV59" s="611"/>
      <c r="DW59" s="611"/>
      <c r="DX59" s="611"/>
      <c r="DY59" s="611"/>
      <c r="DZ59" s="611"/>
      <c r="EA59" s="611"/>
      <c r="EB59" s="611"/>
      <c r="EC59" s="611"/>
      <c r="ED59" s="611"/>
      <c r="EE59" s="611"/>
      <c r="EF59" s="611"/>
      <c r="EG59" s="611"/>
      <c r="EH59" s="611"/>
      <c r="EI59" s="611"/>
      <c r="EJ59" s="611"/>
      <c r="EK59" s="611"/>
      <c r="EL59" s="611"/>
      <c r="EM59" s="611"/>
      <c r="EN59" s="611"/>
      <c r="EO59" s="611"/>
      <c r="EP59" s="611"/>
      <c r="EQ59" s="611"/>
      <c r="ER59" s="611"/>
      <c r="ES59" s="611"/>
      <c r="ET59" s="611"/>
      <c r="EU59" s="611"/>
      <c r="EV59" s="611"/>
      <c r="EW59" s="611"/>
      <c r="EX59" s="611"/>
      <c r="EY59" s="611"/>
      <c r="EZ59" s="611"/>
      <c r="FA59" s="611"/>
      <c r="FB59" s="611"/>
      <c r="FC59" s="611"/>
      <c r="FD59" s="611"/>
      <c r="FE59" s="611"/>
      <c r="FF59" s="611"/>
      <c r="FG59" s="611"/>
      <c r="FH59" s="611"/>
      <c r="FI59" s="611"/>
      <c r="FJ59" s="611"/>
      <c r="FK59" s="611"/>
      <c r="FL59" s="611"/>
      <c r="FM59" s="611"/>
      <c r="FN59" s="611"/>
      <c r="FO59" s="611"/>
      <c r="FP59" s="611"/>
      <c r="FQ59" s="611"/>
      <c r="FR59" s="611"/>
      <c r="FS59" s="611"/>
      <c r="FT59" s="611"/>
      <c r="FU59" s="611"/>
      <c r="FV59" s="611"/>
      <c r="FW59" s="611"/>
      <c r="FX59" s="611"/>
      <c r="FY59" s="611"/>
      <c r="FZ59" s="611"/>
      <c r="GA59" s="611"/>
      <c r="GB59" s="611"/>
      <c r="GC59" s="611"/>
      <c r="GD59" s="611"/>
      <c r="GE59" s="611"/>
      <c r="GF59" s="611"/>
      <c r="GG59" s="611"/>
      <c r="GH59" s="611"/>
      <c r="GI59" s="611"/>
      <c r="GJ59" s="611"/>
      <c r="GK59" s="611"/>
      <c r="GL59" s="611"/>
      <c r="GM59" s="611"/>
      <c r="GN59" s="611"/>
      <c r="GO59" s="611"/>
      <c r="GP59" s="611"/>
      <c r="GQ59" s="611"/>
      <c r="GR59" s="611"/>
      <c r="GS59" s="611"/>
      <c r="GT59" s="611"/>
      <c r="GU59" s="611"/>
      <c r="GV59" s="611"/>
      <c r="GW59" s="611"/>
      <c r="GX59" s="611"/>
      <c r="GY59" s="611"/>
      <c r="GZ59" s="611"/>
      <c r="HA59" s="611"/>
      <c r="HB59" s="611"/>
      <c r="HC59" s="611"/>
      <c r="HD59" s="611"/>
      <c r="HE59" s="611"/>
      <c r="HF59" s="611"/>
      <c r="HG59" s="611"/>
      <c r="HH59" s="611"/>
      <c r="HI59" s="611"/>
      <c r="HJ59" s="611"/>
      <c r="HK59" s="611"/>
      <c r="HL59" s="611"/>
      <c r="HM59" s="611"/>
      <c r="HN59" s="611"/>
      <c r="HO59" s="611"/>
      <c r="HP59" s="611"/>
      <c r="HQ59" s="611"/>
      <c r="HR59" s="611"/>
      <c r="HS59" s="611"/>
      <c r="HT59" s="611"/>
      <c r="HU59" s="611"/>
      <c r="HV59" s="611"/>
      <c r="HW59" s="611"/>
      <c r="HX59" s="611"/>
      <c r="HY59" s="611"/>
      <c r="HZ59" s="611"/>
      <c r="IA59" s="611"/>
      <c r="IB59" s="611"/>
      <c r="IC59" s="611"/>
      <c r="ID59" s="611"/>
      <c r="IE59" s="611"/>
      <c r="IF59" s="611"/>
      <c r="IG59" s="611"/>
      <c r="IH59" s="612"/>
    </row>
    <row r="60" spans="1:243" s="613" customFormat="1">
      <c r="A60" s="1184" t="s">
        <v>439</v>
      </c>
      <c r="B60" s="1185"/>
      <c r="C60" s="614"/>
      <c r="D60" s="622"/>
      <c r="E60" s="623"/>
      <c r="F60" s="624"/>
      <c r="G60" s="625">
        <v>94273</v>
      </c>
      <c r="H60" s="610"/>
      <c r="I60" s="611"/>
      <c r="J60" s="611"/>
      <c r="K60" s="611"/>
      <c r="L60" s="611"/>
      <c r="M60" s="611"/>
      <c r="N60" s="611"/>
      <c r="O60" s="611"/>
      <c r="P60" s="611"/>
      <c r="Q60" s="611"/>
      <c r="R60" s="611"/>
      <c r="S60" s="611"/>
      <c r="T60" s="611"/>
      <c r="U60" s="611"/>
      <c r="V60" s="611"/>
      <c r="W60" s="611"/>
      <c r="X60" s="611"/>
      <c r="Y60" s="611"/>
      <c r="Z60" s="611"/>
      <c r="AA60" s="611"/>
      <c r="AB60" s="611"/>
      <c r="AC60" s="611"/>
      <c r="AD60" s="611"/>
      <c r="AE60" s="611"/>
      <c r="AF60" s="611"/>
      <c r="AG60" s="611"/>
      <c r="AH60" s="611"/>
      <c r="AI60" s="611"/>
      <c r="AJ60" s="611"/>
      <c r="AK60" s="611"/>
      <c r="AL60" s="611"/>
      <c r="AM60" s="611"/>
      <c r="AN60" s="611"/>
      <c r="AO60" s="611"/>
      <c r="AP60" s="611"/>
      <c r="AQ60" s="611"/>
      <c r="AR60" s="611"/>
      <c r="AS60" s="611"/>
      <c r="AT60" s="611"/>
      <c r="AU60" s="611"/>
      <c r="AV60" s="611"/>
      <c r="AW60" s="611"/>
      <c r="AX60" s="611"/>
      <c r="AY60" s="611"/>
      <c r="AZ60" s="611"/>
      <c r="BA60" s="611"/>
      <c r="BB60" s="611"/>
      <c r="BC60" s="611"/>
      <c r="BD60" s="611"/>
      <c r="BE60" s="611"/>
      <c r="BF60" s="611"/>
      <c r="BG60" s="611"/>
      <c r="BH60" s="611"/>
      <c r="BI60" s="611"/>
      <c r="BJ60" s="611"/>
      <c r="BK60" s="611"/>
      <c r="BL60" s="611"/>
      <c r="BM60" s="611"/>
      <c r="BN60" s="611"/>
      <c r="BO60" s="611"/>
      <c r="BP60" s="611"/>
      <c r="BQ60" s="611"/>
      <c r="BR60" s="611"/>
      <c r="BS60" s="611"/>
      <c r="BT60" s="611"/>
      <c r="BU60" s="611"/>
      <c r="BV60" s="611"/>
      <c r="BW60" s="611"/>
      <c r="BX60" s="611"/>
      <c r="BY60" s="611"/>
      <c r="BZ60" s="611"/>
      <c r="CA60" s="611"/>
      <c r="CB60" s="611"/>
      <c r="CC60" s="611"/>
      <c r="CD60" s="611"/>
      <c r="CE60" s="611"/>
      <c r="CF60" s="611"/>
      <c r="CG60" s="611"/>
      <c r="CH60" s="611"/>
      <c r="CI60" s="611"/>
      <c r="CJ60" s="611"/>
      <c r="CK60" s="611"/>
      <c r="CL60" s="611"/>
      <c r="CM60" s="611"/>
      <c r="CN60" s="611"/>
      <c r="CO60" s="611"/>
      <c r="CP60" s="611"/>
      <c r="CQ60" s="611"/>
      <c r="CR60" s="611"/>
      <c r="CS60" s="611"/>
      <c r="CT60" s="611"/>
      <c r="CU60" s="611"/>
      <c r="CV60" s="611"/>
      <c r="CW60" s="611"/>
      <c r="CX60" s="611"/>
      <c r="CY60" s="611"/>
      <c r="CZ60" s="611"/>
      <c r="DA60" s="611"/>
      <c r="DB60" s="611"/>
      <c r="DC60" s="611"/>
      <c r="DD60" s="611"/>
      <c r="DE60" s="611"/>
      <c r="DF60" s="611"/>
      <c r="DG60" s="611"/>
      <c r="DH60" s="611"/>
      <c r="DI60" s="611"/>
      <c r="DJ60" s="611"/>
      <c r="DK60" s="611"/>
      <c r="DL60" s="611"/>
      <c r="DM60" s="611"/>
      <c r="DN60" s="611"/>
      <c r="DO60" s="611"/>
      <c r="DP60" s="611"/>
      <c r="DQ60" s="611"/>
      <c r="DR60" s="611"/>
      <c r="DS60" s="611"/>
      <c r="DT60" s="611"/>
      <c r="DU60" s="611"/>
      <c r="DV60" s="611"/>
      <c r="DW60" s="611"/>
      <c r="DX60" s="611"/>
      <c r="DY60" s="611"/>
      <c r="DZ60" s="611"/>
      <c r="EA60" s="611"/>
      <c r="EB60" s="611"/>
      <c r="EC60" s="611"/>
      <c r="ED60" s="611"/>
      <c r="EE60" s="611"/>
      <c r="EF60" s="611"/>
      <c r="EG60" s="611"/>
      <c r="EH60" s="611"/>
      <c r="EI60" s="611"/>
      <c r="EJ60" s="611"/>
      <c r="EK60" s="611"/>
      <c r="EL60" s="611"/>
      <c r="EM60" s="611"/>
      <c r="EN60" s="611"/>
      <c r="EO60" s="611"/>
      <c r="EP60" s="611"/>
      <c r="EQ60" s="611"/>
      <c r="ER60" s="611"/>
      <c r="ES60" s="611"/>
      <c r="ET60" s="611"/>
      <c r="EU60" s="611"/>
      <c r="EV60" s="611"/>
      <c r="EW60" s="611"/>
      <c r="EX60" s="611"/>
      <c r="EY60" s="611"/>
      <c r="EZ60" s="611"/>
      <c r="FA60" s="611"/>
      <c r="FB60" s="611"/>
      <c r="FC60" s="611"/>
      <c r="FD60" s="611"/>
      <c r="FE60" s="611"/>
      <c r="FF60" s="611"/>
      <c r="FG60" s="611"/>
      <c r="FH60" s="611"/>
      <c r="FI60" s="611"/>
      <c r="FJ60" s="611"/>
      <c r="FK60" s="611"/>
      <c r="FL60" s="611"/>
      <c r="FM60" s="611"/>
      <c r="FN60" s="611"/>
      <c r="FO60" s="611"/>
      <c r="FP60" s="611"/>
      <c r="FQ60" s="611"/>
      <c r="FR60" s="611"/>
      <c r="FS60" s="611"/>
      <c r="FT60" s="611"/>
      <c r="FU60" s="611"/>
      <c r="FV60" s="611"/>
      <c r="FW60" s="611"/>
      <c r="FX60" s="611"/>
      <c r="FY60" s="611"/>
      <c r="FZ60" s="611"/>
      <c r="GA60" s="611"/>
      <c r="GB60" s="611"/>
      <c r="GC60" s="611"/>
      <c r="GD60" s="611"/>
      <c r="GE60" s="611"/>
      <c r="GF60" s="611"/>
      <c r="GG60" s="611"/>
      <c r="GH60" s="611"/>
      <c r="GI60" s="611"/>
      <c r="GJ60" s="611"/>
      <c r="GK60" s="611"/>
      <c r="GL60" s="611"/>
      <c r="GM60" s="611"/>
      <c r="GN60" s="611"/>
      <c r="GO60" s="611"/>
      <c r="GP60" s="611"/>
      <c r="GQ60" s="611"/>
      <c r="GR60" s="611"/>
      <c r="GS60" s="611"/>
      <c r="GT60" s="611"/>
      <c r="GU60" s="611"/>
      <c r="GV60" s="611"/>
      <c r="GW60" s="611"/>
      <c r="GX60" s="611"/>
      <c r="GY60" s="611"/>
      <c r="GZ60" s="611"/>
      <c r="HA60" s="611"/>
      <c r="HB60" s="611"/>
      <c r="HC60" s="611"/>
      <c r="HD60" s="611"/>
      <c r="HE60" s="611"/>
      <c r="HF60" s="611"/>
      <c r="HG60" s="611"/>
      <c r="HH60" s="611"/>
      <c r="HI60" s="611"/>
      <c r="HJ60" s="611"/>
      <c r="HK60" s="611"/>
      <c r="HL60" s="611"/>
      <c r="HM60" s="611"/>
      <c r="HN60" s="611"/>
      <c r="HO60" s="611"/>
      <c r="HP60" s="611"/>
      <c r="HQ60" s="611"/>
      <c r="HR60" s="611"/>
      <c r="HS60" s="611"/>
      <c r="HT60" s="611"/>
      <c r="HU60" s="611"/>
      <c r="HV60" s="611"/>
      <c r="HW60" s="611"/>
      <c r="HX60" s="611"/>
      <c r="HY60" s="611"/>
      <c r="HZ60" s="611"/>
      <c r="IA60" s="611"/>
      <c r="IB60" s="611"/>
      <c r="IC60" s="611"/>
      <c r="ID60" s="611"/>
      <c r="IE60" s="611"/>
      <c r="IF60" s="611"/>
      <c r="IG60" s="611"/>
      <c r="IH60" s="612"/>
    </row>
    <row r="61" spans="1:243" ht="10.5" customHeight="1">
      <c r="A61" s="1186" t="s">
        <v>83</v>
      </c>
      <c r="B61" s="1187"/>
      <c r="C61" s="1187"/>
      <c r="D61" s="1187"/>
      <c r="E61" s="1187"/>
      <c r="F61" s="1188"/>
      <c r="G61" s="626">
        <f>SUM(G51:G60)</f>
        <v>206158169.125</v>
      </c>
      <c r="H61" s="589"/>
    </row>
    <row r="62" spans="1:243" ht="10.5" customHeight="1">
      <c r="A62" s="627"/>
      <c r="B62" s="628"/>
      <c r="C62" s="628"/>
      <c r="D62" s="628"/>
      <c r="E62" s="628"/>
      <c r="F62" s="628"/>
      <c r="G62" s="629"/>
      <c r="H62" s="589"/>
    </row>
    <row r="63" spans="1:243" s="512" customFormat="1" ht="10.5" customHeight="1">
      <c r="A63" s="1189" t="s">
        <v>440</v>
      </c>
      <c r="B63" s="1190"/>
      <c r="C63" s="1190"/>
      <c r="D63" s="1190"/>
      <c r="E63" s="1190"/>
      <c r="F63" s="1190"/>
      <c r="G63" s="1191"/>
      <c r="H63" s="630"/>
      <c r="IH63" s="509"/>
      <c r="II63" s="510"/>
    </row>
    <row r="64" spans="1:243" s="508" customFormat="1" ht="24" customHeight="1">
      <c r="A64" s="1192" t="s">
        <v>6</v>
      </c>
      <c r="B64" s="1193"/>
      <c r="C64" s="631" t="s">
        <v>441</v>
      </c>
      <c r="D64" s="631" t="s">
        <v>442</v>
      </c>
      <c r="E64" s="632" t="s">
        <v>443</v>
      </c>
      <c r="F64" s="632" t="s">
        <v>444</v>
      </c>
      <c r="G64" s="633" t="s">
        <v>418</v>
      </c>
      <c r="H64" s="634"/>
    </row>
    <row r="65" spans="1:243" s="512" customFormat="1" ht="10.5" customHeight="1">
      <c r="A65" s="1194" t="s">
        <v>445</v>
      </c>
      <c r="B65" s="635" t="s">
        <v>446</v>
      </c>
      <c r="C65" s="636">
        <f>$C$3*D65</f>
        <v>209201925</v>
      </c>
      <c r="D65" s="637">
        <v>0.2</v>
      </c>
      <c r="E65" s="638">
        <f>$C$5+4</f>
        <v>7</v>
      </c>
      <c r="F65" s="637">
        <v>1E-3</v>
      </c>
      <c r="G65" s="639">
        <f t="shared" ref="G65:G71" si="2">C65*F65</f>
        <v>209201.92500000002</v>
      </c>
      <c r="H65" s="1205">
        <f>+G65+G67+G68</f>
        <v>1485333.6675</v>
      </c>
      <c r="IH65" s="509"/>
      <c r="II65" s="510"/>
    </row>
    <row r="66" spans="1:243" s="512" customFormat="1" ht="10.5" hidden="1" customHeight="1">
      <c r="A66" s="1195"/>
      <c r="B66" s="640" t="s">
        <v>447</v>
      </c>
      <c r="C66" s="636">
        <f>$C$3*D66</f>
        <v>0</v>
      </c>
      <c r="D66" s="641">
        <v>0</v>
      </c>
      <c r="E66" s="638">
        <f>C6+4</f>
        <v>4</v>
      </c>
      <c r="F66" s="641">
        <v>0</v>
      </c>
      <c r="G66" s="642">
        <f t="shared" si="2"/>
        <v>0</v>
      </c>
      <c r="H66" s="1206"/>
      <c r="IH66" s="509"/>
      <c r="II66" s="510"/>
    </row>
    <row r="67" spans="1:243" s="512" customFormat="1" ht="10.5" customHeight="1">
      <c r="A67" s="1195"/>
      <c r="B67" s="640" t="s">
        <v>448</v>
      </c>
      <c r="C67" s="636">
        <f>$C$3*D67</f>
        <v>209201925</v>
      </c>
      <c r="D67" s="641">
        <v>0.2</v>
      </c>
      <c r="E67" s="638">
        <f>C5+4</f>
        <v>7</v>
      </c>
      <c r="F67" s="643">
        <v>1E-4</v>
      </c>
      <c r="G67" s="642">
        <f t="shared" si="2"/>
        <v>20920.192500000001</v>
      </c>
      <c r="H67" s="1206"/>
      <c r="K67" s="644" t="s">
        <v>18</v>
      </c>
      <c r="L67" s="644" t="s">
        <v>449</v>
      </c>
      <c r="M67" s="644" t="s">
        <v>450</v>
      </c>
      <c r="IH67" s="509"/>
      <c r="II67" s="510"/>
    </row>
    <row r="68" spans="1:243" s="512" customFormat="1" ht="10.5" customHeight="1">
      <c r="A68" s="1195"/>
      <c r="B68" s="640" t="s">
        <v>451</v>
      </c>
      <c r="C68" s="636">
        <f>$C$3*D68</f>
        <v>313802887.5</v>
      </c>
      <c r="D68" s="641">
        <v>0.3</v>
      </c>
      <c r="E68" s="645">
        <v>60</v>
      </c>
      <c r="F68" s="641">
        <v>4.0000000000000001E-3</v>
      </c>
      <c r="G68" s="642">
        <f t="shared" si="2"/>
        <v>1255211.55</v>
      </c>
      <c r="H68" s="1206"/>
      <c r="K68" s="591" t="s">
        <v>446</v>
      </c>
      <c r="L68" s="644"/>
      <c r="M68" s="646">
        <v>1E-3</v>
      </c>
      <c r="IH68" s="509"/>
      <c r="II68" s="510"/>
    </row>
    <row r="69" spans="1:243" s="512" customFormat="1" hidden="1">
      <c r="A69" s="1195"/>
      <c r="B69" s="640" t="s">
        <v>452</v>
      </c>
      <c r="C69" s="636">
        <f>$C$4*D69</f>
        <v>0</v>
      </c>
      <c r="D69" s="641">
        <v>0</v>
      </c>
      <c r="E69" s="645">
        <v>0</v>
      </c>
      <c r="F69" s="641">
        <v>4.0000000000000001E-3</v>
      </c>
      <c r="G69" s="642">
        <f t="shared" si="2"/>
        <v>0</v>
      </c>
      <c r="H69" s="1206"/>
      <c r="K69" s="591" t="s">
        <v>447</v>
      </c>
      <c r="L69" s="647"/>
      <c r="M69" s="646">
        <v>0</v>
      </c>
      <c r="IH69" s="509"/>
      <c r="II69" s="510"/>
    </row>
    <row r="70" spans="1:243" s="512" customFormat="1" ht="22.5" hidden="1">
      <c r="A70" s="1195"/>
      <c r="B70" s="640" t="s">
        <v>453</v>
      </c>
      <c r="C70" s="636">
        <f>$C$4*D70</f>
        <v>0</v>
      </c>
      <c r="D70" s="641">
        <v>0</v>
      </c>
      <c r="E70" s="645">
        <v>0</v>
      </c>
      <c r="F70" s="641">
        <v>4.0000000000000001E-3</v>
      </c>
      <c r="G70" s="642">
        <f t="shared" si="2"/>
        <v>0</v>
      </c>
      <c r="H70" s="1206"/>
      <c r="K70" s="591" t="s">
        <v>448</v>
      </c>
      <c r="L70" s="644"/>
      <c r="M70" s="648">
        <v>1E-4</v>
      </c>
      <c r="IH70" s="509"/>
      <c r="II70" s="510"/>
    </row>
    <row r="71" spans="1:243" s="512" customFormat="1" ht="22.5">
      <c r="A71" s="649" t="s">
        <v>454</v>
      </c>
      <c r="B71" s="650" t="s">
        <v>455</v>
      </c>
      <c r="C71" s="651">
        <v>260000000</v>
      </c>
      <c r="D71" s="652"/>
      <c r="E71" s="653">
        <v>4</v>
      </c>
      <c r="F71" s="652">
        <v>1E-3</v>
      </c>
      <c r="G71" s="654">
        <f t="shared" si="2"/>
        <v>260000</v>
      </c>
      <c r="H71" s="1206"/>
      <c r="K71" s="591" t="s">
        <v>451</v>
      </c>
      <c r="L71" s="644"/>
      <c r="M71" s="646">
        <v>4.0000000000000001E-3</v>
      </c>
      <c r="IH71" s="509"/>
      <c r="II71" s="510"/>
    </row>
    <row r="72" spans="1:243" s="512" customFormat="1" ht="10.5" customHeight="1">
      <c r="A72" s="1196"/>
      <c r="B72" s="1197"/>
      <c r="C72" s="1197"/>
      <c r="D72" s="1197"/>
      <c r="E72" s="1197"/>
      <c r="F72" s="1197"/>
      <c r="G72" s="655">
        <f>G65+G66+G67+G68+G70+G71</f>
        <v>1745333.6675</v>
      </c>
      <c r="H72" s="589"/>
      <c r="K72" s="591" t="s">
        <v>452</v>
      </c>
      <c r="L72" s="644"/>
      <c r="M72" s="646">
        <v>4.0000000000000001E-3</v>
      </c>
      <c r="IH72" s="509"/>
      <c r="II72" s="510"/>
    </row>
    <row r="73" spans="1:243" s="512" customFormat="1" ht="10.5" customHeight="1">
      <c r="A73" s="1198"/>
      <c r="B73" s="1199"/>
      <c r="C73" s="1199"/>
      <c r="D73" s="1199"/>
      <c r="E73" s="1199"/>
      <c r="F73" s="1199"/>
      <c r="G73" s="1200"/>
      <c r="H73" s="589"/>
      <c r="K73" s="591" t="s">
        <v>453</v>
      </c>
      <c r="L73" s="644"/>
      <c r="M73" s="646">
        <v>4.0000000000000001E-3</v>
      </c>
      <c r="S73" s="656"/>
      <c r="IH73" s="509"/>
      <c r="II73" s="510"/>
    </row>
    <row r="74" spans="1:243" s="512" customFormat="1" ht="10.5" customHeight="1">
      <c r="A74" s="1201" t="s">
        <v>456</v>
      </c>
      <c r="B74" s="1202"/>
      <c r="C74" s="1202"/>
      <c r="D74" s="1202"/>
      <c r="E74" s="1202"/>
      <c r="F74" s="1202"/>
      <c r="G74" s="595">
        <f>G61+G72</f>
        <v>207903502.79249999</v>
      </c>
      <c r="H74" s="589"/>
      <c r="I74" s="657"/>
      <c r="K74" s="591" t="s">
        <v>455</v>
      </c>
      <c r="L74" s="644"/>
      <c r="M74" s="646">
        <v>5.1999999999999995E-4</v>
      </c>
      <c r="S74" s="656"/>
      <c r="T74" s="656"/>
      <c r="IH74" s="509"/>
      <c r="II74" s="510"/>
    </row>
    <row r="75" spans="1:243" s="512" customFormat="1" ht="10.5" customHeight="1">
      <c r="A75" s="1203" t="s">
        <v>457</v>
      </c>
      <c r="B75" s="1204"/>
      <c r="C75" s="1204"/>
      <c r="D75" s="1204"/>
      <c r="E75" s="1204"/>
      <c r="F75" s="1204"/>
      <c r="G75" s="658">
        <f>G74/C4</f>
        <v>0.26832440619157361</v>
      </c>
      <c r="H75" s="589"/>
      <c r="S75" s="656"/>
      <c r="T75" s="659"/>
      <c r="IH75" s="509"/>
      <c r="II75" s="510"/>
    </row>
    <row r="76" spans="1:243" s="512" customFormat="1" ht="10.5" customHeight="1">
      <c r="A76" s="660"/>
      <c r="B76" s="661"/>
      <c r="C76" s="661"/>
      <c r="D76" s="661"/>
      <c r="E76" s="661"/>
      <c r="F76" s="661"/>
      <c r="G76" s="662"/>
      <c r="H76" s="589"/>
      <c r="S76" s="656"/>
      <c r="IH76" s="509"/>
      <c r="II76" s="510"/>
    </row>
    <row r="77" spans="1:243" s="512" customFormat="1" ht="10.5" hidden="1" customHeight="1">
      <c r="A77" s="1198"/>
      <c r="B77" s="1199"/>
      <c r="C77" s="1199"/>
      <c r="D77" s="1199"/>
      <c r="E77" s="1199"/>
      <c r="F77" s="1199"/>
      <c r="G77" s="1200"/>
      <c r="H77" s="663"/>
      <c r="IH77" s="509"/>
      <c r="II77" s="510"/>
    </row>
    <row r="78" spans="1:243" s="512" customFormat="1" ht="10.5" customHeight="1">
      <c r="A78" s="1174" t="s">
        <v>458</v>
      </c>
      <c r="B78" s="1175"/>
      <c r="C78" s="1175"/>
      <c r="D78" s="1175"/>
      <c r="E78" s="1175"/>
      <c r="F78" s="1175"/>
      <c r="G78" s="664">
        <f>ROUND(G75+G45,2)</f>
        <v>0.28999999999999998</v>
      </c>
      <c r="H78" s="657"/>
      <c r="I78" s="665"/>
      <c r="S78" s="659"/>
      <c r="T78" s="659"/>
      <c r="IH78" s="509"/>
      <c r="II78" s="510"/>
    </row>
    <row r="79" spans="1:243" s="508" customFormat="1" ht="16.5" customHeight="1">
      <c r="A79" s="1174" t="s">
        <v>459</v>
      </c>
      <c r="B79" s="1175"/>
      <c r="C79" s="1175"/>
      <c r="D79" s="1175"/>
      <c r="E79" s="1175"/>
      <c r="F79" s="1175"/>
      <c r="G79" s="666">
        <v>0.01</v>
      </c>
      <c r="H79" s="657"/>
      <c r="IH79" s="509"/>
      <c r="II79" s="510"/>
    </row>
    <row r="80" spans="1:243" s="508" customFormat="1" ht="10.5" customHeight="1">
      <c r="A80" s="1174" t="s">
        <v>460</v>
      </c>
      <c r="B80" s="1175"/>
      <c r="C80" s="1175"/>
      <c r="D80" s="1175"/>
      <c r="E80" s="1175"/>
      <c r="F80" s="1175"/>
      <c r="G80" s="666">
        <v>0.05</v>
      </c>
      <c r="IH80" s="509"/>
      <c r="II80" s="510"/>
    </row>
    <row r="81" spans="1:243" ht="10.5" customHeight="1">
      <c r="A81" s="1176"/>
      <c r="B81" s="1177"/>
      <c r="C81" s="1177"/>
      <c r="D81" s="1177"/>
      <c r="E81" s="1177"/>
      <c r="F81" s="1177"/>
      <c r="G81" s="1178"/>
      <c r="L81" s="667"/>
      <c r="M81" s="668"/>
      <c r="N81" s="669"/>
    </row>
    <row r="82" spans="1:243" s="677" customFormat="1" ht="15.75" customHeight="1">
      <c r="A82" s="1179" t="s">
        <v>461</v>
      </c>
      <c r="B82" s="1180"/>
      <c r="C82" s="1180"/>
      <c r="D82" s="1180"/>
      <c r="E82" s="1180"/>
      <c r="F82" s="1180"/>
      <c r="G82" s="670">
        <f>ROUND(G78+G79+G80,2)</f>
        <v>0.35</v>
      </c>
      <c r="H82" s="671"/>
      <c r="I82" s="671"/>
      <c r="J82" s="671"/>
      <c r="K82" s="672"/>
      <c r="L82" s="673"/>
      <c r="M82" s="674"/>
      <c r="N82" s="675"/>
      <c r="O82" s="672"/>
      <c r="P82" s="672"/>
      <c r="Q82" s="672"/>
      <c r="R82" s="672"/>
      <c r="S82" s="672"/>
      <c r="T82" s="672"/>
      <c r="U82" s="672"/>
      <c r="V82" s="672"/>
      <c r="W82" s="672"/>
      <c r="X82" s="672"/>
      <c r="Y82" s="672"/>
      <c r="Z82" s="672"/>
      <c r="AA82" s="672"/>
      <c r="AB82" s="672"/>
      <c r="AC82" s="672"/>
      <c r="AD82" s="672"/>
      <c r="AE82" s="672"/>
      <c r="AF82" s="672"/>
      <c r="AG82" s="672"/>
      <c r="AH82" s="672"/>
      <c r="AI82" s="672"/>
      <c r="AJ82" s="672"/>
      <c r="AK82" s="672"/>
      <c r="AL82" s="672"/>
      <c r="AM82" s="672"/>
      <c r="AN82" s="672"/>
      <c r="AO82" s="672"/>
      <c r="AP82" s="672"/>
      <c r="AQ82" s="672"/>
      <c r="AR82" s="672"/>
      <c r="AS82" s="672"/>
      <c r="AT82" s="672"/>
      <c r="AU82" s="672"/>
      <c r="AV82" s="672"/>
      <c r="AW82" s="672"/>
      <c r="AX82" s="672"/>
      <c r="AY82" s="672"/>
      <c r="AZ82" s="672"/>
      <c r="BA82" s="672"/>
      <c r="BB82" s="672"/>
      <c r="BC82" s="672"/>
      <c r="BD82" s="672"/>
      <c r="BE82" s="672"/>
      <c r="BF82" s="672"/>
      <c r="BG82" s="672"/>
      <c r="BH82" s="672"/>
      <c r="BI82" s="672"/>
      <c r="BJ82" s="672"/>
      <c r="BK82" s="672"/>
      <c r="BL82" s="672"/>
      <c r="BM82" s="672"/>
      <c r="BN82" s="672"/>
      <c r="BO82" s="672"/>
      <c r="BP82" s="672"/>
      <c r="BQ82" s="672"/>
      <c r="BR82" s="672"/>
      <c r="BS82" s="672"/>
      <c r="BT82" s="672"/>
      <c r="BU82" s="672"/>
      <c r="BV82" s="672"/>
      <c r="BW82" s="672"/>
      <c r="BX82" s="672"/>
      <c r="BY82" s="672"/>
      <c r="BZ82" s="672"/>
      <c r="CA82" s="672"/>
      <c r="CB82" s="672"/>
      <c r="CC82" s="672"/>
      <c r="CD82" s="672"/>
      <c r="CE82" s="672"/>
      <c r="CF82" s="672"/>
      <c r="CG82" s="672"/>
      <c r="CH82" s="672"/>
      <c r="CI82" s="672"/>
      <c r="CJ82" s="672"/>
      <c r="CK82" s="672"/>
      <c r="CL82" s="672"/>
      <c r="CM82" s="672"/>
      <c r="CN82" s="672"/>
      <c r="CO82" s="672"/>
      <c r="CP82" s="672"/>
      <c r="CQ82" s="672"/>
      <c r="CR82" s="672"/>
      <c r="CS82" s="672"/>
      <c r="CT82" s="672"/>
      <c r="CU82" s="672"/>
      <c r="CV82" s="672"/>
      <c r="CW82" s="672"/>
      <c r="CX82" s="672"/>
      <c r="CY82" s="672"/>
      <c r="CZ82" s="672"/>
      <c r="DA82" s="672"/>
      <c r="DB82" s="672"/>
      <c r="DC82" s="672"/>
      <c r="DD82" s="672"/>
      <c r="DE82" s="672"/>
      <c r="DF82" s="672"/>
      <c r="DG82" s="672"/>
      <c r="DH82" s="672"/>
      <c r="DI82" s="672"/>
      <c r="DJ82" s="672"/>
      <c r="DK82" s="672"/>
      <c r="DL82" s="672"/>
      <c r="DM82" s="672"/>
      <c r="DN82" s="672"/>
      <c r="DO82" s="672"/>
      <c r="DP82" s="672"/>
      <c r="DQ82" s="672"/>
      <c r="DR82" s="672"/>
      <c r="DS82" s="672"/>
      <c r="DT82" s="672"/>
      <c r="DU82" s="672"/>
      <c r="DV82" s="672"/>
      <c r="DW82" s="672"/>
      <c r="DX82" s="672"/>
      <c r="DY82" s="672"/>
      <c r="DZ82" s="672"/>
      <c r="EA82" s="672"/>
      <c r="EB82" s="672"/>
      <c r="EC82" s="672"/>
      <c r="ED82" s="672"/>
      <c r="EE82" s="672"/>
      <c r="EF82" s="672"/>
      <c r="EG82" s="672"/>
      <c r="EH82" s="672"/>
      <c r="EI82" s="672"/>
      <c r="EJ82" s="672"/>
      <c r="EK82" s="672"/>
      <c r="EL82" s="672"/>
      <c r="EM82" s="672"/>
      <c r="EN82" s="672"/>
      <c r="EO82" s="672"/>
      <c r="EP82" s="672"/>
      <c r="EQ82" s="672"/>
      <c r="ER82" s="672"/>
      <c r="ES82" s="672"/>
      <c r="ET82" s="672"/>
      <c r="EU82" s="672"/>
      <c r="EV82" s="672"/>
      <c r="EW82" s="672"/>
      <c r="EX82" s="672"/>
      <c r="EY82" s="672"/>
      <c r="EZ82" s="672"/>
      <c r="FA82" s="672"/>
      <c r="FB82" s="672"/>
      <c r="FC82" s="672"/>
      <c r="FD82" s="672"/>
      <c r="FE82" s="672"/>
      <c r="FF82" s="672"/>
      <c r="FG82" s="672"/>
      <c r="FH82" s="672"/>
      <c r="FI82" s="672"/>
      <c r="FJ82" s="672"/>
      <c r="FK82" s="672"/>
      <c r="FL82" s="672"/>
      <c r="FM82" s="672"/>
      <c r="FN82" s="672"/>
      <c r="FO82" s="672"/>
      <c r="FP82" s="672"/>
      <c r="FQ82" s="672"/>
      <c r="FR82" s="672"/>
      <c r="FS82" s="672"/>
      <c r="FT82" s="672"/>
      <c r="FU82" s="672"/>
      <c r="FV82" s="672"/>
      <c r="FW82" s="672"/>
      <c r="FX82" s="672"/>
      <c r="FY82" s="672"/>
      <c r="FZ82" s="672"/>
      <c r="GA82" s="672"/>
      <c r="GB82" s="672"/>
      <c r="GC82" s="672"/>
      <c r="GD82" s="672"/>
      <c r="GE82" s="672"/>
      <c r="GF82" s="672"/>
      <c r="GG82" s="672"/>
      <c r="GH82" s="672"/>
      <c r="GI82" s="672"/>
      <c r="GJ82" s="672"/>
      <c r="GK82" s="672"/>
      <c r="GL82" s="672"/>
      <c r="GM82" s="672"/>
      <c r="GN82" s="672"/>
      <c r="GO82" s="672"/>
      <c r="GP82" s="672"/>
      <c r="GQ82" s="672"/>
      <c r="GR82" s="672"/>
      <c r="GS82" s="672"/>
      <c r="GT82" s="672"/>
      <c r="GU82" s="672"/>
      <c r="GV82" s="672"/>
      <c r="GW82" s="672"/>
      <c r="GX82" s="672"/>
      <c r="GY82" s="672"/>
      <c r="GZ82" s="672"/>
      <c r="HA82" s="672"/>
      <c r="HB82" s="672"/>
      <c r="HC82" s="672"/>
      <c r="HD82" s="672"/>
      <c r="HE82" s="672"/>
      <c r="HF82" s="672"/>
      <c r="HG82" s="672"/>
      <c r="HH82" s="672"/>
      <c r="HI82" s="672"/>
      <c r="HJ82" s="672"/>
      <c r="HK82" s="672"/>
      <c r="HL82" s="672"/>
      <c r="HM82" s="672"/>
      <c r="HN82" s="672"/>
      <c r="HO82" s="672"/>
      <c r="HP82" s="672"/>
      <c r="HQ82" s="672"/>
      <c r="HR82" s="672"/>
      <c r="HS82" s="672"/>
      <c r="HT82" s="672"/>
      <c r="HU82" s="672"/>
      <c r="HV82" s="672"/>
      <c r="HW82" s="672"/>
      <c r="HX82" s="672"/>
      <c r="HY82" s="672"/>
      <c r="HZ82" s="672"/>
      <c r="IA82" s="672"/>
      <c r="IB82" s="672"/>
      <c r="IC82" s="672"/>
      <c r="ID82" s="672"/>
      <c r="IE82" s="672"/>
      <c r="IF82" s="672"/>
      <c r="IG82" s="672"/>
      <c r="IH82" s="676"/>
    </row>
    <row r="83" spans="1:243" ht="10.5" customHeight="1">
      <c r="A83" s="1181"/>
      <c r="B83" s="1182"/>
      <c r="C83" s="1182"/>
      <c r="D83" s="1182"/>
      <c r="E83" s="1182"/>
      <c r="F83" s="1182"/>
      <c r="G83" s="1183"/>
      <c r="H83" s="678"/>
      <c r="L83" s="667"/>
      <c r="N83" s="669"/>
    </row>
    <row r="84" spans="1:243" ht="19.899999999999999" customHeight="1">
      <c r="A84" s="679" t="s">
        <v>462</v>
      </c>
      <c r="B84" s="1166" t="s">
        <v>463</v>
      </c>
      <c r="C84" s="1166"/>
      <c r="D84" s="1166"/>
      <c r="E84" s="1166"/>
      <c r="F84" s="1166"/>
      <c r="G84" s="1167"/>
      <c r="II84" s="509"/>
    </row>
    <row r="85" spans="1:243" ht="28.9" customHeight="1">
      <c r="A85" s="679"/>
      <c r="B85" s="1166" t="s">
        <v>464</v>
      </c>
      <c r="C85" s="1166"/>
      <c r="D85" s="1166"/>
      <c r="E85" s="1166"/>
      <c r="F85" s="1166"/>
      <c r="G85" s="1167"/>
      <c r="II85" s="509"/>
    </row>
    <row r="86" spans="1:243" ht="28.5" customHeight="1">
      <c r="A86" s="679" t="s">
        <v>462</v>
      </c>
      <c r="B86" s="1168" t="s">
        <v>465</v>
      </c>
      <c r="C86" s="1168"/>
      <c r="D86" s="1168"/>
      <c r="E86" s="1168"/>
      <c r="F86" s="1168"/>
      <c r="G86" s="1169"/>
    </row>
    <row r="87" spans="1:243">
      <c r="A87" s="1170" t="s">
        <v>466</v>
      </c>
      <c r="B87" s="1166"/>
      <c r="C87" s="1166"/>
      <c r="D87" s="1166"/>
      <c r="E87" s="1166"/>
      <c r="F87" s="1166"/>
      <c r="G87" s="1167"/>
    </row>
    <row r="88" spans="1:243" ht="13.5" thickBot="1">
      <c r="A88" s="1171"/>
      <c r="B88" s="1172"/>
      <c r="C88" s="1172"/>
      <c r="D88" s="1172"/>
      <c r="E88" s="1172"/>
      <c r="F88" s="1172"/>
      <c r="G88" s="1173"/>
    </row>
    <row r="89" spans="1:243">
      <c r="C89" s="680"/>
      <c r="D89" s="680"/>
    </row>
    <row r="90" spans="1:243">
      <c r="C90" s="680"/>
      <c r="D90" s="680"/>
    </row>
    <row r="91" spans="1:243">
      <c r="C91" s="680"/>
      <c r="D91" s="680"/>
    </row>
    <row r="92" spans="1:243">
      <c r="C92" s="680"/>
      <c r="D92" s="680"/>
    </row>
    <row r="93" spans="1:243">
      <c r="C93" s="680"/>
      <c r="D93" s="680"/>
    </row>
    <row r="94" spans="1:243">
      <c r="C94" s="680"/>
      <c r="D94" s="680"/>
    </row>
    <row r="95" spans="1:243" s="512" customFormat="1">
      <c r="C95" s="681"/>
      <c r="G95" s="657"/>
      <c r="IH95" s="509"/>
      <c r="II95" s="510"/>
    </row>
    <row r="96" spans="1:243" s="512" customFormat="1">
      <c r="C96" s="680"/>
      <c r="G96" s="657"/>
      <c r="IH96" s="509"/>
      <c r="II96" s="510"/>
    </row>
    <row r="97" spans="3:243" s="512" customFormat="1">
      <c r="C97" s="682"/>
      <c r="G97" s="657"/>
      <c r="IH97" s="509"/>
      <c r="II97" s="510"/>
    </row>
  </sheetData>
  <mergeCells count="70">
    <mergeCell ref="A1:F2"/>
    <mergeCell ref="G1:G2"/>
    <mergeCell ref="A3:B3"/>
    <mergeCell ref="D3:F3"/>
    <mergeCell ref="A4:B4"/>
    <mergeCell ref="D4:F4"/>
    <mergeCell ref="B27:C27"/>
    <mergeCell ref="D5:F5"/>
    <mergeCell ref="A6:G6"/>
    <mergeCell ref="A7:F7"/>
    <mergeCell ref="A10:G10"/>
    <mergeCell ref="B13:C13"/>
    <mergeCell ref="A21:G21"/>
    <mergeCell ref="B22:C22"/>
    <mergeCell ref="B23:C23"/>
    <mergeCell ref="B24:C24"/>
    <mergeCell ref="B25:C25"/>
    <mergeCell ref="B26:C26"/>
    <mergeCell ref="E40:F40"/>
    <mergeCell ref="B28:C28"/>
    <mergeCell ref="A30:G30"/>
    <mergeCell ref="B31:C31"/>
    <mergeCell ref="B32:C32"/>
    <mergeCell ref="A33:F33"/>
    <mergeCell ref="A35:B35"/>
    <mergeCell ref="E35:F35"/>
    <mergeCell ref="A36:B36"/>
    <mergeCell ref="E36:F36"/>
    <mergeCell ref="A37:B37"/>
    <mergeCell ref="A38:F38"/>
    <mergeCell ref="E39:F39"/>
    <mergeCell ref="A53:E53"/>
    <mergeCell ref="E41:F41"/>
    <mergeCell ref="A42:F42"/>
    <mergeCell ref="A43:G43"/>
    <mergeCell ref="A44:F44"/>
    <mergeCell ref="A45:F45"/>
    <mergeCell ref="A47:G47"/>
    <mergeCell ref="A48:G48"/>
    <mergeCell ref="A49:G49"/>
    <mergeCell ref="A50:B50"/>
    <mergeCell ref="A51:B51"/>
    <mergeCell ref="A52:E52"/>
    <mergeCell ref="H65:H71"/>
    <mergeCell ref="A54:E54"/>
    <mergeCell ref="A55:B55"/>
    <mergeCell ref="A56:B56"/>
    <mergeCell ref="A57:B57"/>
    <mergeCell ref="A58:E58"/>
    <mergeCell ref="A59:E59"/>
    <mergeCell ref="A78:F78"/>
    <mergeCell ref="A60:B60"/>
    <mergeCell ref="A61:F61"/>
    <mergeCell ref="A63:G63"/>
    <mergeCell ref="A64:B64"/>
    <mergeCell ref="A65:A70"/>
    <mergeCell ref="A72:F72"/>
    <mergeCell ref="A73:G73"/>
    <mergeCell ref="A74:F74"/>
    <mergeCell ref="A75:F75"/>
    <mergeCell ref="A77:G77"/>
    <mergeCell ref="B85:G85"/>
    <mergeCell ref="B86:G86"/>
    <mergeCell ref="A87:G88"/>
    <mergeCell ref="A79:F79"/>
    <mergeCell ref="A80:F80"/>
    <mergeCell ref="A81:G81"/>
    <mergeCell ref="A82:F82"/>
    <mergeCell ref="A83:G83"/>
    <mergeCell ref="B84:G84"/>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www.w3.org/XML/1998/namespace"/>
    <ds:schemaRef ds:uri="a6cb9e4b-f1d1-4245-83ec-6cad768d538a"/>
    <ds:schemaRef ds:uri="http://purl.org/dc/dcmityp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18</vt:i4>
      </vt:variant>
    </vt:vector>
  </HeadingPairs>
  <TitlesOfParts>
    <vt:vector size="30" baseType="lpstr">
      <vt:lpstr>PRESUPUESTO OFICIAL (Entidad)</vt:lpstr>
      <vt:lpstr>PROPUESTA ECONOMICA(Proponente)</vt:lpstr>
      <vt:lpstr>CAP. 1</vt:lpstr>
      <vt:lpstr>CAP. 2</vt:lpstr>
      <vt:lpstr>CAP. 3</vt:lpstr>
      <vt:lpstr>CAP. 4</vt:lpstr>
      <vt:lpstr>CAP. 5</vt:lpstr>
      <vt:lpstr>CAP. 6</vt:lpstr>
      <vt:lpstr>FP</vt:lpstr>
      <vt:lpstr>DESGLOSE CUADRILLAS</vt:lpstr>
      <vt:lpstr>DESGLOSE PAGA</vt:lpstr>
      <vt:lpstr>AIU1 </vt:lpstr>
      <vt:lpstr>'CAP. 2'!_GoBack</vt:lpstr>
      <vt:lpstr>'CAP. 3'!_GoBack</vt:lpstr>
      <vt:lpstr>'CAP. 4'!_GoBack</vt:lpstr>
      <vt:lpstr>'CAP. 5'!_GoBack</vt:lpstr>
      <vt:lpstr>'CAP. 6'!_GoBack</vt:lpstr>
      <vt:lpstr>_GoBack</vt:lpstr>
      <vt:lpstr>'CAP. 1'!Área_de_impresión</vt:lpstr>
      <vt:lpstr>'CAP. 2'!Área_de_impresión</vt:lpstr>
      <vt:lpstr>'CAP. 3'!Área_de_impresión</vt:lpstr>
      <vt:lpstr>'CAP. 4'!Área_de_impresión</vt:lpstr>
      <vt:lpstr>'CAP. 5'!Área_de_impresión</vt:lpstr>
      <vt:lpstr>'CAP. 6'!Área_de_impresión</vt:lpstr>
      <vt:lpstr>'DESGLOSE CUADRILLAS'!Área_de_impresión</vt:lpstr>
      <vt:lpstr>'DESGLOSE PAGA'!Área_de_impresión</vt:lpstr>
      <vt:lpstr>'PRESUPUESTO OFICIAL (Entidad)'!Área_de_impresión</vt:lpstr>
      <vt:lpstr>'PROPUESTA ECONOMICA(Proponente)'!Área_de_impresión</vt:lpstr>
      <vt:lpstr>'DESGLOSE CUADRILLAS'!Print_Area</vt:lpstr>
      <vt:lpstr>'DESGLOSE CUADRILLAS'!Print_Titles</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Eco</cp:lastModifiedBy>
  <cp:revision/>
  <cp:lastPrinted>2026-10-04T05:26:49Z</cp:lastPrinted>
  <dcterms:created xsi:type="dcterms:W3CDTF">2006-06-27T16:47:25Z</dcterms:created>
  <dcterms:modified xsi:type="dcterms:W3CDTF">2026-10-04T06:29:44Z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