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esktop\CENAC 2026\1-PROCESOS\2- INTERVENTORIA 078-MC- CENACVIL-2026\"/>
    </mc:Choice>
  </mc:AlternateContent>
  <xr:revisionPtr revIDLastSave="0" documentId="13_ncr:1_{DE87742D-ADDC-4505-B0DE-C81715C279E2}" xr6:coauthVersionLast="47" xr6:coauthVersionMax="47" xr10:uidLastSave="{00000000-0000-0000-0000-000000000000}"/>
  <bookViews>
    <workbookView xWindow="-108" yWindow="-108" windowWidth="23256" windowHeight="12456" xr2:uid="{B2AE2053-8325-4EF5-9D38-EE1D847E2E35}"/>
  </bookViews>
  <sheets>
    <sheet name="ANALISIS DE COTIZACION-P. REF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" i="1" l="1"/>
  <c r="S6" i="1"/>
  <c r="R6" i="1"/>
  <c r="Q6" i="1"/>
  <c r="P6" i="1"/>
  <c r="O6" i="1"/>
  <c r="T6" i="1" l="1"/>
</calcChain>
</file>

<file path=xl/sharedStrings.xml><?xml version="1.0" encoding="utf-8"?>
<sst xmlns="http://schemas.openxmlformats.org/spreadsheetml/2006/main" count="32" uniqueCount="32">
  <si>
    <t>RUBRO</t>
  </si>
  <si>
    <t>NOMBRE CUENTA</t>
  </si>
  <si>
    <t>A-02-02-02-008-007</t>
  </si>
  <si>
    <t>SERVICIOS DE MANTENIMIENTO, REPARACIÓN E INSTALACIÓN (EXCEPTO SERVICIOS DE CONSTRUCCIÓN)</t>
  </si>
  <si>
    <t>ÍTEM</t>
  </si>
  <si>
    <t>CÓDIGO DANE</t>
  </si>
  <si>
    <t xml:space="preserve">DESCRIPCIÓN DEL BIEN Y/O SERVICIO </t>
  </si>
  <si>
    <t>UNIDAD MEDIDA</t>
  </si>
  <si>
    <t>EXISTENCIAS (STOCK - INVENTARIOS)</t>
  </si>
  <si>
    <t>NECESIDAD</t>
  </si>
  <si>
    <t>NECESIDAD TOTAL</t>
  </si>
  <si>
    <t>UNSPSC (CCE)</t>
  </si>
  <si>
    <t>DESCRIPCIÓN</t>
  </si>
  <si>
    <t>UNIDAD BENEFICIARIA</t>
  </si>
  <si>
    <t>BMMA4</t>
  </si>
  <si>
    <t>SERVICIO</t>
  </si>
  <si>
    <t>COTIZACION 1: DARWIN ALEXIS MOJICA OTACÁ NIT. 7184817-5</t>
  </si>
  <si>
    <t>COTIZACION 2: LARUVIAN PROYECTOS INTEGRALES SAS NIT. 902010106</t>
  </si>
  <si>
    <t xml:space="preserve">INTERVENTORÍA TÉCNICA, ADMINISTRATIVA Y FINANCIERA EN LA REALIZACIÓN DEL CERRAMIENTO DE LA PLATAFORMA MILITAR DE APIAY - META                                                                                           Generalidades del proyecto.
El cerramiento de predios con malla es una solución de seguridad duradera, resistente y de fácil instalación, ideal para delimitar perímetros en áreas residenciales, comerciales e industriales. Consiste en una estructura de alambres de acero soldados que se fija a postes, ofreciendo alta resistencia a la corrosión y fácil adaptabilidad a diferentes terrenos. 
FUNCIONES GENERALES
• Apoyar el logro de los objetivos contractuales
• Velar por el cumplimiento del contrato en términos de plazos, calidades, cantidades, y adecuada ejecución de los recursos del contrato
• Mantener en contacto a las partes del contrato
• Evitar la generación de controversias y propender por su rápida solución
• Solicitar informes, llevar acabo reuniones, integrar comités y desarrollar otras herramientas encaminadas a verificar la adecuada ejecución del contrato
VIGILANCIA ADMINISTRATIVA
• Velar porque exista un expediente del contrato que este completo, actualizado y que cumpla las normas en materia de archivo
• Coordinar las instacias internas de la Entidad Estatal relacionadas con la celebración, ejecución y liquidación del contrato. Por ejemplo (celebración) polizas, impuestos y documentos para la celebración del contrato etc.
• Entregar los informes que estén previstos y los que soliciten los organismos de control
• Garantizar la publicación de los documentos del contrato de acuerdo con la ley
• Verificar el cumplimiento de las obligaciones del contratista en materia de seguridad social, salud ocupacional planes de contingencia, normas ambientales etc, de acuerdo con la naturaleza del contrato.                                                                                                          VIGILANCIA TECNICA
• Verificar que el contratista suministre y mantenga el personal o equipo ofrecido, con las condiciones e idoneidad pactadas inicialmente y exigir su reemplazo en condiciones equivalentes cuando fuere necesario
• Estudiar y decidir los requerimientos de carácter técnico que impliquen modificaciones o sobrecostos al contrato, justificar y solicitar a la Entidad Estatal las modificaciones o ajustes que requiera el contrato
• Solicitar que la entidad estatal haga efectivas las garantías del contrato, cuando haya lugar a ello y suministrarle la justificación y documentación correspondiente
• Verificar y aporbar la existencia de las condiciones técnicas para iniciar la ejecución del contrato (planos, diseños, licencias, autorizaciones, estudios, cálculos especificaciones etc.                       </t>
  </si>
  <si>
    <t xml:space="preserve">MENOR VALOR </t>
  </si>
  <si>
    <t>MEDIA</t>
  </si>
  <si>
    <t>MEDIANA</t>
  </si>
  <si>
    <t>MEDIA GEOMETRICA</t>
  </si>
  <si>
    <t>DESVIACION ESTANDAR</t>
  </si>
  <si>
    <t xml:space="preserve">DISPERSION </t>
  </si>
  <si>
    <t>COTIZACIONES</t>
  </si>
  <si>
    <t xml:space="preserve">ANALISIS ECONOMICO </t>
  </si>
  <si>
    <t xml:space="preserve">CITERIO DE REFERENCIA </t>
  </si>
  <si>
    <t>MEDIA GEOMETRICA ENTRE LAS COTIZACIONES ALLEGADAS</t>
  </si>
  <si>
    <t xml:space="preserve">PRECIO DE REFERENCIA </t>
  </si>
  <si>
    <t xml:space="preserve">COTIZACION 4: SOLTEKFV S.A.S NIT 901860366-8 </t>
  </si>
  <si>
    <t>COTIZACION 3: YULIE PAULIN CUELLAR NIT 65708797-8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</si>
</sst>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7"/>
      <color rgb="FF000000"/>
      <name val="Arial"/>
      <family val="2"/>
    </font>
    <font>
      <sz val="7"/>
      <color theme="1"/>
      <name val="Arial"/>
      <family val="2"/>
    </font>
    <font>
      <sz val="7"/>
      <color theme="1"/>
      <name val="Aptos Narrow"/>
      <family val="2"/>
      <scheme val="minor"/>
    </font>
    <font>
      <sz val="7"/>
      <color rgb="FF000000"/>
      <name val="Arial"/>
      <family val="2"/>
    </font>
    <font>
      <b/>
      <sz val="7"/>
      <color theme="1"/>
      <name val="Arial"/>
      <family val="2"/>
    </font>
    <font>
      <sz val="6"/>
      <color rgb="FF000000"/>
      <name val="Arial"/>
      <family val="2"/>
    </font>
    <font>
      <b/>
      <sz val="7"/>
      <color theme="1"/>
      <name val="Aptos Narrow"/>
      <family val="2"/>
      <scheme val="minor"/>
    </font>
    <font>
      <b/>
      <sz val="9"/>
      <color theme="1"/>
      <name val="Arial"/>
      <family val="2"/>
    </font>
    <font>
      <b/>
      <sz val="9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4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top" wrapText="1"/>
    </xf>
    <xf numFmtId="164" fontId="3" fillId="0" borderId="1" xfId="0" applyNumberFormat="1" applyFont="1" applyBorder="1" applyAlignment="1">
      <alignment horizontal="center" vertical="center"/>
    </xf>
    <xf numFmtId="10" fontId="6" fillId="0" borderId="1" xfId="1" applyNumberFormat="1" applyFont="1" applyBorder="1" applyAlignment="1">
      <alignment horizontal="center" vertical="center"/>
    </xf>
    <xf numFmtId="164" fontId="6" fillId="7" borderId="1" xfId="1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 wrapText="1"/>
    </xf>
    <xf numFmtId="0" fontId="9" fillId="8" borderId="9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21EA7-5857-41F4-ACFE-9A0CDA45475C}">
  <dimension ref="A1:U6"/>
  <sheetViews>
    <sheetView tabSelected="1" topLeftCell="D1" zoomScale="80" zoomScaleNormal="80" workbookViewId="0">
      <selection activeCell="W6" sqref="W6"/>
    </sheetView>
  </sheetViews>
  <sheetFormatPr baseColWidth="10" defaultRowHeight="9.6" x14ac:dyDescent="0.2"/>
  <cols>
    <col min="1" max="1" width="6.33203125" style="1" customWidth="1"/>
    <col min="2" max="2" width="8.44140625" style="1" customWidth="1"/>
    <col min="3" max="3" width="47.5546875" style="1" customWidth="1"/>
    <col min="4" max="4" width="9.5546875" style="1" customWidth="1"/>
    <col min="5" max="5" width="10.21875" style="1" customWidth="1"/>
    <col min="6" max="6" width="10.33203125" style="1" customWidth="1"/>
    <col min="7" max="7" width="8.21875" style="1" customWidth="1"/>
    <col min="8" max="8" width="8" style="1" customWidth="1"/>
    <col min="9" max="9" width="11.5546875" style="1"/>
    <col min="10" max="10" width="12.44140625" style="1" customWidth="1"/>
    <col min="11" max="13" width="12.21875" style="1" customWidth="1"/>
    <col min="14" max="19" width="11.5546875" style="1"/>
    <col min="20" max="20" width="13.88671875" style="1" customWidth="1"/>
    <col min="21" max="21" width="13" style="1" customWidth="1"/>
    <col min="22" max="16384" width="11.5546875" style="1"/>
  </cols>
  <sheetData>
    <row r="1" spans="1:21" ht="12" customHeight="1" x14ac:dyDescent="0.2">
      <c r="A1" s="29" t="s">
        <v>0</v>
      </c>
      <c r="B1" s="29"/>
      <c r="C1" s="29"/>
      <c r="D1" s="29"/>
      <c r="E1" s="29" t="s">
        <v>1</v>
      </c>
      <c r="F1" s="29"/>
      <c r="G1" s="29"/>
      <c r="H1" s="29"/>
      <c r="I1" s="29"/>
      <c r="J1" s="19" t="s">
        <v>25</v>
      </c>
      <c r="K1" s="20"/>
      <c r="L1" s="20"/>
      <c r="M1" s="21"/>
      <c r="N1" s="13" t="s">
        <v>26</v>
      </c>
      <c r="O1" s="13"/>
      <c r="P1" s="13"/>
      <c r="Q1" s="13"/>
      <c r="R1" s="13"/>
      <c r="S1" s="13"/>
      <c r="T1" s="13"/>
      <c r="U1" s="13"/>
    </row>
    <row r="2" spans="1:21" ht="12" customHeight="1" x14ac:dyDescent="0.2">
      <c r="A2" s="29"/>
      <c r="B2" s="29"/>
      <c r="C2" s="29"/>
      <c r="D2" s="29"/>
      <c r="E2" s="29"/>
      <c r="F2" s="29"/>
      <c r="G2" s="29"/>
      <c r="H2" s="29"/>
      <c r="I2" s="29"/>
      <c r="J2" s="22"/>
      <c r="K2" s="23"/>
      <c r="L2" s="23"/>
      <c r="M2" s="24"/>
      <c r="N2" s="13"/>
      <c r="O2" s="13"/>
      <c r="P2" s="13"/>
      <c r="Q2" s="13"/>
      <c r="R2" s="13"/>
      <c r="S2" s="13"/>
      <c r="T2" s="13"/>
      <c r="U2" s="13"/>
    </row>
    <row r="3" spans="1:21" ht="27.6" customHeight="1" x14ac:dyDescent="0.2">
      <c r="A3" s="29" t="s">
        <v>2</v>
      </c>
      <c r="B3" s="29"/>
      <c r="C3" s="29"/>
      <c r="D3" s="29"/>
      <c r="E3" s="29" t="s">
        <v>3</v>
      </c>
      <c r="F3" s="29"/>
      <c r="G3" s="29"/>
      <c r="H3" s="29"/>
      <c r="I3" s="29"/>
      <c r="J3" s="25" t="s">
        <v>16</v>
      </c>
      <c r="K3" s="27" t="s">
        <v>17</v>
      </c>
      <c r="L3" s="15" t="s">
        <v>31</v>
      </c>
      <c r="M3" s="17" t="s">
        <v>30</v>
      </c>
      <c r="N3" s="11" t="s">
        <v>19</v>
      </c>
      <c r="O3" s="11" t="s">
        <v>20</v>
      </c>
      <c r="P3" s="11" t="s">
        <v>21</v>
      </c>
      <c r="Q3" s="11" t="s">
        <v>22</v>
      </c>
      <c r="R3" s="11" t="s">
        <v>23</v>
      </c>
      <c r="S3" s="11" t="s">
        <v>24</v>
      </c>
      <c r="T3" s="12" t="s">
        <v>29</v>
      </c>
      <c r="U3" s="14" t="s">
        <v>27</v>
      </c>
    </row>
    <row r="4" spans="1:21" ht="27.6" customHeight="1" x14ac:dyDescent="0.2">
      <c r="A4" s="29" t="s">
        <v>4</v>
      </c>
      <c r="B4" s="29" t="s">
        <v>5</v>
      </c>
      <c r="C4" s="29" t="s">
        <v>6</v>
      </c>
      <c r="D4" s="29"/>
      <c r="E4" s="29" t="s">
        <v>7</v>
      </c>
      <c r="F4" s="29" t="s">
        <v>8</v>
      </c>
      <c r="G4" s="29" t="s">
        <v>9</v>
      </c>
      <c r="H4" s="29" t="s">
        <v>10</v>
      </c>
      <c r="I4" s="29" t="s">
        <v>11</v>
      </c>
      <c r="J4" s="25"/>
      <c r="K4" s="27"/>
      <c r="L4" s="16"/>
      <c r="M4" s="18"/>
      <c r="N4" s="12"/>
      <c r="O4" s="12"/>
      <c r="P4" s="12"/>
      <c r="Q4" s="12"/>
      <c r="R4" s="12"/>
      <c r="S4" s="12"/>
      <c r="T4" s="12"/>
      <c r="U4" s="14"/>
    </row>
    <row r="5" spans="1:21" ht="19.2" x14ac:dyDescent="0.2">
      <c r="A5" s="29"/>
      <c r="B5" s="29"/>
      <c r="C5" s="2" t="s">
        <v>12</v>
      </c>
      <c r="D5" s="2" t="s">
        <v>13</v>
      </c>
      <c r="E5" s="29"/>
      <c r="F5" s="29"/>
      <c r="G5" s="29"/>
      <c r="H5" s="29"/>
      <c r="I5" s="29"/>
      <c r="J5" s="26"/>
      <c r="K5" s="28"/>
      <c r="L5" s="16"/>
      <c r="M5" s="18"/>
      <c r="N5" s="12"/>
      <c r="O5" s="12"/>
      <c r="P5" s="12"/>
      <c r="Q5" s="12"/>
      <c r="R5" s="12"/>
      <c r="S5" s="12"/>
      <c r="T5" s="12"/>
      <c r="U5" s="14"/>
    </row>
    <row r="6" spans="1:21" ht="333" customHeight="1" x14ac:dyDescent="0.2">
      <c r="A6" s="3">
        <v>1</v>
      </c>
      <c r="B6" s="3">
        <v>83310</v>
      </c>
      <c r="C6" s="6" t="s">
        <v>18</v>
      </c>
      <c r="D6" s="4" t="s">
        <v>14</v>
      </c>
      <c r="E6" s="3" t="s">
        <v>15</v>
      </c>
      <c r="F6" s="3">
        <v>0</v>
      </c>
      <c r="G6" s="3">
        <v>1</v>
      </c>
      <c r="H6" s="5">
        <v>1</v>
      </c>
      <c r="I6" s="3">
        <v>721033</v>
      </c>
      <c r="J6" s="30">
        <v>29890000</v>
      </c>
      <c r="K6" s="30">
        <v>28000000</v>
      </c>
      <c r="L6" s="30">
        <v>29750000</v>
      </c>
      <c r="M6" s="30">
        <v>25000000</v>
      </c>
      <c r="N6" s="7">
        <f>MIN(J6:M6)</f>
        <v>25000000</v>
      </c>
      <c r="O6" s="7">
        <f>AVERAGE(J6:M6)</f>
        <v>28160000</v>
      </c>
      <c r="P6" s="7">
        <f>MEDIAN(J6:M6)</f>
        <v>28875000</v>
      </c>
      <c r="Q6" s="7">
        <f>GEOMEAN(J6:M6)</f>
        <v>28088447.219757918</v>
      </c>
      <c r="R6" s="7">
        <f>_xlfn.STDEV.S(J6:M6)</f>
        <v>2275390.0764484317</v>
      </c>
      <c r="S6" s="8">
        <f>R6/O6</f>
        <v>8.0802204419333515E-2</v>
      </c>
      <c r="T6" s="9">
        <f>Q6</f>
        <v>28088447.219757918</v>
      </c>
      <c r="U6" s="10" t="s">
        <v>28</v>
      </c>
    </row>
  </sheetData>
  <mergeCells count="26">
    <mergeCell ref="G4:G5"/>
    <mergeCell ref="A1:D2"/>
    <mergeCell ref="E1:I2"/>
    <mergeCell ref="A3:D3"/>
    <mergeCell ref="E3:I3"/>
    <mergeCell ref="H4:H5"/>
    <mergeCell ref="I4:I5"/>
    <mergeCell ref="A4:A5"/>
    <mergeCell ref="B4:B5"/>
    <mergeCell ref="C4:D4"/>
    <mergeCell ref="E4:E5"/>
    <mergeCell ref="F4:F5"/>
    <mergeCell ref="S3:S5"/>
    <mergeCell ref="N1:U2"/>
    <mergeCell ref="U3:U5"/>
    <mergeCell ref="T3:T5"/>
    <mergeCell ref="L3:L5"/>
    <mergeCell ref="N3:N5"/>
    <mergeCell ref="O3:O5"/>
    <mergeCell ref="P3:P5"/>
    <mergeCell ref="Q3:Q5"/>
    <mergeCell ref="R3:R5"/>
    <mergeCell ref="M3:M5"/>
    <mergeCell ref="J1:M2"/>
    <mergeCell ref="J3:J5"/>
    <mergeCell ref="K3:K5"/>
  </mergeCells>
  <pageMargins left="0.7" right="0.7" top="0.75" bottom="0.75" header="0.3" footer="0.3"/>
  <pageSetup paperSize="9" orientation="portrait" horizontalDpi="1200" verticalDpi="1200" r:id="rId1"/>
  <ignoredErrors>
    <ignoredError sqref="N6:R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 DE COTIZACION-P. REFER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Escobar</dc:creator>
  <cp:lastModifiedBy>Juan Camilo Escobar</cp:lastModifiedBy>
  <dcterms:created xsi:type="dcterms:W3CDTF">2026-09-08T06:07:05Z</dcterms:created>
  <dcterms:modified xsi:type="dcterms:W3CDTF">2026-10-20T01:57:53Z</dcterms:modified>
</cp:coreProperties>
</file>