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NELSON\Documents\PROCESOS SIBATE 2026\regalias\PARA PUBLICAR\"/>
    </mc:Choice>
  </mc:AlternateContent>
  <xr:revisionPtr revIDLastSave="0" documentId="8_{A1304FCB-20D7-4486-9129-E49E43D4A99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ESUPUESTO" sheetId="4" r:id="rId1"/>
    <sheet name="CRONOGRAMA" sheetId="2" r:id="rId2"/>
  </sheets>
  <definedNames>
    <definedName name="_xlnm.Print_Area" localSheetId="1">CRONOGRAMA!$A$1:$K$20</definedName>
    <definedName name="_xlnm.Print_Area" localSheetId="0">PRESUPUESTO!$A$1:$K$20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2" l="1"/>
  <c r="E14" i="2"/>
  <c r="F14" i="2"/>
  <c r="G14" i="2"/>
  <c r="H14" i="2"/>
  <c r="I14" i="2"/>
  <c r="H12" i="2"/>
  <c r="H11" i="2"/>
  <c r="H10" i="2"/>
  <c r="I9" i="2"/>
  <c r="H9" i="2"/>
  <c r="G9" i="2"/>
  <c r="F8" i="2"/>
  <c r="F7" i="2"/>
  <c r="F6" i="2"/>
  <c r="E6" i="2"/>
  <c r="D6" i="2"/>
  <c r="F11" i="4"/>
  <c r="G11" i="4" s="1"/>
  <c r="I11" i="4" s="1"/>
  <c r="F10" i="4"/>
  <c r="G10" i="4" s="1"/>
  <c r="C10" i="4"/>
  <c r="I10" i="4" s="1"/>
  <c r="G9" i="4"/>
  <c r="F9" i="4"/>
  <c r="C9" i="4"/>
  <c r="I9" i="4" s="1"/>
  <c r="G8" i="4"/>
  <c r="I8" i="4" s="1"/>
  <c r="F8" i="4"/>
  <c r="F7" i="4"/>
  <c r="G7" i="4" s="1"/>
  <c r="I7" i="4" s="1"/>
  <c r="G6" i="4"/>
  <c r="I6" i="4" s="1"/>
  <c r="F6" i="4"/>
  <c r="F5" i="4"/>
  <c r="G5" i="4" s="1"/>
  <c r="I5" i="4" s="1"/>
  <c r="J6" i="4" l="1"/>
  <c r="K6" i="4" s="1"/>
  <c r="K11" i="4"/>
  <c r="J11" i="4"/>
  <c r="J10" i="4"/>
  <c r="K10" i="4" s="1"/>
  <c r="J7" i="4"/>
  <c r="K7" i="4" s="1"/>
  <c r="J8" i="4"/>
  <c r="K8" i="4"/>
  <c r="K9" i="4"/>
  <c r="J9" i="4"/>
  <c r="J5" i="4"/>
  <c r="K5" i="4" s="1"/>
  <c r="K12" i="4" l="1"/>
</calcChain>
</file>

<file path=xl/sharedStrings.xml><?xml version="1.0" encoding="utf-8"?>
<sst xmlns="http://schemas.openxmlformats.org/spreadsheetml/2006/main" count="62" uniqueCount="41">
  <si>
    <t>ACTIVIDAD - ENTREGABLE</t>
  </si>
  <si>
    <t>UNIDAD DE MEDIDA</t>
  </si>
  <si>
    <t>CANTIDAD</t>
  </si>
  <si>
    <t>VALOR TOTAL</t>
  </si>
  <si>
    <t>VALOR UNITARIO</t>
  </si>
  <si>
    <t>Estación hidroclimatologica</t>
  </si>
  <si>
    <t>Material Vegetal</t>
  </si>
  <si>
    <t>Tanques y Canaletas</t>
  </si>
  <si>
    <t>UNIDAD</t>
  </si>
  <si>
    <t>Tutores</t>
  </si>
  <si>
    <t>VALOR PRODUCTO</t>
  </si>
  <si>
    <t>IVA %</t>
  </si>
  <si>
    <t>Pluviometro y conexión</t>
  </si>
  <si>
    <t>NASAGRO</t>
  </si>
  <si>
    <t>ITM</t>
  </si>
  <si>
    <t>PROMEDIO</t>
  </si>
  <si>
    <t>VALOR IVA</t>
  </si>
  <si>
    <t>PRESUPUESTO PROYECTO
Implementación de una estrategia orientada a garantizar el suministro sostenible del recurso hídrico mediante la gestión eficiente del agua y la conservación de fuentes hídricas resilientes al cambio climático del municipio de Sibaté, Cundinamarca</t>
  </si>
  <si>
    <t>Reservorio 18.500 lts</t>
  </si>
  <si>
    <t>Profesional en educación ambiental</t>
  </si>
  <si>
    <t>CRONOGRAMA FISICO Y FINANCIERO DEL PROYECTO
Implementación de una estrategia orientada a garantizar el suministro sostenible del recurso hídrico mediante la gestión eficiente del agua y la conservación de fuentes hídricas resilientes al cambio climático del municipio de Sibaté, Cundinamarca</t>
  </si>
  <si>
    <t>MES 1</t>
  </si>
  <si>
    <t>MES 2</t>
  </si>
  <si>
    <t>MES 3</t>
  </si>
  <si>
    <t>MES 4</t>
  </si>
  <si>
    <t>MES 5</t>
  </si>
  <si>
    <t>MES 6</t>
  </si>
  <si>
    <t>MES 7</t>
  </si>
  <si>
    <t>MES 8</t>
  </si>
  <si>
    <t>MES 9</t>
  </si>
  <si>
    <t>MES 10</t>
  </si>
  <si>
    <t>Etapa precontractual</t>
  </si>
  <si>
    <t>Liquidación</t>
  </si>
  <si>
    <t>Total</t>
  </si>
  <si>
    <t>-</t>
  </si>
  <si>
    <t>ANA MARIA ORTIZ GUERRA</t>
  </si>
  <si>
    <t>Secretaria de Agricultura, Desarrollo Económico y Ambiente</t>
  </si>
  <si>
    <t>Aprobó:</t>
  </si>
  <si>
    <t>Fecha de elaboración: 14 de julio de 2026</t>
  </si>
  <si>
    <t>Reservorio (tanques) 18.500 lts</t>
  </si>
  <si>
    <t>INFORMACION TOMADA DEL DOCUMENTO TECNICO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</si>
</sst>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_-"/>
    <numFmt numFmtId="165" formatCode="_-[$$-240A]\ * #,##0_-;\-[$$-240A]\ * #,##0_-;_-[$$-240A]\ * &quot;-&quot;??_-;_-@_-"/>
  </numFmts>
  <fonts count="11" x14ac:knownFonts="1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8"/>
      <name val="Aptos Narrow"/>
      <family val="2"/>
      <scheme val="minor"/>
    </font>
    <font>
      <sz val="9"/>
      <color theme="0"/>
      <name val="Aptos Narrow"/>
      <family val="2"/>
      <scheme val="minor"/>
    </font>
    <font>
      <sz val="9"/>
      <color theme="1"/>
      <name val="Aptos Narrow"/>
      <family val="2"/>
      <scheme val="minor"/>
    </font>
    <font>
      <b/>
      <sz val="9"/>
      <color theme="0"/>
      <name val="Aptos Narrow"/>
      <scheme val="minor"/>
    </font>
    <font>
      <b/>
      <sz val="10"/>
      <color theme="1"/>
      <name val="Arial"/>
      <family val="2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/>
    <xf numFmtId="165" fontId="0" fillId="3" borderId="0" xfId="0" applyNumberFormat="1" applyFill="1"/>
    <xf numFmtId="165" fontId="0" fillId="0" borderId="0" xfId="1" applyNumberFormat="1" applyFont="1"/>
    <xf numFmtId="165" fontId="4" fillId="4" borderId="0" xfId="0" applyNumberFormat="1" applyFont="1" applyFill="1"/>
    <xf numFmtId="0" fontId="0" fillId="0" borderId="1" xfId="0" applyBorder="1"/>
    <xf numFmtId="165" fontId="6" fillId="5" borderId="1" xfId="0" applyNumberFormat="1" applyFont="1" applyFill="1" applyBorder="1"/>
    <xf numFmtId="165" fontId="6" fillId="0" borderId="1" xfId="0" applyNumberFormat="1" applyFont="1" applyBorder="1"/>
    <xf numFmtId="165" fontId="7" fillId="0" borderId="1" xfId="0" applyNumberFormat="1" applyFont="1" applyBorder="1"/>
    <xf numFmtId="165" fontId="7" fillId="5" borderId="1" xfId="0" applyNumberFormat="1" applyFont="1" applyFill="1" applyBorder="1"/>
    <xf numFmtId="165" fontId="8" fillId="5" borderId="1" xfId="0" applyNumberFormat="1" applyFont="1" applyFill="1" applyBorder="1"/>
    <xf numFmtId="165" fontId="8" fillId="5" borderId="1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4" fillId="4" borderId="0" xfId="0" applyFont="1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10" fillId="0" borderId="0" xfId="0" applyFon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154725</xdr:rowOff>
    </xdr:from>
    <xdr:to>
      <xdr:col>0</xdr:col>
      <xdr:colOff>1695449</xdr:colOff>
      <xdr:row>1</xdr:row>
      <xdr:rowOff>361951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62ABDC-B479-4629-98C4-16EBB16F88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54725"/>
          <a:ext cx="1457324" cy="96922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0</xdr:row>
      <xdr:rowOff>154725</xdr:rowOff>
    </xdr:from>
    <xdr:to>
      <xdr:col>0</xdr:col>
      <xdr:colOff>1695449</xdr:colOff>
      <xdr:row>1</xdr:row>
      <xdr:rowOff>361951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D3CB717-3750-43EB-A263-0B52094858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8125" y="154725"/>
          <a:ext cx="1457324" cy="969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9354-48FD-4267-80F1-DEBDC8FFCA4E}">
  <sheetPr>
    <pageSetUpPr fitToPage="1"/>
  </sheetPr>
  <dimension ref="A1:O17"/>
  <sheetViews>
    <sheetView tabSelected="1" view="pageBreakPreview" zoomScaleNormal="100" zoomScaleSheetLayoutView="100" workbookViewId="0">
      <selection activeCell="A13" sqref="A13"/>
    </sheetView>
  </sheetViews>
  <sheetFormatPr baseColWidth="10" defaultRowHeight="15" x14ac:dyDescent="0.25"/>
  <cols>
    <col min="1" max="1" width="27.42578125" bestFit="1" customWidth="1"/>
    <col min="2" max="2" width="19" bestFit="1" customWidth="1"/>
    <col min="3" max="3" width="12.5703125" bestFit="1" customWidth="1"/>
    <col min="4" max="4" width="15.140625" hidden="1" customWidth="1"/>
    <col min="5" max="6" width="13.5703125" hidden="1" customWidth="1"/>
    <col min="7" max="7" width="16.7109375" bestFit="1" customWidth="1"/>
    <col min="8" max="8" width="14.140625" bestFit="1" customWidth="1"/>
    <col min="9" max="9" width="18.7109375" bestFit="1" customWidth="1"/>
    <col min="10" max="11" width="18" customWidth="1"/>
    <col min="13" max="13" width="18.7109375" bestFit="1" customWidth="1"/>
    <col min="15" max="15" width="16.28515625" bestFit="1" customWidth="1"/>
  </cols>
  <sheetData>
    <row r="1" spans="1:15" ht="60" customHeight="1" x14ac:dyDescent="0.25">
      <c r="A1" s="22"/>
      <c r="B1" s="22" t="s">
        <v>17</v>
      </c>
      <c r="C1" s="22"/>
      <c r="D1" s="22"/>
      <c r="E1" s="22"/>
      <c r="F1" s="22"/>
      <c r="G1" s="22"/>
      <c r="H1" s="22"/>
      <c r="I1" s="22"/>
      <c r="J1" s="22"/>
      <c r="K1" s="22"/>
    </row>
    <row r="2" spans="1:15" ht="60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5" ht="60" customHeight="1" x14ac:dyDescent="0.25">
      <c r="A3" s="22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5" x14ac:dyDescent="0.25">
      <c r="A4" s="1" t="s">
        <v>0</v>
      </c>
      <c r="B4" s="1" t="s">
        <v>1</v>
      </c>
      <c r="C4" s="1" t="s">
        <v>2</v>
      </c>
      <c r="D4" s="1" t="s">
        <v>14</v>
      </c>
      <c r="E4" s="1" t="s">
        <v>13</v>
      </c>
      <c r="F4" s="1" t="s">
        <v>15</v>
      </c>
      <c r="G4" s="1" t="s">
        <v>4</v>
      </c>
      <c r="H4" s="2" t="s">
        <v>11</v>
      </c>
      <c r="I4" s="3" t="s">
        <v>10</v>
      </c>
      <c r="J4" s="1" t="s">
        <v>16</v>
      </c>
      <c r="K4" s="1" t="s">
        <v>3</v>
      </c>
    </row>
    <row r="5" spans="1:15" x14ac:dyDescent="0.25">
      <c r="A5" t="s">
        <v>39</v>
      </c>
      <c r="B5" t="s">
        <v>8</v>
      </c>
      <c r="C5" s="6">
        <v>59</v>
      </c>
      <c r="D5" s="7">
        <v>8716494.0806152914</v>
      </c>
      <c r="E5" s="7">
        <v>9652780.125338275</v>
      </c>
      <c r="F5" s="6">
        <f>+AVERAGE(D5:E5)</f>
        <v>9184637.1029767841</v>
      </c>
      <c r="G5" s="6">
        <f t="shared" ref="G5:G11" si="0">+F5</f>
        <v>9184637.1029767841</v>
      </c>
      <c r="H5" s="8">
        <v>0.19</v>
      </c>
      <c r="I5" s="6">
        <f>C5*G5</f>
        <v>541893589.07563031</v>
      </c>
      <c r="J5" s="6">
        <f>I5*H5</f>
        <v>102959781.92436975</v>
      </c>
      <c r="K5" s="6">
        <f t="shared" ref="K5:K11" si="1">I5+J5</f>
        <v>644853371</v>
      </c>
      <c r="L5" s="5"/>
      <c r="M5" s="4"/>
      <c r="O5" s="4"/>
    </row>
    <row r="6" spans="1:15" x14ac:dyDescent="0.25">
      <c r="A6" t="s">
        <v>5</v>
      </c>
      <c r="B6" t="s">
        <v>8</v>
      </c>
      <c r="C6" s="6">
        <v>1</v>
      </c>
      <c r="D6" s="6">
        <v>60800000</v>
      </c>
      <c r="E6" s="6">
        <v>70000000</v>
      </c>
      <c r="F6" s="6">
        <f t="shared" ref="F6:F11" si="2">+AVERAGE(D6:E6)</f>
        <v>65400000</v>
      </c>
      <c r="G6" s="6">
        <f t="shared" si="0"/>
        <v>65400000</v>
      </c>
      <c r="H6" s="8">
        <v>0.19</v>
      </c>
      <c r="I6" s="6">
        <f t="shared" ref="I6:I11" si="3">C6*G6</f>
        <v>65400000</v>
      </c>
      <c r="J6" s="6">
        <f t="shared" ref="J6:J11" si="4">I6*H6</f>
        <v>12426000</v>
      </c>
      <c r="K6" s="6">
        <f>I6+J6</f>
        <v>77826000</v>
      </c>
      <c r="L6" s="20"/>
      <c r="M6" s="19"/>
    </row>
    <row r="7" spans="1:15" x14ac:dyDescent="0.25">
      <c r="A7" t="s">
        <v>12</v>
      </c>
      <c r="B7" t="s">
        <v>8</v>
      </c>
      <c r="C7" s="6">
        <v>1</v>
      </c>
      <c r="D7" s="6">
        <v>4980000</v>
      </c>
      <c r="E7" s="7">
        <v>8000000</v>
      </c>
      <c r="F7" s="6">
        <f t="shared" si="2"/>
        <v>6490000</v>
      </c>
      <c r="G7" s="6">
        <f t="shared" si="0"/>
        <v>6490000</v>
      </c>
      <c r="H7" s="8">
        <v>0.19</v>
      </c>
      <c r="I7" s="6">
        <f t="shared" si="3"/>
        <v>6490000</v>
      </c>
      <c r="J7" s="6">
        <f t="shared" si="4"/>
        <v>1233100</v>
      </c>
      <c r="K7" s="6">
        <f t="shared" si="1"/>
        <v>7723100</v>
      </c>
      <c r="L7" s="20"/>
      <c r="M7" s="20"/>
    </row>
    <row r="8" spans="1:15" x14ac:dyDescent="0.25">
      <c r="A8" t="s">
        <v>19</v>
      </c>
      <c r="B8" t="s">
        <v>8</v>
      </c>
      <c r="C8" s="6">
        <v>2</v>
      </c>
      <c r="D8" s="6">
        <v>4465000</v>
      </c>
      <c r="E8" s="7">
        <v>6485000</v>
      </c>
      <c r="F8" s="6">
        <f t="shared" si="2"/>
        <v>5475000</v>
      </c>
      <c r="G8" s="6">
        <f t="shared" si="0"/>
        <v>5475000</v>
      </c>
      <c r="H8" s="8"/>
      <c r="I8" s="6">
        <f t="shared" si="3"/>
        <v>10950000</v>
      </c>
      <c r="J8" s="6">
        <f t="shared" si="4"/>
        <v>0</v>
      </c>
      <c r="K8" s="6">
        <f t="shared" si="1"/>
        <v>10950000</v>
      </c>
      <c r="L8" s="5"/>
      <c r="M8" s="4"/>
    </row>
    <row r="9" spans="1:15" x14ac:dyDescent="0.25">
      <c r="A9" t="s">
        <v>6</v>
      </c>
      <c r="B9" t="s">
        <v>8</v>
      </c>
      <c r="C9" s="6">
        <f>20*59</f>
        <v>1180</v>
      </c>
      <c r="D9" s="6">
        <v>6100</v>
      </c>
      <c r="E9" s="7">
        <v>5800</v>
      </c>
      <c r="F9" s="6">
        <f t="shared" si="2"/>
        <v>5950</v>
      </c>
      <c r="G9" s="6">
        <f t="shared" si="0"/>
        <v>5950</v>
      </c>
      <c r="H9" s="8">
        <v>0.19</v>
      </c>
      <c r="I9" s="6">
        <f t="shared" si="3"/>
        <v>7021000</v>
      </c>
      <c r="J9" s="6">
        <f t="shared" si="4"/>
        <v>1333990</v>
      </c>
      <c r="K9" s="6">
        <f t="shared" si="1"/>
        <v>8354990</v>
      </c>
      <c r="L9" s="5"/>
      <c r="M9" s="4"/>
    </row>
    <row r="10" spans="1:15" x14ac:dyDescent="0.25">
      <c r="A10" t="s">
        <v>9</v>
      </c>
      <c r="B10" t="s">
        <v>8</v>
      </c>
      <c r="C10" s="6">
        <f>20*59</f>
        <v>1180</v>
      </c>
      <c r="D10" s="6">
        <v>500</v>
      </c>
      <c r="E10" s="7">
        <v>800</v>
      </c>
      <c r="F10" s="6">
        <f t="shared" si="2"/>
        <v>650</v>
      </c>
      <c r="G10" s="6">
        <f t="shared" si="0"/>
        <v>650</v>
      </c>
      <c r="H10" s="8">
        <v>0.19</v>
      </c>
      <c r="I10" s="6">
        <f t="shared" si="3"/>
        <v>767000</v>
      </c>
      <c r="J10" s="6">
        <f t="shared" si="4"/>
        <v>145730</v>
      </c>
      <c r="K10" s="6">
        <f t="shared" si="1"/>
        <v>912730</v>
      </c>
      <c r="L10" s="5"/>
      <c r="M10" s="4"/>
    </row>
    <row r="11" spans="1:15" x14ac:dyDescent="0.25">
      <c r="A11" t="s">
        <v>7</v>
      </c>
      <c r="B11" t="s">
        <v>8</v>
      </c>
      <c r="C11" s="6">
        <v>1</v>
      </c>
      <c r="D11" s="6">
        <v>750000</v>
      </c>
      <c r="E11" s="6">
        <v>810000</v>
      </c>
      <c r="F11" s="6">
        <f t="shared" si="2"/>
        <v>780000</v>
      </c>
      <c r="G11" s="6">
        <f t="shared" si="0"/>
        <v>780000</v>
      </c>
      <c r="H11" s="8">
        <v>0.19</v>
      </c>
      <c r="I11" s="6">
        <f t="shared" si="3"/>
        <v>780000</v>
      </c>
      <c r="J11" s="6">
        <f t="shared" si="4"/>
        <v>148200</v>
      </c>
      <c r="K11" s="6">
        <f t="shared" si="1"/>
        <v>928200</v>
      </c>
      <c r="L11" s="5"/>
      <c r="M11" s="4"/>
    </row>
    <row r="12" spans="1:15" x14ac:dyDescent="0.25">
      <c r="A12" s="21" t="s">
        <v>3</v>
      </c>
      <c r="B12" s="21"/>
      <c r="C12" s="21"/>
      <c r="D12" s="21"/>
      <c r="E12" s="21"/>
      <c r="F12" s="21"/>
      <c r="G12" s="21"/>
      <c r="H12" s="21"/>
      <c r="I12" s="21"/>
      <c r="J12" s="21"/>
      <c r="K12" s="9">
        <f>+SUM(K5:K11)</f>
        <v>751548391</v>
      </c>
      <c r="M12" s="4"/>
    </row>
    <row r="13" spans="1:15" x14ac:dyDescent="0.25">
      <c r="A13" s="23" t="s">
        <v>40</v>
      </c>
    </row>
    <row r="15" spans="1:15" x14ac:dyDescent="0.25">
      <c r="A15" t="s">
        <v>37</v>
      </c>
    </row>
    <row r="16" spans="1:15" x14ac:dyDescent="0.25">
      <c r="A16" s="17" t="s">
        <v>35</v>
      </c>
    </row>
    <row r="17" spans="1:1" ht="38.25" x14ac:dyDescent="0.25">
      <c r="A17" s="18" t="s">
        <v>36</v>
      </c>
    </row>
  </sheetData>
  <mergeCells count="6">
    <mergeCell ref="M6:M7"/>
    <mergeCell ref="A12:J12"/>
    <mergeCell ref="A1:A2"/>
    <mergeCell ref="B1:K2"/>
    <mergeCell ref="A3:K3"/>
    <mergeCell ref="L6:L7"/>
  </mergeCells>
  <pageMargins left="0.7" right="0.7" top="0.75" bottom="0.75" header="0.3" footer="0.3"/>
  <pageSetup paperSize="9" scale="90" orientation="landscape" r:id="rId1"/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C4EF7-55E9-4649-AB11-0D9181FEE01F}">
  <sheetPr>
    <pageSetUpPr fitToPage="1"/>
  </sheetPr>
  <dimension ref="A1:O19"/>
  <sheetViews>
    <sheetView view="pageBreakPreview" zoomScaleNormal="100" zoomScaleSheetLayoutView="100" workbookViewId="0">
      <selection activeCell="G9" sqref="G9:I9"/>
    </sheetView>
  </sheetViews>
  <sheetFormatPr baseColWidth="10" defaultRowHeight="15" x14ac:dyDescent="0.25"/>
  <cols>
    <col min="1" max="1" width="30.140625" bestFit="1" customWidth="1"/>
    <col min="2" max="11" width="12" customWidth="1"/>
    <col min="13" max="13" width="18.7109375" bestFit="1" customWidth="1"/>
    <col min="15" max="15" width="16.28515625" bestFit="1" customWidth="1"/>
  </cols>
  <sheetData>
    <row r="1" spans="1:15" ht="60" customHeight="1" x14ac:dyDescent="0.25">
      <c r="A1" s="22"/>
      <c r="B1" s="22" t="s">
        <v>20</v>
      </c>
      <c r="C1" s="22"/>
      <c r="D1" s="22"/>
      <c r="E1" s="22"/>
      <c r="F1" s="22"/>
      <c r="G1" s="22"/>
      <c r="H1" s="22"/>
      <c r="I1" s="22"/>
      <c r="J1" s="22"/>
      <c r="K1" s="22"/>
    </row>
    <row r="2" spans="1:15" ht="60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15" ht="60" customHeight="1" x14ac:dyDescent="0.25">
      <c r="A3" s="22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5" x14ac:dyDescent="0.25">
      <c r="A4" s="1" t="s">
        <v>0</v>
      </c>
      <c r="B4" s="3" t="s">
        <v>21</v>
      </c>
      <c r="C4" s="3" t="s">
        <v>22</v>
      </c>
      <c r="D4" s="3" t="s">
        <v>23</v>
      </c>
      <c r="E4" s="3" t="s">
        <v>24</v>
      </c>
      <c r="F4" s="3" t="s">
        <v>25</v>
      </c>
      <c r="G4" s="3" t="s">
        <v>26</v>
      </c>
      <c r="H4" s="3" t="s">
        <v>27</v>
      </c>
      <c r="I4" s="3" t="s">
        <v>28</v>
      </c>
      <c r="J4" s="3" t="s">
        <v>29</v>
      </c>
      <c r="K4" s="3" t="s">
        <v>30</v>
      </c>
    </row>
    <row r="5" spans="1:15" x14ac:dyDescent="0.25">
      <c r="A5" s="10" t="s">
        <v>31</v>
      </c>
      <c r="B5" s="11"/>
      <c r="C5" s="11"/>
      <c r="D5" s="12"/>
      <c r="E5" s="12"/>
      <c r="F5" s="12"/>
      <c r="G5" s="12"/>
      <c r="H5" s="12"/>
      <c r="I5" s="12"/>
      <c r="J5" s="12"/>
      <c r="K5" s="12"/>
      <c r="L5" s="5"/>
      <c r="M5" s="4"/>
      <c r="O5" s="4"/>
    </row>
    <row r="6" spans="1:15" x14ac:dyDescent="0.25">
      <c r="A6" s="10" t="s">
        <v>18</v>
      </c>
      <c r="B6" s="12"/>
      <c r="C6" s="12"/>
      <c r="D6" s="11">
        <f>+PRESUPUESTO!K5/3</f>
        <v>214951123.66666666</v>
      </c>
      <c r="E6" s="11">
        <f>+D6</f>
        <v>214951123.66666666</v>
      </c>
      <c r="F6" s="11">
        <f>+E6</f>
        <v>214951123.66666666</v>
      </c>
      <c r="G6" s="12"/>
      <c r="H6" s="12"/>
      <c r="I6" s="12"/>
      <c r="J6" s="12"/>
      <c r="K6" s="12"/>
      <c r="L6" s="5"/>
      <c r="M6" s="4"/>
      <c r="O6" s="4"/>
    </row>
    <row r="7" spans="1:15" x14ac:dyDescent="0.25">
      <c r="A7" s="10" t="s">
        <v>5</v>
      </c>
      <c r="B7" s="12"/>
      <c r="C7" s="12"/>
      <c r="D7" s="12"/>
      <c r="E7" s="12"/>
      <c r="F7" s="11">
        <f>+PRESUPUESTO!K6</f>
        <v>77826000</v>
      </c>
      <c r="G7" s="12"/>
      <c r="H7" s="12"/>
      <c r="I7" s="12"/>
      <c r="J7" s="12"/>
      <c r="K7" s="12"/>
      <c r="L7" s="20"/>
      <c r="M7" s="19"/>
    </row>
    <row r="8" spans="1:15" x14ac:dyDescent="0.25">
      <c r="A8" s="10" t="s">
        <v>12</v>
      </c>
      <c r="B8" s="12"/>
      <c r="C8" s="12"/>
      <c r="D8" s="12"/>
      <c r="E8" s="12"/>
      <c r="F8" s="11">
        <f>+PRESUPUESTO!K7</f>
        <v>7723100</v>
      </c>
      <c r="G8" s="12"/>
      <c r="H8" s="12"/>
      <c r="I8" s="12"/>
      <c r="J8" s="12"/>
      <c r="K8" s="12"/>
      <c r="L8" s="20"/>
      <c r="M8" s="20"/>
    </row>
    <row r="9" spans="1:15" x14ac:dyDescent="0.25">
      <c r="A9" s="10" t="s">
        <v>19</v>
      </c>
      <c r="B9" s="12"/>
      <c r="C9" s="12"/>
      <c r="D9" s="12"/>
      <c r="E9" s="12"/>
      <c r="F9" s="12"/>
      <c r="G9" s="11">
        <f>+PRESUPUESTO!K8/3</f>
        <v>3650000</v>
      </c>
      <c r="H9" s="11">
        <f>+G9</f>
        <v>3650000</v>
      </c>
      <c r="I9" s="11">
        <f>+H9</f>
        <v>3650000</v>
      </c>
      <c r="J9" s="12"/>
      <c r="K9" s="12"/>
      <c r="L9" s="5"/>
      <c r="M9" s="4"/>
    </row>
    <row r="10" spans="1:15" x14ac:dyDescent="0.25">
      <c r="A10" s="10" t="s">
        <v>6</v>
      </c>
      <c r="B10" s="12"/>
      <c r="C10" s="12"/>
      <c r="D10" s="12"/>
      <c r="E10" s="12"/>
      <c r="F10" s="12"/>
      <c r="G10" s="12"/>
      <c r="H10" s="11">
        <f>+PRESUPUESTO!K9</f>
        <v>8354990</v>
      </c>
      <c r="I10" s="12"/>
      <c r="J10" s="12"/>
      <c r="K10" s="12"/>
      <c r="L10" s="5"/>
      <c r="M10" s="4"/>
    </row>
    <row r="11" spans="1:15" x14ac:dyDescent="0.25">
      <c r="A11" s="10" t="s">
        <v>9</v>
      </c>
      <c r="B11" s="12"/>
      <c r="C11" s="12"/>
      <c r="D11" s="12"/>
      <c r="E11" s="12"/>
      <c r="F11" s="12"/>
      <c r="G11" s="12"/>
      <c r="H11" s="11">
        <f>+PRESUPUESTO!K10</f>
        <v>912730</v>
      </c>
      <c r="I11" s="12"/>
      <c r="J11" s="12"/>
      <c r="K11" s="12"/>
      <c r="L11" s="5"/>
      <c r="M11" s="4"/>
    </row>
    <row r="12" spans="1:15" x14ac:dyDescent="0.25">
      <c r="A12" s="10" t="s">
        <v>7</v>
      </c>
      <c r="B12" s="12"/>
      <c r="C12" s="12"/>
      <c r="D12" s="12"/>
      <c r="E12" s="12"/>
      <c r="F12" s="12"/>
      <c r="G12" s="12"/>
      <c r="H12" s="11">
        <f>+PRESUPUESTO!K11</f>
        <v>928200</v>
      </c>
      <c r="I12" s="12"/>
      <c r="J12" s="12"/>
      <c r="K12" s="12"/>
      <c r="L12" s="5"/>
      <c r="M12" s="4"/>
    </row>
    <row r="13" spans="1:15" x14ac:dyDescent="0.25">
      <c r="A13" s="10" t="s">
        <v>32</v>
      </c>
      <c r="B13" s="13"/>
      <c r="C13" s="13"/>
      <c r="D13" s="13"/>
      <c r="E13" s="13"/>
      <c r="F13" s="13"/>
      <c r="G13" s="13"/>
      <c r="H13" s="13"/>
      <c r="I13" s="13"/>
      <c r="J13" s="14"/>
      <c r="K13" s="14"/>
      <c r="L13" s="5"/>
      <c r="M13" s="4"/>
    </row>
    <row r="14" spans="1:15" x14ac:dyDescent="0.25">
      <c r="A14" s="10" t="s">
        <v>33</v>
      </c>
      <c r="B14" s="16" t="s">
        <v>34</v>
      </c>
      <c r="C14" s="16" t="s">
        <v>34</v>
      </c>
      <c r="D14" s="15">
        <f t="shared" ref="D14:I14" si="0">+SUM(D5:D13)</f>
        <v>214951123.66666666</v>
      </c>
      <c r="E14" s="15">
        <f t="shared" si="0"/>
        <v>214951123.66666666</v>
      </c>
      <c r="F14" s="15">
        <f t="shared" si="0"/>
        <v>300500223.66666663</v>
      </c>
      <c r="G14" s="15">
        <f t="shared" si="0"/>
        <v>3650000</v>
      </c>
      <c r="H14" s="15">
        <f t="shared" si="0"/>
        <v>13845920</v>
      </c>
      <c r="I14" s="15">
        <f t="shared" si="0"/>
        <v>3650000</v>
      </c>
      <c r="J14" s="16" t="s">
        <v>34</v>
      </c>
      <c r="K14" s="16" t="s">
        <v>34</v>
      </c>
      <c r="L14" s="5"/>
      <c r="M14" s="4"/>
    </row>
    <row r="17" spans="1:1" x14ac:dyDescent="0.25">
      <c r="A17" t="s">
        <v>37</v>
      </c>
    </row>
    <row r="18" spans="1:1" x14ac:dyDescent="0.25">
      <c r="A18" s="17" t="s">
        <v>35</v>
      </c>
    </row>
    <row r="19" spans="1:1" ht="38.25" x14ac:dyDescent="0.25">
      <c r="A19" s="18" t="s">
        <v>36</v>
      </c>
    </row>
  </sheetData>
  <mergeCells count="5">
    <mergeCell ref="L7:L8"/>
    <mergeCell ref="M7:M8"/>
    <mergeCell ref="A3:K3"/>
    <mergeCell ref="B1:K2"/>
    <mergeCell ref="A1:A2"/>
  </mergeCells>
  <phoneticPr fontId="5" type="noConversion"/>
  <pageMargins left="0.7" right="0.7" top="0.75" bottom="0.75" header="0.3" footer="0.3"/>
  <pageSetup paperSize="9" scale="8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CRONOGRAMA</vt:lpstr>
      <vt:lpstr>CRONOGRAMA!Área_de_impresión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FERNANDEZ</dc:creator>
  <cp:lastModifiedBy>NELSON</cp:lastModifiedBy>
  <cp:lastPrinted>2026-08-18T18:02:11Z</cp:lastPrinted>
  <dcterms:created xsi:type="dcterms:W3CDTF">2026-04-14T15:41:09Z</dcterms:created>
  <dcterms:modified xsi:type="dcterms:W3CDTF">2026-10-21T18:04:06Z</dcterms:modified>
</cp:coreProperties>
</file>