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Liliana\Desktop\DISTRISEGURIDAD\2026\Estudio del Sector\Gestión documental\"/>
    </mc:Choice>
  </mc:AlternateContent>
  <xr:revisionPtr revIDLastSave="0" documentId="13_ncr:1_{944E3372-AA1D-414D-A608-B2E0860342D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studio_Mercado" sheetId="3" r:id="rId1"/>
  </sheets>
  <definedNames>
    <definedName name="_xlnm.Print_Area" localSheetId="0">Estudio_Mercado!$C$2:$P$28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6" i="3" l="1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5" i="3"/>
  <c r="M6" i="3"/>
  <c r="P6" i="3" s="1"/>
  <c r="M7" i="3"/>
  <c r="M8" i="3"/>
  <c r="M9" i="3"/>
  <c r="P9" i="3" s="1"/>
  <c r="M10" i="3"/>
  <c r="M11" i="3"/>
  <c r="M12" i="3"/>
  <c r="M13" i="3"/>
  <c r="P13" i="3" s="1"/>
  <c r="M14" i="3"/>
  <c r="P14" i="3" s="1"/>
  <c r="M15" i="3"/>
  <c r="P15" i="3" s="1"/>
  <c r="M16" i="3"/>
  <c r="M17" i="3"/>
  <c r="M18" i="3"/>
  <c r="P18" i="3" s="1"/>
  <c r="M19" i="3"/>
  <c r="P19" i="3" s="1"/>
  <c r="M20" i="3"/>
  <c r="P20" i="3" s="1"/>
  <c r="M21" i="3"/>
  <c r="P21" i="3" s="1"/>
  <c r="M22" i="3"/>
  <c r="M23" i="3"/>
  <c r="M24" i="3"/>
  <c r="M25" i="3"/>
  <c r="P25" i="3" s="1"/>
  <c r="M26" i="3"/>
  <c r="P26" i="3" s="1"/>
  <c r="M27" i="3"/>
  <c r="P27" i="3" s="1"/>
  <c r="M5" i="3"/>
  <c r="P5" i="3" s="1"/>
  <c r="P17" i="3" l="1"/>
  <c r="P16" i="3"/>
  <c r="P28" i="3" s="1"/>
  <c r="P23" i="3"/>
  <c r="P12" i="3"/>
  <c r="P24" i="3"/>
  <c r="P11" i="3"/>
  <c r="P10" i="3"/>
  <c r="P22" i="3"/>
  <c r="P8" i="3"/>
  <c r="P7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5D97986-7234-43CA-B9BD-3114B3084445}" keepAlive="1" name="Consulta - gestion documental" description="Conexión a la consulta 'gestion documental' en el libro." type="5" refreshedVersion="8" background="1" saveData="1">
    <dbPr connection="Provider=Microsoft.Mashup.OleDb.1;Data Source=$Workbook$;Location=&quot;gestion documental&quot;;Extended Properties=&quot;&quot;" command="SELECT * FROM [gestion documental]"/>
  </connection>
</connections>
</file>

<file path=xl/sharedStrings.xml><?xml version="1.0" encoding="utf-8"?>
<sst xmlns="http://schemas.openxmlformats.org/spreadsheetml/2006/main" count="142" uniqueCount="105">
  <si>
    <t>Grupo Técnico</t>
  </si>
  <si>
    <t>Actividad Especializada</t>
  </si>
  <si>
    <t>Periodicidad Operativa</t>
  </si>
  <si>
    <t>FORTALECIMIENTO DE LA FUNCIÓN ARCHIVÍSTICA</t>
  </si>
  <si>
    <t>A.1</t>
  </si>
  <si>
    <t>Planeación Técnica Documental</t>
  </si>
  <si>
    <t>Servicio</t>
  </si>
  <si>
    <t>A.2</t>
  </si>
  <si>
    <t>ALISTAMIENTO Y RECEPCIÓN DOCUMENTAL</t>
  </si>
  <si>
    <t>B.1</t>
  </si>
  <si>
    <t>Desmonte de Unidades de Conservación</t>
  </si>
  <si>
    <t>Metro Lineal</t>
  </si>
  <si>
    <t>B.2</t>
  </si>
  <si>
    <t>B.3</t>
  </si>
  <si>
    <t>B.4</t>
  </si>
  <si>
    <t>CUSTODIA Y ADMINISTRACIÓN DE ARCHIVOS</t>
  </si>
  <si>
    <t>C.1</t>
  </si>
  <si>
    <t>Metro Lineal / Mes</t>
  </si>
  <si>
    <t>PLATAFORMA TECNOLÓGICA Y TRAZABILIDAD RFID</t>
  </si>
  <si>
    <t>D.1</t>
  </si>
  <si>
    <t>Plataforma Tecnológica Cloud RFID</t>
  </si>
  <si>
    <t>Mes</t>
  </si>
  <si>
    <t>D.2</t>
  </si>
  <si>
    <t>Unidad</t>
  </si>
  <si>
    <t>E.1</t>
  </si>
  <si>
    <t>Solicitud</t>
  </si>
  <si>
    <t>E.2</t>
  </si>
  <si>
    <t>Consulta Digital</t>
  </si>
  <si>
    <t>Imagen</t>
  </si>
  <si>
    <t>E.3</t>
  </si>
  <si>
    <t>Préstamo Documental Estándar</t>
  </si>
  <si>
    <t>E.4</t>
  </si>
  <si>
    <t>Préstamo Prioritario</t>
  </si>
  <si>
    <t>E.5</t>
  </si>
  <si>
    <t>PROTECCIÓN Y CONSERVACIÓN DOCUMENTAL</t>
  </si>
  <si>
    <t>F.1</t>
  </si>
  <si>
    <t>Saneamiento Ambiental Documental</t>
  </si>
  <si>
    <t>Jornada</t>
  </si>
  <si>
    <t>F.2</t>
  </si>
  <si>
    <t>Higienización Documental</t>
  </si>
  <si>
    <t>F.3</t>
  </si>
  <si>
    <t>INTERVENCIÓN TÉCNICA DE ARCHIVOS</t>
  </si>
  <si>
    <t>G.1</t>
  </si>
  <si>
    <t>G.2</t>
  </si>
  <si>
    <t>Clasificación de Fondo Acumulado</t>
  </si>
  <si>
    <t>G.3</t>
  </si>
  <si>
    <t>G.4</t>
  </si>
  <si>
    <t>Digitalización Documental</t>
  </si>
  <si>
    <t>Recepcion de Fondo Acumulado</t>
  </si>
  <si>
    <t>Validación y Recepcion de Documentacion con Inventario</t>
  </si>
  <si>
    <t>Transporte Documental</t>
  </si>
  <si>
    <t xml:space="preserve">Insumos RFID - Tag´s </t>
  </si>
  <si>
    <t>OPERACIÓN DE CONSULTAS y  PRESTAMOS DOCUMENTALES</t>
  </si>
  <si>
    <t>Ubicacion y Reubicacion Archivística en Estanteria</t>
  </si>
  <si>
    <t>Recolección Prestamos y Reubicación en Estanteria</t>
  </si>
  <si>
    <t>Identifiacion de Biodeterioro</t>
  </si>
  <si>
    <t>Recepción de registros e Incorporación Tecnológica</t>
  </si>
  <si>
    <t>Inventario Archivístico en estado natural</t>
  </si>
  <si>
    <t>H.1</t>
  </si>
  <si>
    <t>TRANSFERENCIAS DOCUMENTALES</t>
  </si>
  <si>
    <t>Recepción y Punteo</t>
  </si>
  <si>
    <t>H.2</t>
  </si>
  <si>
    <t>Diagnóstico de Capacidades y Requisitos para la Gestión de Documentos Electrónicos</t>
  </si>
  <si>
    <t>ESTUDIO DE MERCADO - SERVICIOS INTEGRALES DE GESTIÓN DOCUMENTAL</t>
  </si>
  <si>
    <t>La Actividad D.1 - Plataforma Tecnológica Cloud RFID, esta excluida de IVA de acuerdo al Estatuto Tritbutario. Art. Art. 476. Servicios excluidos del impuesto sobre las ventas.</t>
  </si>
  <si>
    <t>CV</t>
  </si>
  <si>
    <t>NOTA: (**) El presente servicio se encuentra excluido del Impuesto Sobre las Ventas (IVA del 19%), de acuerdo con lo establecido en el numeral 21 del Articulo 476 “Servicios Excluidos del Impuesto sobre la Ventas” del Estatuto Tributario vigente parala vigencia 2026.  
ESTATUTO TRIBUTARIO:
Art. 476. SERVICIOS EXCLUIDOS DEL IMPUESTO SOBRE LAS VENTAS
Nota 1. Se exceptúan del impuesto los siguientes servicios y los bienes relacionados explícitamente a continuación: 21. Suministro de páginas web, servidores (hosting), computación en la nube (cloud computing).</t>
  </si>
  <si>
    <t>Unidad de medida</t>
  </si>
  <si>
    <t>Cantidad</t>
  </si>
  <si>
    <t>Num</t>
  </si>
  <si>
    <t>Precio unitario
PROTECH SAS</t>
  </si>
  <si>
    <t>Precio unitario
IDOC SAS</t>
  </si>
  <si>
    <t>Precio Unitario
ANKOR SAS</t>
  </si>
  <si>
    <t>Precio unitario
CST SAS</t>
  </si>
  <si>
    <t>Metrica</t>
  </si>
  <si>
    <t>Precio unitario de referencia</t>
  </si>
  <si>
    <t>Precio total de referencia</t>
  </si>
  <si>
    <t>Items</t>
  </si>
  <si>
    <t>1.1</t>
  </si>
  <si>
    <t>1.2</t>
  </si>
  <si>
    <t>2.1</t>
  </si>
  <si>
    <t>2.2</t>
  </si>
  <si>
    <t>2.3</t>
  </si>
  <si>
    <t>2.4</t>
  </si>
  <si>
    <t>3.1</t>
  </si>
  <si>
    <t>4.1</t>
  </si>
  <si>
    <t>4.2</t>
  </si>
  <si>
    <t>5.1</t>
  </si>
  <si>
    <t>5.2</t>
  </si>
  <si>
    <t>5.3</t>
  </si>
  <si>
    <t>5.4</t>
  </si>
  <si>
    <t>5.5</t>
  </si>
  <si>
    <t>6.1</t>
  </si>
  <si>
    <t>6.2</t>
  </si>
  <si>
    <t>6.3</t>
  </si>
  <si>
    <t>7.1</t>
  </si>
  <si>
    <t>7.2</t>
  </si>
  <si>
    <t>7.3</t>
  </si>
  <si>
    <t>7.4</t>
  </si>
  <si>
    <t>8.1</t>
  </si>
  <si>
    <t>8.2</t>
  </si>
  <si>
    <t>VALOR TOTAL DEL PRESUPUESTO OFICIAL ESTIMADO</t>
  </si>
  <si>
    <t>Media armonica</t>
  </si>
  <si>
    <t>Menor valor</t>
  </si>
  <si>
    <t xml:space="preserve">Servicio de Depósito Especializado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</si>
</sst>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_-* #,##0.00_-;\-* #,##0.00_-;_-* &quot;-&quot;_-;_-@_-"/>
    <numFmt numFmtId="165" formatCode="&quot;$&quot;\ 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FFFFFF"/>
      <name val="Calibri (Cuerpo)"/>
    </font>
    <font>
      <sz val="8"/>
      <color theme="1"/>
      <name val="Calibri (Cuerpo)"/>
    </font>
    <font>
      <b/>
      <sz val="8"/>
      <name val="Calibri (Cuerpo)"/>
    </font>
    <font>
      <b/>
      <sz val="8"/>
      <color theme="1"/>
      <name val="Calibri (Cuerpo)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4" fillId="0" borderId="0" xfId="0" applyFont="1" applyAlignment="1">
      <alignment vertical="center" wrapText="1"/>
    </xf>
    <xf numFmtId="164" fontId="5" fillId="4" borderId="1" xfId="1" applyNumberFormat="1" applyFont="1" applyFill="1" applyBorder="1" applyAlignment="1">
      <alignment horizontal="center" vertical="center" wrapText="1"/>
    </xf>
    <xf numFmtId="164" fontId="5" fillId="3" borderId="1" xfId="1" applyNumberFormat="1" applyFont="1" applyFill="1" applyBorder="1" applyAlignment="1">
      <alignment horizontal="center" vertical="center" wrapText="1"/>
    </xf>
    <xf numFmtId="164" fontId="5" fillId="5" borderId="1" xfId="1" applyNumberFormat="1" applyFont="1" applyFill="1" applyBorder="1" applyAlignment="1">
      <alignment horizontal="center" vertical="center" wrapText="1"/>
    </xf>
    <xf numFmtId="164" fontId="5" fillId="6" borderId="1" xfId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4" fontId="4" fillId="0" borderId="0" xfId="1" applyNumberFormat="1" applyFont="1" applyAlignment="1">
      <alignment vertical="center" wrapText="1"/>
    </xf>
    <xf numFmtId="0" fontId="5" fillId="7" borderId="1" xfId="0" applyFont="1" applyFill="1" applyBorder="1" applyAlignment="1">
      <alignment horizontal="center" vertical="center" wrapText="1"/>
    </xf>
    <xf numFmtId="164" fontId="5" fillId="7" borderId="1" xfId="1" applyNumberFormat="1" applyFont="1" applyFill="1" applyBorder="1" applyAlignment="1">
      <alignment horizontal="center" vertical="center" wrapText="1"/>
    </xf>
    <xf numFmtId="10" fontId="4" fillId="0" borderId="1" xfId="2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165" fontId="4" fillId="0" borderId="1" xfId="2" applyNumberFormat="1" applyFont="1" applyFill="1" applyBorder="1" applyAlignment="1">
      <alignment horizontal="right" vertical="center" wrapText="1"/>
    </xf>
    <xf numFmtId="165" fontId="4" fillId="0" borderId="1" xfId="1" applyNumberFormat="1" applyFont="1" applyBorder="1" applyAlignment="1">
      <alignment vertical="center"/>
    </xf>
    <xf numFmtId="165" fontId="4" fillId="0" borderId="1" xfId="1" applyNumberFormat="1" applyFont="1" applyBorder="1" applyAlignment="1">
      <alignment horizontal="right" vertical="center" wrapText="1"/>
    </xf>
    <xf numFmtId="165" fontId="6" fillId="0" borderId="1" xfId="1" applyNumberFormat="1" applyFont="1" applyBorder="1" applyAlignment="1">
      <alignment vertical="center" wrapText="1"/>
    </xf>
    <xf numFmtId="10" fontId="4" fillId="0" borderId="0" xfId="2" applyNumberFormat="1" applyFont="1" applyAlignment="1">
      <alignment vertical="center" wrapText="1"/>
    </xf>
    <xf numFmtId="0" fontId="0" fillId="0" borderId="1" xfId="0" applyBorder="1" applyAlignment="1">
      <alignment horizontal="right" vertical="center"/>
    </xf>
    <xf numFmtId="0" fontId="3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right"/>
    </xf>
  </cellXfs>
  <cellStyles count="3">
    <cellStyle name="Millares [0]" xfId="1" builtinId="6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46AF8-FAAC-CE40-9F61-8E86A126AD1B}">
  <dimension ref="A2:P31"/>
  <sheetViews>
    <sheetView tabSelected="1" topLeftCell="A4" zoomScale="85" zoomScaleNormal="85" workbookViewId="0">
      <selection activeCell="E12" sqref="E12"/>
    </sheetView>
  </sheetViews>
  <sheetFormatPr baseColWidth="10" defaultColWidth="8.6640625" defaultRowHeight="14.4" x14ac:dyDescent="0.3"/>
  <cols>
    <col min="3" max="3" width="10.44140625" style="1" customWidth="1"/>
    <col min="4" max="4" width="36.5546875" style="1" customWidth="1"/>
    <col min="5" max="5" width="69.44140625" style="1" customWidth="1"/>
    <col min="6" max="6" width="18.44140625" style="8" customWidth="1"/>
    <col min="7" max="7" width="9.44140625" style="8" bestFit="1" customWidth="1"/>
    <col min="8" max="8" width="12.44140625" style="1" bestFit="1" customWidth="1"/>
    <col min="9" max="12" width="14.88671875" style="9" customWidth="1"/>
    <col min="13" max="13" width="9.88671875" style="9" hidden="1" customWidth="1"/>
    <col min="14" max="14" width="14" style="9" hidden="1" customWidth="1"/>
    <col min="15" max="15" width="14.6640625" style="9" customWidth="1"/>
    <col min="16" max="16" width="17.44140625" style="9" customWidth="1"/>
  </cols>
  <sheetData>
    <row r="2" spans="1:16" ht="15" customHeight="1" x14ac:dyDescent="0.3">
      <c r="A2" s="21" t="s">
        <v>63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x14ac:dyDescent="0.3">
      <c r="I3" s="1"/>
      <c r="J3" s="1"/>
    </row>
    <row r="4" spans="1:16" ht="20.399999999999999" x14ac:dyDescent="0.3">
      <c r="A4" s="10" t="s">
        <v>69</v>
      </c>
      <c r="B4" s="10" t="s">
        <v>77</v>
      </c>
      <c r="C4" s="10" t="s">
        <v>0</v>
      </c>
      <c r="D4" s="24" t="s">
        <v>1</v>
      </c>
      <c r="E4" s="25"/>
      <c r="F4" s="10" t="s">
        <v>67</v>
      </c>
      <c r="G4" s="10" t="s">
        <v>68</v>
      </c>
      <c r="H4" s="10" t="s">
        <v>2</v>
      </c>
      <c r="I4" s="2" t="s">
        <v>70</v>
      </c>
      <c r="J4" s="3" t="s">
        <v>71</v>
      </c>
      <c r="K4" s="4" t="s">
        <v>72</v>
      </c>
      <c r="L4" s="5" t="s">
        <v>73</v>
      </c>
      <c r="M4" s="11" t="s">
        <v>65</v>
      </c>
      <c r="N4" s="11" t="s">
        <v>74</v>
      </c>
      <c r="O4" s="11" t="s">
        <v>75</v>
      </c>
      <c r="P4" s="11" t="s">
        <v>76</v>
      </c>
    </row>
    <row r="5" spans="1:16" x14ac:dyDescent="0.3">
      <c r="A5" s="13">
        <v>1</v>
      </c>
      <c r="B5" s="14" t="s">
        <v>78</v>
      </c>
      <c r="C5" s="7" t="s">
        <v>4</v>
      </c>
      <c r="D5" s="23" t="s">
        <v>3</v>
      </c>
      <c r="E5" s="6" t="s">
        <v>5</v>
      </c>
      <c r="F5" s="7" t="s">
        <v>6</v>
      </c>
      <c r="G5" s="7">
        <v>1</v>
      </c>
      <c r="H5" s="7">
        <v>1</v>
      </c>
      <c r="I5" s="16">
        <v>8370069.6799999997</v>
      </c>
      <c r="J5" s="16">
        <v>7922150.1099999994</v>
      </c>
      <c r="K5" s="16">
        <v>9265908.8200000003</v>
      </c>
      <c r="L5" s="16">
        <v>9713828.3899999987</v>
      </c>
      <c r="M5" s="12">
        <f>STDEV(I5:L5)/AVERAGE(I5:L5)</f>
        <v>9.2740588011420044E-2</v>
      </c>
      <c r="N5" s="12" t="s">
        <v>102</v>
      </c>
      <c r="O5" s="15">
        <f>+AVERAGE(I5:L5)</f>
        <v>8817989.25</v>
      </c>
      <c r="P5" s="17">
        <f>+G5*H5*O5</f>
        <v>8817989.25</v>
      </c>
    </row>
    <row r="6" spans="1:16" x14ac:dyDescent="0.3">
      <c r="A6" s="13">
        <v>2</v>
      </c>
      <c r="B6" s="14" t="s">
        <v>79</v>
      </c>
      <c r="C6" s="7" t="s">
        <v>7</v>
      </c>
      <c r="D6" s="23"/>
      <c r="E6" s="6" t="s">
        <v>62</v>
      </c>
      <c r="F6" s="7" t="s">
        <v>6</v>
      </c>
      <c r="G6" s="7">
        <v>1</v>
      </c>
      <c r="H6" s="7">
        <v>1</v>
      </c>
      <c r="I6" s="16">
        <v>110213040</v>
      </c>
      <c r="J6" s="16">
        <v>112374080</v>
      </c>
      <c r="K6" s="16">
        <v>103729920</v>
      </c>
      <c r="L6" s="16">
        <v>105890960</v>
      </c>
      <c r="M6" s="12">
        <f t="shared" ref="M6:M27" si="0">STDEV(I6:L6)/AVERAGE(I6:L6)</f>
        <v>3.6514837167011073E-2</v>
      </c>
      <c r="N6" s="12" t="s">
        <v>103</v>
      </c>
      <c r="O6" s="15">
        <f t="shared" ref="O6:O27" si="1">+AVERAGE(I6:L6)</f>
        <v>108052000</v>
      </c>
      <c r="P6" s="17">
        <f t="shared" ref="P6:P27" si="2">+G6*H6*O6</f>
        <v>108052000</v>
      </c>
    </row>
    <row r="7" spans="1:16" x14ac:dyDescent="0.3">
      <c r="A7" s="13">
        <v>3</v>
      </c>
      <c r="B7" s="14" t="s">
        <v>80</v>
      </c>
      <c r="C7" s="7" t="s">
        <v>9</v>
      </c>
      <c r="D7" s="23" t="s">
        <v>8</v>
      </c>
      <c r="E7" s="6" t="s">
        <v>10</v>
      </c>
      <c r="F7" s="7" t="s">
        <v>11</v>
      </c>
      <c r="G7" s="7">
        <v>350</v>
      </c>
      <c r="H7" s="7">
        <v>1</v>
      </c>
      <c r="I7" s="16">
        <v>11566.8</v>
      </c>
      <c r="J7" s="16">
        <v>10281.6</v>
      </c>
      <c r="K7" s="16">
        <v>9853.1999999999989</v>
      </c>
      <c r="L7" s="16">
        <v>11138.4</v>
      </c>
      <c r="M7" s="12">
        <f t="shared" si="0"/>
        <v>7.3029674334022146E-2</v>
      </c>
      <c r="N7" s="12" t="s">
        <v>102</v>
      </c>
      <c r="O7" s="15">
        <f t="shared" si="1"/>
        <v>10710</v>
      </c>
      <c r="P7" s="17">
        <f t="shared" si="2"/>
        <v>3748500</v>
      </c>
    </row>
    <row r="8" spans="1:16" x14ac:dyDescent="0.3">
      <c r="A8" s="13">
        <v>4</v>
      </c>
      <c r="B8" s="14" t="s">
        <v>81</v>
      </c>
      <c r="C8" s="7" t="s">
        <v>12</v>
      </c>
      <c r="D8" s="23"/>
      <c r="E8" s="6" t="s">
        <v>48</v>
      </c>
      <c r="F8" s="7" t="s">
        <v>11</v>
      </c>
      <c r="G8" s="7">
        <v>100</v>
      </c>
      <c r="H8" s="7">
        <v>1</v>
      </c>
      <c r="I8" s="16">
        <v>39151</v>
      </c>
      <c r="J8" s="16">
        <v>44982</v>
      </c>
      <c r="K8" s="16">
        <v>39984</v>
      </c>
      <c r="L8" s="16">
        <v>42483</v>
      </c>
      <c r="M8" s="12">
        <f t="shared" si="0"/>
        <v>6.3245553203367583E-2</v>
      </c>
      <c r="N8" s="12" t="s">
        <v>102</v>
      </c>
      <c r="O8" s="15">
        <f t="shared" si="1"/>
        <v>41650</v>
      </c>
      <c r="P8" s="17">
        <f t="shared" si="2"/>
        <v>4165000</v>
      </c>
    </row>
    <row r="9" spans="1:16" x14ac:dyDescent="0.3">
      <c r="A9" s="13">
        <v>5</v>
      </c>
      <c r="B9" s="14" t="s">
        <v>82</v>
      </c>
      <c r="C9" s="7" t="s">
        <v>13</v>
      </c>
      <c r="D9" s="23"/>
      <c r="E9" s="6" t="s">
        <v>49</v>
      </c>
      <c r="F9" s="7" t="s">
        <v>11</v>
      </c>
      <c r="G9" s="7">
        <v>250</v>
      </c>
      <c r="H9" s="7">
        <v>1</v>
      </c>
      <c r="I9" s="16">
        <v>60642.399999999994</v>
      </c>
      <c r="J9" s="16">
        <v>51312.799999999996</v>
      </c>
      <c r="K9" s="16">
        <v>62974.799999999996</v>
      </c>
      <c r="L9" s="16">
        <v>58310</v>
      </c>
      <c r="M9" s="12">
        <f t="shared" si="0"/>
        <v>8.6409875978771478E-2</v>
      </c>
      <c r="N9" s="12" t="s">
        <v>102</v>
      </c>
      <c r="O9" s="15">
        <f t="shared" si="1"/>
        <v>58309.999999999993</v>
      </c>
      <c r="P9" s="17">
        <f t="shared" si="2"/>
        <v>14577499.999999998</v>
      </c>
    </row>
    <row r="10" spans="1:16" x14ac:dyDescent="0.3">
      <c r="A10" s="13">
        <v>6</v>
      </c>
      <c r="B10" s="14" t="s">
        <v>83</v>
      </c>
      <c r="C10" s="7" t="s">
        <v>14</v>
      </c>
      <c r="D10" s="23"/>
      <c r="E10" s="6" t="s">
        <v>50</v>
      </c>
      <c r="F10" s="7" t="s">
        <v>11</v>
      </c>
      <c r="G10" s="7">
        <v>350</v>
      </c>
      <c r="H10" s="7">
        <v>1</v>
      </c>
      <c r="I10" s="16">
        <v>31987.199999999997</v>
      </c>
      <c r="J10" s="16">
        <v>42649.599999999999</v>
      </c>
      <c r="K10" s="16">
        <v>38080</v>
      </c>
      <c r="L10" s="16">
        <v>39603.199999999997</v>
      </c>
      <c r="M10" s="12">
        <f t="shared" si="0"/>
        <v>0.11775681155103773</v>
      </c>
      <c r="N10" s="12" t="s">
        <v>102</v>
      </c>
      <c r="O10" s="15">
        <f t="shared" si="1"/>
        <v>38080</v>
      </c>
      <c r="P10" s="17">
        <f t="shared" si="2"/>
        <v>13328000</v>
      </c>
    </row>
    <row r="11" spans="1:16" x14ac:dyDescent="0.3">
      <c r="A11" s="20">
        <v>7</v>
      </c>
      <c r="B11" s="20" t="s">
        <v>84</v>
      </c>
      <c r="C11" s="7" t="s">
        <v>16</v>
      </c>
      <c r="D11" s="7" t="s">
        <v>15</v>
      </c>
      <c r="E11" s="6" t="s">
        <v>104</v>
      </c>
      <c r="F11" s="7" t="s">
        <v>17</v>
      </c>
      <c r="G11" s="7">
        <v>600</v>
      </c>
      <c r="H11" s="7">
        <v>3</v>
      </c>
      <c r="I11" s="16">
        <v>22008.526399999999</v>
      </c>
      <c r="J11" s="16">
        <v>18864.4512</v>
      </c>
      <c r="K11" s="16">
        <v>19650.469999999998</v>
      </c>
      <c r="L11" s="16">
        <v>18078.432400000002</v>
      </c>
      <c r="M11" s="12">
        <f t="shared" si="0"/>
        <v>8.6409875978771408E-2</v>
      </c>
      <c r="N11" s="12" t="s">
        <v>102</v>
      </c>
      <c r="O11" s="15">
        <f t="shared" si="1"/>
        <v>19650.47</v>
      </c>
      <c r="P11" s="17">
        <f t="shared" si="2"/>
        <v>35370846</v>
      </c>
    </row>
    <row r="12" spans="1:16" x14ac:dyDescent="0.3">
      <c r="A12" s="13">
        <v>8</v>
      </c>
      <c r="B12" s="14" t="s">
        <v>85</v>
      </c>
      <c r="C12" s="7" t="s">
        <v>19</v>
      </c>
      <c r="D12" s="23" t="s">
        <v>18</v>
      </c>
      <c r="E12" s="6" t="s">
        <v>20</v>
      </c>
      <c r="F12" s="7" t="s">
        <v>21</v>
      </c>
      <c r="G12" s="7">
        <v>1</v>
      </c>
      <c r="H12" s="7">
        <v>3</v>
      </c>
      <c r="I12" s="16">
        <v>26800000</v>
      </c>
      <c r="J12" s="16">
        <v>27500000</v>
      </c>
      <c r="K12" s="16">
        <v>28700000</v>
      </c>
      <c r="L12" s="16">
        <v>29000000</v>
      </c>
      <c r="M12" s="12">
        <f t="shared" si="0"/>
        <v>3.6770107646382146E-2</v>
      </c>
      <c r="N12" s="12" t="s">
        <v>103</v>
      </c>
      <c r="O12" s="15">
        <f t="shared" si="1"/>
        <v>28000000</v>
      </c>
      <c r="P12" s="17">
        <f t="shared" si="2"/>
        <v>84000000</v>
      </c>
    </row>
    <row r="13" spans="1:16" x14ac:dyDescent="0.3">
      <c r="A13" s="13">
        <v>9</v>
      </c>
      <c r="B13" s="14" t="s">
        <v>86</v>
      </c>
      <c r="C13" s="7" t="s">
        <v>22</v>
      </c>
      <c r="D13" s="23"/>
      <c r="E13" s="6" t="s">
        <v>51</v>
      </c>
      <c r="F13" s="7" t="s">
        <v>23</v>
      </c>
      <c r="G13" s="7">
        <v>2000</v>
      </c>
      <c r="H13" s="7">
        <v>1</v>
      </c>
      <c r="I13" s="16">
        <v>1794.52</v>
      </c>
      <c r="J13" s="16">
        <v>1361.36</v>
      </c>
      <c r="K13" s="16">
        <v>1547</v>
      </c>
      <c r="L13" s="16">
        <v>1485.12</v>
      </c>
      <c r="M13" s="12">
        <f t="shared" si="0"/>
        <v>0.11775681155103808</v>
      </c>
      <c r="N13" s="12" t="s">
        <v>102</v>
      </c>
      <c r="O13" s="15">
        <f t="shared" si="1"/>
        <v>1547</v>
      </c>
      <c r="P13" s="17">
        <f t="shared" si="2"/>
        <v>3094000</v>
      </c>
    </row>
    <row r="14" spans="1:16" x14ac:dyDescent="0.3">
      <c r="A14" s="13">
        <v>10</v>
      </c>
      <c r="B14" s="14" t="s">
        <v>87</v>
      </c>
      <c r="C14" s="7" t="s">
        <v>24</v>
      </c>
      <c r="D14" s="23" t="s">
        <v>52</v>
      </c>
      <c r="E14" s="6" t="s">
        <v>53</v>
      </c>
      <c r="F14" s="7" t="s">
        <v>25</v>
      </c>
      <c r="G14" s="7">
        <v>60</v>
      </c>
      <c r="H14" s="7">
        <v>3</v>
      </c>
      <c r="I14" s="16">
        <v>9282</v>
      </c>
      <c r="J14" s="16">
        <v>8539.44</v>
      </c>
      <c r="K14" s="16">
        <v>9838.92</v>
      </c>
      <c r="L14" s="16">
        <v>9467.64</v>
      </c>
      <c r="M14" s="12">
        <f t="shared" si="0"/>
        <v>5.8878405775518949E-2</v>
      </c>
      <c r="N14" s="12" t="s">
        <v>102</v>
      </c>
      <c r="O14" s="15">
        <f t="shared" si="1"/>
        <v>9282</v>
      </c>
      <c r="P14" s="17">
        <f t="shared" si="2"/>
        <v>1670760</v>
      </c>
    </row>
    <row r="15" spans="1:16" x14ac:dyDescent="0.3">
      <c r="A15" s="13">
        <v>11</v>
      </c>
      <c r="B15" s="14" t="s">
        <v>88</v>
      </c>
      <c r="C15" s="7" t="s">
        <v>26</v>
      </c>
      <c r="D15" s="23"/>
      <c r="E15" s="6" t="s">
        <v>27</v>
      </c>
      <c r="F15" s="7" t="s">
        <v>28</v>
      </c>
      <c r="G15" s="7">
        <v>11200</v>
      </c>
      <c r="H15" s="7">
        <v>3</v>
      </c>
      <c r="I15" s="16">
        <v>514.07999999999993</v>
      </c>
      <c r="J15" s="16">
        <v>556.91999999999996</v>
      </c>
      <c r="K15" s="16">
        <v>492.65999999999997</v>
      </c>
      <c r="L15" s="16">
        <v>578.34</v>
      </c>
      <c r="M15" s="12">
        <f t="shared" si="0"/>
        <v>7.3029674334022215E-2</v>
      </c>
      <c r="N15" s="12" t="s">
        <v>102</v>
      </c>
      <c r="O15" s="15">
        <f t="shared" si="1"/>
        <v>535.5</v>
      </c>
      <c r="P15" s="17">
        <f t="shared" si="2"/>
        <v>17992800</v>
      </c>
    </row>
    <row r="16" spans="1:16" x14ac:dyDescent="0.3">
      <c r="A16" s="13">
        <v>12</v>
      </c>
      <c r="B16" s="14" t="s">
        <v>89</v>
      </c>
      <c r="C16" s="7" t="s">
        <v>29</v>
      </c>
      <c r="D16" s="23"/>
      <c r="E16" s="6" t="s">
        <v>30</v>
      </c>
      <c r="F16" s="7" t="s">
        <v>6</v>
      </c>
      <c r="G16" s="7">
        <v>20</v>
      </c>
      <c r="H16" s="7">
        <v>3</v>
      </c>
      <c r="I16" s="16">
        <v>73304</v>
      </c>
      <c r="J16" s="16">
        <v>57596</v>
      </c>
      <c r="K16" s="16">
        <v>68068</v>
      </c>
      <c r="L16" s="16">
        <v>62832</v>
      </c>
      <c r="M16" s="12">
        <f t="shared" si="0"/>
        <v>0.10327955589886444</v>
      </c>
      <c r="N16" s="12" t="s">
        <v>102</v>
      </c>
      <c r="O16" s="15">
        <f t="shared" si="1"/>
        <v>65450</v>
      </c>
      <c r="P16" s="17">
        <f t="shared" si="2"/>
        <v>3927000</v>
      </c>
    </row>
    <row r="17" spans="1:16" x14ac:dyDescent="0.3">
      <c r="A17" s="13">
        <v>13</v>
      </c>
      <c r="B17" s="14" t="s">
        <v>90</v>
      </c>
      <c r="C17" s="7" t="s">
        <v>31</v>
      </c>
      <c r="D17" s="23"/>
      <c r="E17" s="6" t="s">
        <v>32</v>
      </c>
      <c r="F17" s="7" t="s">
        <v>6</v>
      </c>
      <c r="G17" s="7">
        <v>5</v>
      </c>
      <c r="H17" s="7">
        <v>3</v>
      </c>
      <c r="I17" s="16">
        <v>82252.800000000003</v>
      </c>
      <c r="J17" s="16">
        <v>85680</v>
      </c>
      <c r="K17" s="16">
        <v>83966.399999999994</v>
      </c>
      <c r="L17" s="16">
        <v>90820.800000000003</v>
      </c>
      <c r="M17" s="12">
        <f t="shared" si="0"/>
        <v>4.3204937989385746E-2</v>
      </c>
      <c r="N17" s="12" t="s">
        <v>103</v>
      </c>
      <c r="O17" s="15">
        <f t="shared" si="1"/>
        <v>85680</v>
      </c>
      <c r="P17" s="17">
        <f t="shared" si="2"/>
        <v>1285200</v>
      </c>
    </row>
    <row r="18" spans="1:16" x14ac:dyDescent="0.3">
      <c r="A18" s="13">
        <v>14</v>
      </c>
      <c r="B18" s="14" t="s">
        <v>91</v>
      </c>
      <c r="C18" s="7" t="s">
        <v>33</v>
      </c>
      <c r="D18" s="23"/>
      <c r="E18" s="6" t="s">
        <v>54</v>
      </c>
      <c r="F18" s="7" t="s">
        <v>6</v>
      </c>
      <c r="G18" s="7">
        <v>25</v>
      </c>
      <c r="H18" s="7">
        <v>3</v>
      </c>
      <c r="I18" s="16">
        <v>89964</v>
      </c>
      <c r="J18" s="16">
        <v>86632</v>
      </c>
      <c r="K18" s="16">
        <v>76636</v>
      </c>
      <c r="L18" s="16">
        <v>79968</v>
      </c>
      <c r="M18" s="12">
        <f t="shared" si="0"/>
        <v>7.3029674334022146E-2</v>
      </c>
      <c r="N18" s="12" t="s">
        <v>102</v>
      </c>
      <c r="O18" s="15">
        <f t="shared" si="1"/>
        <v>83300</v>
      </c>
      <c r="P18" s="17">
        <f t="shared" si="2"/>
        <v>6247500</v>
      </c>
    </row>
    <row r="19" spans="1:16" x14ac:dyDescent="0.3">
      <c r="A19" s="13">
        <v>15</v>
      </c>
      <c r="B19" s="14" t="s">
        <v>92</v>
      </c>
      <c r="C19" s="7" t="s">
        <v>35</v>
      </c>
      <c r="D19" s="23" t="s">
        <v>34</v>
      </c>
      <c r="E19" s="6" t="s">
        <v>36</v>
      </c>
      <c r="F19" s="7" t="s">
        <v>37</v>
      </c>
      <c r="G19" s="7">
        <v>2</v>
      </c>
      <c r="H19" s="7">
        <v>1</v>
      </c>
      <c r="I19" s="16">
        <v>8211000</v>
      </c>
      <c r="J19" s="16">
        <v>9639000</v>
      </c>
      <c r="K19" s="16">
        <v>8568000</v>
      </c>
      <c r="L19" s="16">
        <v>9282000</v>
      </c>
      <c r="M19" s="12">
        <f t="shared" si="0"/>
        <v>7.3029674334022146E-2</v>
      </c>
      <c r="N19" s="12" t="s">
        <v>102</v>
      </c>
      <c r="O19" s="15">
        <f t="shared" si="1"/>
        <v>8925000</v>
      </c>
      <c r="P19" s="17">
        <f t="shared" si="2"/>
        <v>17850000</v>
      </c>
    </row>
    <row r="20" spans="1:16" x14ac:dyDescent="0.3">
      <c r="A20" s="13">
        <v>16</v>
      </c>
      <c r="B20" s="14" t="s">
        <v>93</v>
      </c>
      <c r="C20" s="7" t="s">
        <v>38</v>
      </c>
      <c r="D20" s="23"/>
      <c r="E20" s="6" t="s">
        <v>39</v>
      </c>
      <c r="F20" s="7" t="s">
        <v>11</v>
      </c>
      <c r="G20" s="7">
        <v>600</v>
      </c>
      <c r="H20" s="7">
        <v>1</v>
      </c>
      <c r="I20" s="16">
        <v>346528</v>
      </c>
      <c r="J20" s="16">
        <v>319872</v>
      </c>
      <c r="K20" s="16">
        <v>373184.00000000006</v>
      </c>
      <c r="L20" s="16">
        <v>293216</v>
      </c>
      <c r="M20" s="12">
        <f t="shared" si="0"/>
        <v>0.10327955589886452</v>
      </c>
      <c r="N20" s="12" t="s">
        <v>102</v>
      </c>
      <c r="O20" s="15">
        <f t="shared" si="1"/>
        <v>333200</v>
      </c>
      <c r="P20" s="17">
        <f t="shared" si="2"/>
        <v>199920000</v>
      </c>
    </row>
    <row r="21" spans="1:16" x14ac:dyDescent="0.3">
      <c r="A21" s="13">
        <v>17</v>
      </c>
      <c r="B21" s="14" t="s">
        <v>94</v>
      </c>
      <c r="C21" s="7" t="s">
        <v>40</v>
      </c>
      <c r="D21" s="23"/>
      <c r="E21" s="6" t="s">
        <v>55</v>
      </c>
      <c r="F21" s="7" t="s">
        <v>11</v>
      </c>
      <c r="G21" s="7">
        <v>195</v>
      </c>
      <c r="H21" s="7">
        <v>1</v>
      </c>
      <c r="I21" s="16">
        <v>658903</v>
      </c>
      <c r="J21" s="16">
        <v>712691</v>
      </c>
      <c r="K21" s="16">
        <v>645456</v>
      </c>
      <c r="L21" s="16">
        <v>672350</v>
      </c>
      <c r="M21" s="12">
        <f t="shared" si="0"/>
        <v>4.3204937989385739E-2</v>
      </c>
      <c r="N21" s="12" t="s">
        <v>103</v>
      </c>
      <c r="O21" s="15">
        <f t="shared" si="1"/>
        <v>672350</v>
      </c>
      <c r="P21" s="17">
        <f t="shared" si="2"/>
        <v>131108250</v>
      </c>
    </row>
    <row r="22" spans="1:16" x14ac:dyDescent="0.3">
      <c r="A22" s="13">
        <v>18</v>
      </c>
      <c r="B22" s="14" t="s">
        <v>95</v>
      </c>
      <c r="C22" s="7" t="s">
        <v>42</v>
      </c>
      <c r="D22" s="23" t="s">
        <v>41</v>
      </c>
      <c r="E22" s="6" t="s">
        <v>56</v>
      </c>
      <c r="F22" s="7" t="s">
        <v>11</v>
      </c>
      <c r="G22" s="7">
        <v>300</v>
      </c>
      <c r="H22" s="7">
        <v>1</v>
      </c>
      <c r="I22" s="16">
        <v>96342.399999999994</v>
      </c>
      <c r="J22" s="16">
        <v>100721.59999999999</v>
      </c>
      <c r="K22" s="16">
        <v>118238.39999999999</v>
      </c>
      <c r="L22" s="16">
        <v>122617.60000000001</v>
      </c>
      <c r="M22" s="12">
        <f t="shared" si="0"/>
        <v>0.11775681155103788</v>
      </c>
      <c r="N22" s="12" t="s">
        <v>102</v>
      </c>
      <c r="O22" s="15">
        <f t="shared" si="1"/>
        <v>109480</v>
      </c>
      <c r="P22" s="17">
        <f t="shared" si="2"/>
        <v>32844000</v>
      </c>
    </row>
    <row r="23" spans="1:16" x14ac:dyDescent="0.3">
      <c r="A23" s="13">
        <v>19</v>
      </c>
      <c r="B23" s="14" t="s">
        <v>96</v>
      </c>
      <c r="C23" s="7" t="s">
        <v>43</v>
      </c>
      <c r="D23" s="23"/>
      <c r="E23" s="6" t="s">
        <v>44</v>
      </c>
      <c r="F23" s="7" t="s">
        <v>11</v>
      </c>
      <c r="G23" s="7">
        <v>100</v>
      </c>
      <c r="H23" s="7">
        <v>1</v>
      </c>
      <c r="I23" s="16">
        <v>683726.4</v>
      </c>
      <c r="J23" s="16">
        <v>705432</v>
      </c>
      <c r="K23" s="16">
        <v>651168</v>
      </c>
      <c r="L23" s="16">
        <v>672873.6</v>
      </c>
      <c r="M23" s="12">
        <f t="shared" si="0"/>
        <v>3.3306655991458128E-2</v>
      </c>
      <c r="N23" s="12" t="s">
        <v>103</v>
      </c>
      <c r="O23" s="15">
        <f t="shared" si="1"/>
        <v>678300</v>
      </c>
      <c r="P23" s="17">
        <f t="shared" si="2"/>
        <v>67830000</v>
      </c>
    </row>
    <row r="24" spans="1:16" x14ac:dyDescent="0.3">
      <c r="A24" s="13">
        <v>20</v>
      </c>
      <c r="B24" s="14" t="s">
        <v>97</v>
      </c>
      <c r="C24" s="7" t="s">
        <v>45</v>
      </c>
      <c r="D24" s="23"/>
      <c r="E24" s="6" t="s">
        <v>57</v>
      </c>
      <c r="F24" s="7" t="s">
        <v>11</v>
      </c>
      <c r="G24" s="7">
        <v>100</v>
      </c>
      <c r="H24" s="7">
        <v>1</v>
      </c>
      <c r="I24" s="16">
        <v>1126216</v>
      </c>
      <c r="J24" s="16">
        <v>1061242</v>
      </c>
      <c r="K24" s="16">
        <v>1147874</v>
      </c>
      <c r="L24" s="16">
        <v>996268</v>
      </c>
      <c r="M24" s="12">
        <f t="shared" si="0"/>
        <v>6.3245553203367583E-2</v>
      </c>
      <c r="N24" s="12" t="s">
        <v>102</v>
      </c>
      <c r="O24" s="15">
        <f t="shared" si="1"/>
        <v>1082900</v>
      </c>
      <c r="P24" s="17">
        <f t="shared" si="2"/>
        <v>108290000</v>
      </c>
    </row>
    <row r="25" spans="1:16" x14ac:dyDescent="0.3">
      <c r="A25" s="13">
        <v>21</v>
      </c>
      <c r="B25" s="14" t="s">
        <v>98</v>
      </c>
      <c r="C25" s="7" t="s">
        <v>46</v>
      </c>
      <c r="D25" s="23"/>
      <c r="E25" s="6" t="s">
        <v>47</v>
      </c>
      <c r="F25" s="7" t="s">
        <v>28</v>
      </c>
      <c r="G25" s="7">
        <v>200000</v>
      </c>
      <c r="H25" s="7">
        <v>1</v>
      </c>
      <c r="I25" s="16">
        <v>667.58999999999992</v>
      </c>
      <c r="J25" s="16">
        <v>602.14</v>
      </c>
      <c r="K25" s="16">
        <v>654.5</v>
      </c>
      <c r="L25" s="16">
        <v>693.77</v>
      </c>
      <c r="M25" s="12">
        <f t="shared" si="0"/>
        <v>5.8878405775518963E-2</v>
      </c>
      <c r="N25" s="12" t="s">
        <v>102</v>
      </c>
      <c r="O25" s="15">
        <f t="shared" si="1"/>
        <v>654.5</v>
      </c>
      <c r="P25" s="17">
        <f t="shared" si="2"/>
        <v>130900000</v>
      </c>
    </row>
    <row r="26" spans="1:16" x14ac:dyDescent="0.3">
      <c r="A26" s="13">
        <v>22</v>
      </c>
      <c r="B26" s="14" t="s">
        <v>99</v>
      </c>
      <c r="C26" s="7" t="s">
        <v>58</v>
      </c>
      <c r="D26" s="23" t="s">
        <v>59</v>
      </c>
      <c r="E26" s="6" t="s">
        <v>60</v>
      </c>
      <c r="F26" s="7" t="s">
        <v>11</v>
      </c>
      <c r="G26" s="7">
        <v>52</v>
      </c>
      <c r="H26" s="7">
        <v>1</v>
      </c>
      <c r="I26" s="16">
        <v>53692.799999999996</v>
      </c>
      <c r="J26" s="16">
        <v>61689.599999999999</v>
      </c>
      <c r="K26" s="16">
        <v>54835.199999999997</v>
      </c>
      <c r="L26" s="16">
        <v>58262.399999999994</v>
      </c>
      <c r="M26" s="12">
        <f t="shared" si="0"/>
        <v>6.324555320336761E-2</v>
      </c>
      <c r="N26" s="12" t="s">
        <v>102</v>
      </c>
      <c r="O26" s="15">
        <f t="shared" si="1"/>
        <v>57119.999999999993</v>
      </c>
      <c r="P26" s="17">
        <f t="shared" si="2"/>
        <v>2970239.9999999995</v>
      </c>
    </row>
    <row r="27" spans="1:16" x14ac:dyDescent="0.3">
      <c r="A27" s="13">
        <v>23</v>
      </c>
      <c r="B27" s="14" t="s">
        <v>100</v>
      </c>
      <c r="C27" s="7" t="s">
        <v>61</v>
      </c>
      <c r="D27" s="23"/>
      <c r="E27" s="6" t="s">
        <v>50</v>
      </c>
      <c r="F27" s="7" t="s">
        <v>11</v>
      </c>
      <c r="G27" s="7">
        <v>52</v>
      </c>
      <c r="H27" s="7">
        <v>1</v>
      </c>
      <c r="I27" s="16">
        <v>31987.199999999997</v>
      </c>
      <c r="J27" s="16">
        <v>42649.599999999999</v>
      </c>
      <c r="K27" s="16">
        <v>38080</v>
      </c>
      <c r="L27" s="16">
        <v>39603.199999999997</v>
      </c>
      <c r="M27" s="12">
        <f t="shared" si="0"/>
        <v>0.11775681155103773</v>
      </c>
      <c r="N27" s="12" t="s">
        <v>102</v>
      </c>
      <c r="O27" s="15">
        <f t="shared" si="1"/>
        <v>38080</v>
      </c>
      <c r="P27" s="17">
        <f t="shared" si="2"/>
        <v>1980160</v>
      </c>
    </row>
    <row r="28" spans="1:16" x14ac:dyDescent="0.3">
      <c r="A28" s="26" t="s">
        <v>101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18">
        <f>SUM(P5:P27)</f>
        <v>999969745.25</v>
      </c>
    </row>
    <row r="29" spans="1:16" x14ac:dyDescent="0.3">
      <c r="P29" s="19"/>
    </row>
    <row r="30" spans="1:16" x14ac:dyDescent="0.3">
      <c r="C30" s="22" t="s">
        <v>64</v>
      </c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</row>
    <row r="31" spans="1:16" ht="65.25" customHeight="1" x14ac:dyDescent="0.3">
      <c r="C31" s="22" t="s">
        <v>66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</row>
  </sheetData>
  <mergeCells count="12">
    <mergeCell ref="A2:P2"/>
    <mergeCell ref="C31:P31"/>
    <mergeCell ref="D5:D6"/>
    <mergeCell ref="D7:D10"/>
    <mergeCell ref="D12:D13"/>
    <mergeCell ref="D14:D18"/>
    <mergeCell ref="D19:D21"/>
    <mergeCell ref="D22:D25"/>
    <mergeCell ref="D26:D27"/>
    <mergeCell ref="D4:E4"/>
    <mergeCell ref="C30:P30"/>
    <mergeCell ref="A28:O28"/>
  </mergeCells>
  <phoneticPr fontId="2" type="noConversion"/>
  <pageMargins left="0.75" right="0.75" top="1" bottom="1" header="0.5" footer="0.5"/>
  <pageSetup scale="5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D9F18C3-5FF9-40FF-8D6F-708C0C51F67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Estudio_Mercado</vt:lpstr>
      <vt:lpstr>Estudio_Mercado!Área_de_impresión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Liliana Barrios Leon</cp:lastModifiedBy>
  <cp:lastPrinted>2026-05-28T19:26:48Z</cp:lastPrinted>
  <dcterms:created xsi:type="dcterms:W3CDTF">2026-05-28T18:44:26Z</dcterms:created>
  <dcterms:modified xsi:type="dcterms:W3CDTF">2026-09-24T22:14:48Z</dcterms:modified>
</cp:coreProperties>
</file>