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C:\Users\User\Downloads\"/>
    </mc:Choice>
  </mc:AlternateContent>
  <xr:revisionPtr revIDLastSave="0" documentId="8_{C159890E-6351-4AA2-BA39-5B6FEFB7E5B3}" xr6:coauthVersionLast="47" xr6:coauthVersionMax="47" xr10:uidLastSave="{00000000-0000-0000-0000-000000000000}"/>
  <bookViews>
    <workbookView xWindow="-108" yWindow="-108" windowWidth="23256" windowHeight="13896" activeTab="2" xr2:uid="{00000000-000D-0000-FFFF-FFFF00000000}"/>
  </bookViews>
  <sheets>
    <sheet name="COTIZADORES" sheetId="12" r:id="rId1"/>
    <sheet name="ESTRUCTURA DE COSTO" sheetId="14" r:id="rId2"/>
    <sheet name="PRESUPUESTO OFICIAL" sheetId="13" r:id="rId3"/>
  </sheets>
  <definedNames>
    <definedName name="_xlnm._FilterDatabase" localSheetId="1" hidden="1">'ESTRUCTURA DE COSTO'!$B$4:$G$10</definedName>
    <definedName name="_xlnm.Print_Area" localSheetId="0">COTIZADORES!$A$1:$J$8</definedName>
    <definedName name="_xlnm.Print_Area" localSheetId="2">'PRESUPUESTO OFICIAL'!$A$1:$L$19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9" i="13" l="1"/>
  <c r="I9" i="13" s="1"/>
  <c r="J9" i="13" s="1"/>
  <c r="H8" i="13"/>
  <c r="I8" i="13" s="1"/>
  <c r="J8" i="13" s="1"/>
  <c r="H7" i="13"/>
  <c r="I7" i="13" s="1"/>
  <c r="J7" i="13" s="1"/>
  <c r="H6" i="13"/>
  <c r="I6" i="13" s="1"/>
  <c r="J6" i="13" s="1"/>
  <c r="H5" i="13"/>
  <c r="I5" i="13" s="1"/>
  <c r="J5" i="13" s="1"/>
  <c r="B8" i="13"/>
  <c r="C8" i="13"/>
  <c r="D8" i="13"/>
  <c r="E8" i="13"/>
  <c r="F8" i="13"/>
  <c r="G8" i="13"/>
  <c r="X10" i="14"/>
  <c r="X9" i="14"/>
  <c r="X8" i="14"/>
  <c r="X7" i="14"/>
  <c r="X6" i="14"/>
  <c r="X5" i="14"/>
  <c r="W8" i="14"/>
  <c r="W7" i="14"/>
  <c r="W10" i="14"/>
  <c r="W9" i="14"/>
  <c r="W6" i="14"/>
  <c r="W5" i="14"/>
  <c r="J10" i="14"/>
  <c r="J9" i="14"/>
  <c r="J8" i="14"/>
  <c r="J7" i="14"/>
  <c r="J6" i="14"/>
  <c r="J5" i="14"/>
  <c r="O10" i="14"/>
  <c r="O9" i="14"/>
  <c r="O8" i="14"/>
  <c r="O7" i="14"/>
  <c r="O6" i="14"/>
  <c r="T10" i="14"/>
  <c r="T9" i="14"/>
  <c r="T8" i="14"/>
  <c r="T7" i="14"/>
  <c r="T6" i="14"/>
  <c r="K8" i="13" l="1"/>
  <c r="T5" i="14"/>
  <c r="U5" i="14" s="1"/>
  <c r="O5" i="14"/>
  <c r="P5" i="14" s="1"/>
  <c r="B5" i="13"/>
  <c r="C5" i="13"/>
  <c r="D5" i="13"/>
  <c r="E5" i="13"/>
  <c r="F5" i="13"/>
  <c r="G5" i="13"/>
  <c r="B6" i="13"/>
  <c r="C6" i="13"/>
  <c r="D6" i="13"/>
  <c r="E6" i="13"/>
  <c r="F6" i="13"/>
  <c r="G6" i="13"/>
  <c r="B7" i="13"/>
  <c r="C7" i="13"/>
  <c r="D7" i="13"/>
  <c r="E7" i="13"/>
  <c r="F7" i="13"/>
  <c r="G7" i="13"/>
  <c r="B9" i="13"/>
  <c r="C9" i="13"/>
  <c r="D9" i="13"/>
  <c r="E9" i="13"/>
  <c r="F9" i="13"/>
  <c r="G9" i="13"/>
  <c r="C4" i="13"/>
  <c r="D4" i="13"/>
  <c r="E4" i="13"/>
  <c r="F4" i="13"/>
  <c r="G4" i="13"/>
  <c r="B4" i="13"/>
  <c r="H4" i="13" l="1"/>
  <c r="I4" i="13" s="1"/>
  <c r="K5" i="14"/>
  <c r="V5" i="14" l="1"/>
  <c r="E3" i="14"/>
  <c r="C3" i="14"/>
  <c r="U6" i="14" l="1"/>
  <c r="V6" i="14" l="1"/>
  <c r="Q5" i="14"/>
  <c r="L5" i="14" l="1"/>
  <c r="Y5" i="14" l="1"/>
  <c r="J4" i="13"/>
  <c r="K4" i="13" s="1"/>
  <c r="Z5" i="14"/>
  <c r="AA5" i="14"/>
  <c r="K10" i="14"/>
  <c r="K8" i="14"/>
  <c r="K9" i="14"/>
  <c r="K7" i="14"/>
  <c r="L7" i="14"/>
  <c r="K6" i="14"/>
  <c r="L6" i="14" s="1"/>
  <c r="L10" i="14" l="1"/>
  <c r="L8" i="14"/>
  <c r="L9" i="14"/>
  <c r="P7" i="14"/>
  <c r="P10" i="14"/>
  <c r="Q10" i="14" s="1"/>
  <c r="P8" i="14"/>
  <c r="P9" i="14"/>
  <c r="Q9" i="14" s="1"/>
  <c r="P6" i="14"/>
  <c r="Q8" i="14" l="1"/>
  <c r="Y6" i="14"/>
  <c r="Q6" i="14"/>
  <c r="K5" i="13"/>
  <c r="Q7" i="14"/>
  <c r="U7" i="14"/>
  <c r="V7" i="14" s="1"/>
  <c r="U9" i="14"/>
  <c r="V9" i="14" s="1"/>
  <c r="U8" i="14"/>
  <c r="K7" i="13"/>
  <c r="U10" i="14"/>
  <c r="V10" i="14" s="1"/>
  <c r="K9" i="13"/>
  <c r="AA6" i="14" l="1"/>
  <c r="Z6" i="14"/>
  <c r="AA10" i="14"/>
  <c r="Y8" i="14"/>
  <c r="V8" i="14"/>
  <c r="Z10" i="14" l="1"/>
  <c r="Y10" i="14"/>
  <c r="Y7" i="14"/>
  <c r="AA8" i="14"/>
  <c r="AA9" i="14"/>
  <c r="Z9" i="14"/>
  <c r="Y9" i="14"/>
  <c r="K6" i="13"/>
  <c r="Z7" i="14"/>
  <c r="AA7" i="14"/>
  <c r="Z8" i="14"/>
  <c r="K10" i="13" l="1"/>
</calcChain>
</file>

<file path=xl/sharedStrings.xml><?xml version="1.0" encoding="utf-8"?>
<sst xmlns="http://schemas.openxmlformats.org/spreadsheetml/2006/main" count="110" uniqueCount="70">
  <si>
    <t>CANTIDAD</t>
  </si>
  <si>
    <t>UNIDAD DE MEDIDA</t>
  </si>
  <si>
    <t>DATOS DE LAS PERSONAS Y/O EMPRESAS COTIZADORAS</t>
  </si>
  <si>
    <t>EMPRESA</t>
  </si>
  <si>
    <t>NIT</t>
  </si>
  <si>
    <t>NOMBRE DE QUIEN COTIZO</t>
  </si>
  <si>
    <t>FECHA EN QUE REMITE LA COTIZACIÓN</t>
  </si>
  <si>
    <t>MODO DE RECEPCION Y O RECOPILACION</t>
  </si>
  <si>
    <t>DIRECCION</t>
  </si>
  <si>
    <t>TELEFONO</t>
  </si>
  <si>
    <t>COTIZACIÓN 1</t>
  </si>
  <si>
    <t>COTIZACIÓN 2</t>
  </si>
  <si>
    <t>COTIZACIÓN 3</t>
  </si>
  <si>
    <t>PROYECTO</t>
  </si>
  <si>
    <t>OBJETO</t>
  </si>
  <si>
    <t>ITEM</t>
  </si>
  <si>
    <t>PERFIL / ELEMENTO / SERVICIO</t>
  </si>
  <si>
    <t>DESCRIPCIÓN TÉCNICA</t>
  </si>
  <si>
    <t xml:space="preserve">PERIODO </t>
  </si>
  <si>
    <t>EMPRESAS</t>
  </si>
  <si>
    <t>VALOR UNITARIO SIN IVA</t>
  </si>
  <si>
    <t>IVA</t>
  </si>
  <si>
    <t>VALOR UNITARIO CON IVA</t>
  </si>
  <si>
    <t>VALOR TOTAL</t>
  </si>
  <si>
    <t>DESVIACIÓN ESTANDAR</t>
  </si>
  <si>
    <t>COHEFICIENTE DE VARIACIÓN</t>
  </si>
  <si>
    <t xml:space="preserve">VALOR MAXIMO </t>
  </si>
  <si>
    <t>VALOR MINIMO</t>
  </si>
  <si>
    <t>PRESUPUESTO OFICIAL</t>
  </si>
  <si>
    <t>CANTIDAD DE PERSONAL</t>
  </si>
  <si>
    <t>TOTAL PRESUPUESTO OFICIAL</t>
  </si>
  <si>
    <t>CORREO ELECTRONICO</t>
  </si>
  <si>
    <t>UNIDAD</t>
  </si>
  <si>
    <t>ESTRUCTURA DE COSTOS</t>
  </si>
  <si>
    <t xml:space="preserve">VALOR UNITARIO SIN IVA </t>
  </si>
  <si>
    <t>PROMEDIO VALOR UNITARIO SIN IVA</t>
  </si>
  <si>
    <t>TOMA FISICA</t>
  </si>
  <si>
    <t>Realizar la toma, verificación y actualización de los registros de los bienes muebles e inmuebles de la entidad, mediante la confrontación de las existencias reales contra los saldos registrados en bodega y cuentas contables, con el fin de contar con información confiable y verídica de los estados financieros. Incluye clasificación por dependencias, conciliación de diferencias, elaboración de archivo plano para cargue en el aplicativo SICAPITAL y coordinación con las áreas de almacén y contabilidad. (Conforme al Anexo Técnico).</t>
  </si>
  <si>
    <t>MEDICIÓN POSTERIOR</t>
  </si>
  <si>
    <t>Ejecutar la revisión de vida útil, método de depreciación, valor residual, indicios de deterioro y expectativas de servicio de los bienes muebles e inmuebles clasificados como Propiedad, Planta y Equipo, aplicando el Marco Normativo Contable para Entidades de Gobierno y la Resolución 533 de 2015. El resultado se reflejará en informes técnicos con variables de medición, valores de mercado, valor de reposición y salvamento, vida útil y observaciones pertinentes. (Conforme al Anexo Técnico).</t>
  </si>
  <si>
    <t>DETERIORO DEL VALOR</t>
  </si>
  <si>
    <t>Identificar, analizar y registrar los bienes muebles que presenten indicios de obsolescencia, pérdida de funcionalidad, daño o disminución significativa de su valor de uso o de intercambio, conforme a lo establecido en el Régimen de Contabilidad Pública y la normatividad vigente en materia de administración de bienes y el anexo técnico</t>
  </si>
  <si>
    <t>DETERIORO DEL VALOR DE LOS BIENES NO GENERADORES DE EFECTIVO</t>
  </si>
  <si>
    <t>Realizar la identificación, análisis y documentación de los bienes no generadores de efectivo que presenten pérdida de potencial de servicio, adicional a la depreciación, por obsolescencia, cambios tecnológicos, uso ineficiente, suspensión o incremento en costos de mantenimiento. Aplica para bienes de Propiedad, Planta y Equipo y activos intangibles conforme a NICSP 21 y el Régimen de Contabilidad Pública. (Conforme al Anexo Técnico).</t>
  </si>
  <si>
    <t>BIENES SERVIBLES NO UTILIZABLES</t>
  </si>
  <si>
    <t>Clasificar los bienes muebles que, aunque aún pueden prestar un servicio, no son requeridos por la entidad debido a obsolescencia, incompatibilidad tecnológica, cambios institucionales o políticas administrativas. Incluye elaboración de informes que documenten su estado y destino final, conforme a las disposiciones de manejo y control de bienes en entidades públicas. (Conforme al Anexo Técnico).</t>
  </si>
  <si>
    <t>BIENES INSERVIBLES</t>
  </si>
  <si>
    <t>Identificar y clasificar los bienes muebles que no pueden ser reparados, reconstruidos o mejorados tecnológicamente por su mal estado físico o mecánico, o cuyo costo de mantenimiento hace ineficiente su uso. Se incluyen inservibles por daño total o parcial, por desgaste y uso prolongado, y por razones de salubridad. El contratista elaborará el informe técnico respectivo que soporte las bajas contables y administrativas. (Conforme al Anexo Técnico).</t>
  </si>
  <si>
    <t>APPRAISALS DE COLOMBIA SAS</t>
  </si>
  <si>
    <t>HERRAMIENTAS DE GESTION INTEGRAL ORGANIZACIONAL</t>
  </si>
  <si>
    <t>RCM INVENTARIOS S.A.S</t>
  </si>
  <si>
    <t>Elaboración:</t>
  </si>
  <si>
    <t>Mary Viviana Ruiz Reina – Contratista CTO 180-2026</t>
  </si>
  <si>
    <t>Revisión:</t>
  </si>
  <si>
    <t>Jesus David Aldana Garcia - Contratista CTO 388-2025</t>
  </si>
  <si>
    <t>901.608.411-3</t>
  </si>
  <si>
    <t>ERIK GUZMAN RUALES</t>
  </si>
  <si>
    <t>SECOP II</t>
  </si>
  <si>
    <t>info@hgio.com</t>
  </si>
  <si>
    <t>CALLE 12 B  # 9-33, OF 615</t>
  </si>
  <si>
    <t>900.461.800-8</t>
  </si>
  <si>
    <t xml:space="preserve">YECIKA SERRATO </t>
  </si>
  <si>
    <t xml:space="preserve">CORREO ELECTONICO </t>
  </si>
  <si>
    <t>avaluos@appracol.com</t>
  </si>
  <si>
    <t>CRA 15 # 122 - 35 - OFICINA 509</t>
  </si>
  <si>
    <t>RCM INVENTARIOS S.A.S.</t>
  </si>
  <si>
    <t>830.514.592-6</t>
  </si>
  <si>
    <t>asistente@rcminventarios.com.co</t>
  </si>
  <si>
    <t>Calle 1 # 69 b 32 Piso 4 Bogotá</t>
  </si>
  <si>
    <r>
      <rPr>
        <b/>
        <sz val="12"/>
        <color theme="1"/>
        <rFont val="Garamond"/>
        <family val="1"/>
      </rPr>
      <t>Nota 1:</t>
    </r>
    <r>
      <rPr>
        <sz val="12"/>
        <color theme="1"/>
        <rFont val="Garamond"/>
        <family val="1"/>
      </rPr>
      <t xml:space="preserve"> El estudio de mercado se desarrolló con base a tres (3) cotizaciones válidas, obtenidas mediante diferentes mecanismos de recolección de información. Una (1) de las cotizaciones fue recibida en el marco del Evento de Cotización por SECOP II No. 005-2026, el cual se llevó a cabo entre el 20 de marzo de 2026 y el 26 de marzo de 2026, mientras que las otras cotizaciones fueron allegadas por un el equipo técnico del presente proceso a través de correo electrónico. El proceso fue liderado por el equipo económico y financiero, en cumplimiento de los principios de transparencia, trazabilidad, veracidad y oportunidad, garantizando la integridad y confiabilidad de la información recopilada para el análisis del mercado.
En aplicación del principio de economía, se obtuvo un mínimo de tres cotizaciones para los ítems requeridos. Como parte del análisis técnico de la información recolectada, se calcularon indicadores estadísticos fundamentales como el valor promedio, la desviación estándar, los valores mínimo y máximo, así como el coeficiente de variación (CV), indicador utilizado para medir la dispersión relativa de los precios frente al promedio y evaluar la consistencia de las ofertas recibidas.
Adicionalmente, para efectos del presente estudio de mercado, en algunos casos se optó por no considerar determinados valores ofertados, toda vez que estos evidenciaban precios atípicamente altos o bajos frente al comportamiento general del mercado para algunos ítems analizados. En consecuencia, dichos valores fueron excluidos del análisis con el fin de evitar distorsiones estadísticas y garantizar que la desviación estándar refleje de manera más adecuada la tendencia real de los precios del mercado.
Del total de 6 ítems analizados, 1 presentan una desviación estándar del 34 %, lo cual evidencia una mayor dispersión en los precios reportados. No obstante, al evaluar los valores promedio obtenidos, se observa que estos se mantienen dentro de rangos razonables y acordes con las condiciones del mercado. Por su parte, los 5 ítems restantes registran una desviación estándar inferior al 24 %, lo que sugiere una mayor homogeneidad en los precios analizados y una relativa estabilidad en su comportamiento.
En este sentido, el presente análisis constituye un insumo técnico para la toma de decisiones en el proceso de adquisición, contribuyendo a la definición de valores de referencia acordes con las condiciones del mercado y garantizando la aplicación de criterios de eficiencia, economía y responsabilidad en el uso de los recursos públicos.
</t>
    </r>
    <r>
      <rPr>
        <b/>
        <sz val="12"/>
        <color theme="1"/>
        <rFont val="Garamond"/>
        <family val="1"/>
      </rPr>
      <t>Nota 2:</t>
    </r>
    <r>
      <rPr>
        <sz val="12"/>
        <color theme="1"/>
        <rFont val="Garamond"/>
        <family val="1"/>
      </rPr>
      <t xml:space="preserve"> El oferente y, en su momento, el contratista deberán contemplar en su oferta económica todas las tasas, impuestos y contribuciones aplicables, conforme a la normativa legal vigente.
</t>
    </r>
    <r>
      <rPr>
        <b/>
        <sz val="12"/>
        <color theme="1"/>
        <rFont val="Garamond"/>
        <family val="1"/>
      </rPr>
      <t>Nota 3:</t>
    </r>
    <r>
      <rPr>
        <sz val="12"/>
        <color theme="1"/>
        <rFont val="Garamond"/>
        <family val="1"/>
      </rPr>
      <t xml:space="preserve"> El oferente y, en su momento, el contratista deberán discriminar el IVA en su propuesta económica. En caso de no hacerlo, se entenderá que el valor total ofertado incluye dicho impuesto.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</si>
</sst>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quot;\ * #,##0.00_-;\-&quot;$&quot;\ * #,##0.00_-;_-&quot;$&quot;\ * &quot;-&quot;??_-;_-@_-"/>
    <numFmt numFmtId="164" formatCode="_-* #,##0.00\ &quot;€&quot;_-;\-* #,##0.00\ &quot;€&quot;_-;_-* &quot;-&quot;??\ &quot;€&quot;_-;_-@_-"/>
    <numFmt numFmtId="165" formatCode="[$$-240A]\ #,##0"/>
    <numFmt numFmtId="166" formatCode="_-[$$-409]* #,##0_ ;_-[$$-409]* \-#,##0\ ;_-[$$-409]* &quot;-&quot;??_ ;_-@_ "/>
    <numFmt numFmtId="167" formatCode="_-&quot;$&quot;\ * #,##0_-;\-&quot;$&quot;\ * #,##0_-;_-&quot;$&quot;\ * &quot;-&quot;??_-;_-@_-"/>
    <numFmt numFmtId="168" formatCode="_-[$$-240A]\ * #,##0_-;\-[$$-240A]\ * #,##0_-;_-[$$-240A]\ * &quot;-&quot;??_-;_-@_-"/>
  </numFmts>
  <fonts count="16" x14ac:knownFonts="1">
    <font>
      <sz val="11"/>
      <color theme="1"/>
      <name val="Calibri"/>
      <family val="2"/>
      <scheme val="minor"/>
    </font>
    <font>
      <sz val="11"/>
      <color theme="1"/>
      <name val="Calibri"/>
      <family val="2"/>
      <scheme val="minor"/>
    </font>
    <font>
      <u/>
      <sz val="11"/>
      <color theme="10"/>
      <name val="Calibri"/>
      <family val="2"/>
      <scheme val="minor"/>
    </font>
    <font>
      <sz val="12"/>
      <color theme="1"/>
      <name val="Garamond"/>
      <family val="1"/>
    </font>
    <font>
      <sz val="12"/>
      <color rgb="FF000000"/>
      <name val="Garamond"/>
      <family val="1"/>
    </font>
    <font>
      <sz val="11"/>
      <color theme="1"/>
      <name val="Garamond"/>
      <family val="1"/>
    </font>
    <font>
      <sz val="12"/>
      <name val="Garamond"/>
      <family val="1"/>
    </font>
    <font>
      <b/>
      <sz val="11"/>
      <name val="Garamond"/>
      <family val="1"/>
    </font>
    <font>
      <b/>
      <sz val="10"/>
      <name val="Garamond"/>
      <family val="1"/>
    </font>
    <font>
      <b/>
      <sz val="11"/>
      <color theme="0"/>
      <name val="Garamond"/>
      <family val="1"/>
    </font>
    <font>
      <b/>
      <sz val="20"/>
      <color theme="0"/>
      <name val="Garamond"/>
      <family val="1"/>
    </font>
    <font>
      <b/>
      <sz val="12"/>
      <color theme="0"/>
      <name val="Garamond"/>
      <family val="1"/>
    </font>
    <font>
      <b/>
      <sz val="22"/>
      <color theme="0"/>
      <name val="Garamond"/>
      <family val="1"/>
    </font>
    <font>
      <b/>
      <sz val="9"/>
      <color theme="0"/>
      <name val="Garamond"/>
      <family val="1"/>
    </font>
    <font>
      <b/>
      <sz val="12"/>
      <color theme="1"/>
      <name val="Garamond"/>
      <family val="1"/>
    </font>
    <font>
      <b/>
      <sz val="18"/>
      <color theme="0"/>
      <name val="Garamond"/>
      <family val="1"/>
    </font>
  </fonts>
  <fills count="9">
    <fill>
      <patternFill patternType="none"/>
    </fill>
    <fill>
      <patternFill patternType="gray125"/>
    </fill>
    <fill>
      <patternFill patternType="solid">
        <fgColor rgb="FFFFFFFF"/>
        <bgColor rgb="FF000000"/>
      </patternFill>
    </fill>
    <fill>
      <patternFill patternType="solid">
        <fgColor theme="0"/>
        <bgColor indexed="64"/>
      </patternFill>
    </fill>
    <fill>
      <patternFill patternType="solid">
        <fgColor rgb="FF0070C0"/>
        <bgColor indexed="64"/>
      </patternFill>
    </fill>
    <fill>
      <patternFill patternType="solid">
        <fgColor rgb="FF002060"/>
        <bgColor indexed="64"/>
      </patternFill>
    </fill>
    <fill>
      <patternFill patternType="solid">
        <fgColor rgb="FFF9E6FF"/>
        <bgColor rgb="FF000000"/>
      </patternFill>
    </fill>
    <fill>
      <patternFill patternType="solid">
        <fgColor rgb="FFF9E6FF"/>
        <bgColor indexed="64"/>
      </patternFill>
    </fill>
    <fill>
      <patternFill patternType="solid">
        <fgColor theme="4" tint="0.59999389629810485"/>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6">
    <xf numFmtId="0" fontId="0" fillId="0" borderId="0"/>
    <xf numFmtId="164" fontId="1" fillId="0" borderId="0" applyFont="0" applyFill="0" applyBorder="0" applyAlignment="0" applyProtection="0"/>
    <xf numFmtId="0" fontId="2" fillId="0" borderId="0" applyNumberForma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cellStyleXfs>
  <cellXfs count="118">
    <xf numFmtId="0" fontId="0" fillId="0" borderId="0" xfId="0"/>
    <xf numFmtId="0" fontId="5" fillId="0" borderId="0" xfId="0" applyFont="1"/>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22" xfId="0" applyFont="1" applyBorder="1" applyAlignment="1">
      <alignment horizontal="center" vertical="center"/>
    </xf>
    <xf numFmtId="0" fontId="3" fillId="0" borderId="22" xfId="0" applyFont="1" applyBorder="1" applyAlignment="1">
      <alignment horizontal="center" vertical="center" wrapText="1"/>
    </xf>
    <xf numFmtId="166" fontId="3" fillId="3" borderId="22" xfId="0" applyNumberFormat="1" applyFont="1" applyFill="1" applyBorder="1" applyAlignment="1">
      <alignment horizontal="center" vertical="center" wrapText="1"/>
    </xf>
    <xf numFmtId="166" fontId="4" fillId="3" borderId="22" xfId="0" applyNumberFormat="1" applyFont="1" applyFill="1" applyBorder="1" applyAlignment="1">
      <alignment horizontal="left" vertical="center" wrapText="1"/>
    </xf>
    <xf numFmtId="1" fontId="3" fillId="0" borderId="22"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left" vertical="center" wrapText="1"/>
    </xf>
    <xf numFmtId="0" fontId="7" fillId="3" borderId="12" xfId="0" applyFont="1" applyFill="1" applyBorder="1" applyAlignment="1" applyProtection="1">
      <alignment horizontal="center" vertical="center" wrapText="1"/>
      <protection hidden="1"/>
    </xf>
    <xf numFmtId="168" fontId="5" fillId="0" borderId="0" xfId="3" applyNumberFormat="1" applyFont="1"/>
    <xf numFmtId="1" fontId="3" fillId="3" borderId="29" xfId="0" applyNumberFormat="1" applyFont="1" applyFill="1" applyBorder="1" applyAlignment="1">
      <alignment horizontal="center" vertical="center" wrapText="1"/>
    </xf>
    <xf numFmtId="0" fontId="3" fillId="0" borderId="3" xfId="0" applyFont="1" applyBorder="1" applyAlignment="1">
      <alignment horizontal="center" vertical="center"/>
    </xf>
    <xf numFmtId="0" fontId="4" fillId="0" borderId="3" xfId="0" applyFont="1" applyBorder="1" applyAlignment="1">
      <alignment horizontal="left" vertical="center" wrapText="1"/>
    </xf>
    <xf numFmtId="0" fontId="4" fillId="0" borderId="3" xfId="0" applyFont="1" applyBorder="1" applyAlignment="1">
      <alignment horizontal="center" vertical="center" wrapText="1"/>
    </xf>
    <xf numFmtId="0" fontId="4" fillId="3" borderId="29" xfId="0" applyFont="1" applyFill="1" applyBorder="1" applyAlignment="1">
      <alignment horizontal="center" vertical="center" wrapText="1"/>
    </xf>
    <xf numFmtId="168" fontId="4" fillId="3" borderId="9" xfId="3" applyNumberFormat="1" applyFont="1" applyFill="1" applyBorder="1" applyAlignment="1">
      <alignment horizontal="center" vertical="center"/>
    </xf>
    <xf numFmtId="0" fontId="3" fillId="2" borderId="22" xfId="0" applyFont="1" applyFill="1" applyBorder="1" applyAlignment="1">
      <alignment horizontal="center" vertical="center" wrapText="1"/>
    </xf>
    <xf numFmtId="168" fontId="4" fillId="3" borderId="1" xfId="3" applyNumberFormat="1" applyFont="1" applyFill="1" applyBorder="1" applyAlignment="1">
      <alignment horizontal="center" vertical="center"/>
    </xf>
    <xf numFmtId="165" fontId="4" fillId="0" borderId="1" xfId="0" applyNumberFormat="1" applyFont="1" applyBorder="1" applyAlignment="1">
      <alignment horizontal="center" vertical="center"/>
    </xf>
    <xf numFmtId="165" fontId="4" fillId="0" borderId="1" xfId="0" applyNumberFormat="1" applyFont="1" applyBorder="1" applyAlignment="1">
      <alignment horizontal="left" vertical="center" wrapText="1"/>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3" fillId="0" borderId="29" xfId="0" applyFont="1" applyBorder="1" applyAlignment="1">
      <alignment horizontal="center" vertical="center" wrapText="1"/>
    </xf>
    <xf numFmtId="168" fontId="3" fillId="0" borderId="9" xfId="3" applyNumberFormat="1" applyFont="1" applyBorder="1" applyAlignment="1">
      <alignment horizontal="center" vertical="center"/>
    </xf>
    <xf numFmtId="168" fontId="3" fillId="0" borderId="26" xfId="3" applyNumberFormat="1" applyFont="1" applyBorder="1" applyAlignment="1">
      <alignment horizontal="center" vertical="center"/>
    </xf>
    <xf numFmtId="168" fontId="3" fillId="0" borderId="30" xfId="3" applyNumberFormat="1" applyFont="1" applyBorder="1" applyAlignment="1">
      <alignment horizontal="center" vertical="center"/>
    </xf>
    <xf numFmtId="9" fontId="3" fillId="0" borderId="3" xfId="4" applyFont="1" applyFill="1" applyBorder="1" applyAlignment="1">
      <alignment horizontal="center" vertical="center"/>
    </xf>
    <xf numFmtId="168" fontId="3" fillId="0" borderId="3" xfId="4" applyNumberFormat="1" applyFont="1" applyFill="1" applyBorder="1" applyAlignment="1">
      <alignment horizontal="center" vertical="center"/>
    </xf>
    <xf numFmtId="168" fontId="3" fillId="0" borderId="4" xfId="4" applyNumberFormat="1" applyFont="1" applyFill="1" applyBorder="1" applyAlignment="1">
      <alignment horizontal="center" vertical="center"/>
    </xf>
    <xf numFmtId="0" fontId="3" fillId="0" borderId="0" xfId="0" applyFont="1"/>
    <xf numFmtId="0" fontId="3" fillId="0" borderId="10" xfId="0" applyFont="1" applyBorder="1" applyAlignment="1">
      <alignment horizontal="center" vertical="center"/>
    </xf>
    <xf numFmtId="0" fontId="3" fillId="0" borderId="11" xfId="0" applyFont="1" applyBorder="1" applyAlignment="1">
      <alignment horizontal="center" vertical="center"/>
    </xf>
    <xf numFmtId="168" fontId="3" fillId="0" borderId="11" xfId="3" applyNumberFormat="1" applyFont="1" applyBorder="1" applyAlignment="1">
      <alignment horizontal="center" vertical="center"/>
    </xf>
    <xf numFmtId="168" fontId="3" fillId="0" borderId="14" xfId="3" applyNumberFormat="1" applyFont="1" applyBorder="1" applyAlignment="1">
      <alignment horizontal="center" vertical="center"/>
    </xf>
    <xf numFmtId="168" fontId="3" fillId="0" borderId="8" xfId="0" applyNumberFormat="1" applyFont="1" applyBorder="1" applyAlignment="1">
      <alignment horizontal="center" vertical="center"/>
    </xf>
    <xf numFmtId="168" fontId="3" fillId="0" borderId="9" xfId="0" applyNumberFormat="1" applyFont="1" applyBorder="1" applyAlignment="1">
      <alignment horizontal="center" vertical="center"/>
    </xf>
    <xf numFmtId="9" fontId="3" fillId="0" borderId="9" xfId="4" applyFont="1" applyFill="1" applyBorder="1" applyAlignment="1">
      <alignment horizontal="center" vertical="center"/>
    </xf>
    <xf numFmtId="168" fontId="3" fillId="0" borderId="9" xfId="4" applyNumberFormat="1" applyFont="1" applyFill="1" applyBorder="1" applyAlignment="1">
      <alignment horizontal="center" vertical="center"/>
    </xf>
    <xf numFmtId="168" fontId="3" fillId="0" borderId="26" xfId="4" applyNumberFormat="1" applyFont="1" applyFill="1" applyBorder="1" applyAlignment="1">
      <alignment horizontal="center" vertical="center"/>
    </xf>
    <xf numFmtId="0" fontId="3" fillId="0" borderId="0" xfId="0" applyFont="1" applyAlignment="1">
      <alignment horizontal="center" vertical="center" wrapText="1"/>
    </xf>
    <xf numFmtId="0" fontId="13" fillId="4" borderId="1" xfId="0" applyFont="1" applyFill="1" applyBorder="1" applyAlignment="1">
      <alignment horizontal="center" vertical="center" wrapText="1"/>
    </xf>
    <xf numFmtId="0" fontId="3" fillId="0" borderId="9" xfId="0" applyFont="1" applyBorder="1" applyAlignment="1">
      <alignment horizontal="center" vertical="center" wrapText="1"/>
    </xf>
    <xf numFmtId="168" fontId="3" fillId="0" borderId="27" xfId="0" applyNumberFormat="1" applyFont="1" applyBorder="1" applyAlignment="1">
      <alignment horizontal="center" vertical="center" wrapText="1"/>
    </xf>
    <xf numFmtId="0" fontId="11" fillId="4" borderId="23" xfId="0" applyFont="1" applyFill="1" applyBorder="1" applyAlignment="1">
      <alignment horizontal="center" vertical="center" wrapText="1"/>
    </xf>
    <xf numFmtId="0" fontId="11" fillId="4" borderId="24" xfId="0" applyFont="1" applyFill="1" applyBorder="1" applyAlignment="1">
      <alignment horizontal="center" vertical="center" wrapText="1"/>
    </xf>
    <xf numFmtId="167" fontId="11" fillId="4" borderId="24" xfId="5" applyNumberFormat="1" applyFont="1" applyFill="1" applyBorder="1" applyAlignment="1">
      <alignment horizontal="center" vertical="center" wrapText="1"/>
    </xf>
    <xf numFmtId="167" fontId="11" fillId="4" borderId="28" xfId="5" applyNumberFormat="1" applyFont="1" applyFill="1" applyBorder="1" applyAlignment="1">
      <alignment horizontal="center" vertical="center" wrapText="1"/>
    </xf>
    <xf numFmtId="167" fontId="11" fillId="4" borderId="23" xfId="5" applyNumberFormat="1" applyFont="1" applyFill="1" applyBorder="1" applyAlignment="1">
      <alignment horizontal="center" vertical="center" wrapText="1"/>
    </xf>
    <xf numFmtId="168" fontId="11" fillId="4" borderId="24" xfId="3" applyNumberFormat="1" applyFont="1" applyFill="1" applyBorder="1" applyAlignment="1">
      <alignment horizontal="center" vertical="center" wrapText="1"/>
    </xf>
    <xf numFmtId="168" fontId="11" fillId="4" borderId="25" xfId="3" applyNumberFormat="1" applyFont="1" applyFill="1" applyBorder="1" applyAlignment="1">
      <alignment horizontal="center" vertical="center" wrapText="1"/>
    </xf>
    <xf numFmtId="0" fontId="11" fillId="4" borderId="25" xfId="0" applyFont="1" applyFill="1" applyBorder="1" applyAlignment="1">
      <alignment horizontal="center" vertical="center" wrapText="1"/>
    </xf>
    <xf numFmtId="0" fontId="14" fillId="0" borderId="0" xfId="0" applyFont="1"/>
    <xf numFmtId="0" fontId="13" fillId="4" borderId="10" xfId="0" applyFont="1" applyFill="1" applyBorder="1" applyAlignment="1">
      <alignment horizontal="center" vertical="center" wrapText="1"/>
    </xf>
    <xf numFmtId="0" fontId="13" fillId="4" borderId="11" xfId="0" applyFont="1" applyFill="1" applyBorder="1" applyAlignment="1">
      <alignment horizontal="center" vertical="center" wrapText="1"/>
    </xf>
    <xf numFmtId="0" fontId="9" fillId="5" borderId="12" xfId="0" applyFont="1" applyFill="1" applyBorder="1" applyAlignment="1" applyProtection="1">
      <alignment horizontal="center" vertical="center" wrapText="1"/>
      <protection hidden="1"/>
    </xf>
    <xf numFmtId="0" fontId="9" fillId="5" borderId="17" xfId="0" applyFont="1" applyFill="1" applyBorder="1" applyAlignment="1" applyProtection="1">
      <alignment horizontal="center" vertical="center" wrapText="1"/>
      <protection hidden="1"/>
    </xf>
    <xf numFmtId="167" fontId="11" fillId="4" borderId="24" xfId="3" applyNumberFormat="1" applyFont="1" applyFill="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168" fontId="3" fillId="0" borderId="9" xfId="0" applyNumberFormat="1" applyFont="1" applyBorder="1" applyAlignment="1">
      <alignment horizontal="center" vertical="center" wrapText="1"/>
    </xf>
    <xf numFmtId="168" fontId="3" fillId="0" borderId="0" xfId="0" applyNumberFormat="1" applyFont="1" applyAlignment="1">
      <alignment horizontal="center" vertical="center" wrapText="1"/>
    </xf>
    <xf numFmtId="168" fontId="3" fillId="0" borderId="1" xfId="0" applyNumberFormat="1" applyFont="1" applyBorder="1" applyAlignment="1">
      <alignment horizontal="center" vertical="center" wrapText="1"/>
    </xf>
    <xf numFmtId="168" fontId="3" fillId="0" borderId="26" xfId="0" applyNumberFormat="1" applyFont="1" applyBorder="1" applyAlignment="1">
      <alignment horizontal="center" vertical="center" wrapText="1"/>
    </xf>
    <xf numFmtId="168" fontId="3" fillId="0" borderId="11" xfId="0" applyNumberFormat="1" applyFont="1" applyBorder="1" applyAlignment="1">
      <alignment horizontal="center" vertical="center" wrapText="1"/>
    </xf>
    <xf numFmtId="168" fontId="3" fillId="0" borderId="10" xfId="0" applyNumberFormat="1" applyFont="1" applyBorder="1" applyAlignment="1">
      <alignment horizontal="center" vertical="center"/>
    </xf>
    <xf numFmtId="165" fontId="4" fillId="6" borderId="22" xfId="0" applyNumberFormat="1" applyFont="1" applyFill="1" applyBorder="1" applyAlignment="1">
      <alignment horizontal="center" vertical="center" wrapText="1"/>
    </xf>
    <xf numFmtId="168" fontId="3" fillId="7" borderId="9" xfId="3" applyNumberFormat="1" applyFont="1" applyFill="1" applyBorder="1" applyAlignment="1">
      <alignment horizontal="center" vertical="center"/>
    </xf>
    <xf numFmtId="168" fontId="4" fillId="7" borderId="1" xfId="3" applyNumberFormat="1" applyFont="1" applyFill="1" applyBorder="1" applyAlignment="1">
      <alignment horizontal="center" vertical="center"/>
    </xf>
    <xf numFmtId="168" fontId="3" fillId="7" borderId="14" xfId="3" applyNumberFormat="1" applyFont="1" applyFill="1" applyBorder="1" applyAlignment="1">
      <alignment horizontal="center" vertical="center"/>
    </xf>
    <xf numFmtId="0" fontId="3" fillId="7" borderId="22" xfId="0" applyFont="1" applyFill="1" applyBorder="1" applyAlignment="1">
      <alignment horizontal="center" vertical="center"/>
    </xf>
    <xf numFmtId="168" fontId="3" fillId="0" borderId="33" xfId="0" applyNumberFormat="1" applyFont="1" applyBorder="1" applyAlignment="1">
      <alignment horizontal="center" vertical="center"/>
    </xf>
    <xf numFmtId="168" fontId="3" fillId="0" borderId="31" xfId="0" applyNumberFormat="1" applyFont="1" applyBorder="1" applyAlignment="1">
      <alignment horizontal="center" vertical="center"/>
    </xf>
    <xf numFmtId="168" fontId="3" fillId="0" borderId="17" xfId="0" applyNumberFormat="1" applyFont="1" applyBorder="1" applyAlignment="1">
      <alignment horizontal="center" vertical="center"/>
    </xf>
    <xf numFmtId="168" fontId="3" fillId="0" borderId="34" xfId="0" applyNumberFormat="1" applyFont="1" applyBorder="1" applyAlignment="1">
      <alignment horizontal="center" vertical="center"/>
    </xf>
    <xf numFmtId="168" fontId="3" fillId="0" borderId="1" xfId="0" applyNumberFormat="1" applyFont="1" applyBorder="1" applyAlignment="1">
      <alignment horizontal="center" vertical="center"/>
    </xf>
    <xf numFmtId="168" fontId="3" fillId="0" borderId="32" xfId="0" applyNumberFormat="1" applyFont="1" applyBorder="1" applyAlignment="1">
      <alignment horizontal="center" vertical="center"/>
    </xf>
    <xf numFmtId="0" fontId="6" fillId="0" borderId="4" xfId="0" applyFont="1" applyBorder="1" applyAlignment="1">
      <alignment vertical="center" wrapText="1"/>
    </xf>
    <xf numFmtId="0" fontId="6" fillId="0" borderId="5" xfId="0" applyFont="1" applyBorder="1" applyAlignment="1">
      <alignment horizontal="center" vertical="center" wrapText="1"/>
    </xf>
    <xf numFmtId="0" fontId="6" fillId="0" borderId="7" xfId="0" applyFont="1" applyBorder="1" applyAlignment="1">
      <alignment vertical="center" wrapText="1"/>
    </xf>
    <xf numFmtId="0" fontId="5" fillId="0" borderId="10"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1" xfId="0" applyFont="1" applyBorder="1" applyAlignment="1">
      <alignment horizontal="center" vertical="center" wrapText="1"/>
    </xf>
    <xf numFmtId="14" fontId="5" fillId="0" borderId="1" xfId="0" applyNumberFormat="1" applyFont="1" applyBorder="1" applyAlignment="1">
      <alignment horizontal="center" vertical="center" wrapText="1"/>
    </xf>
    <xf numFmtId="0" fontId="6" fillId="0" borderId="33" xfId="0" applyFont="1" applyBorder="1" applyAlignment="1">
      <alignment horizontal="center" vertical="center" wrapText="1"/>
    </xf>
    <xf numFmtId="0" fontId="3" fillId="8" borderId="19" xfId="0" applyFont="1" applyFill="1" applyBorder="1" applyAlignment="1">
      <alignment horizontal="center" vertical="center" wrapText="1"/>
    </xf>
    <xf numFmtId="0" fontId="3" fillId="8" borderId="20" xfId="0" applyFont="1" applyFill="1" applyBorder="1" applyAlignment="1">
      <alignment horizontal="center" vertical="center" wrapText="1"/>
    </xf>
    <xf numFmtId="0" fontId="3" fillId="8" borderId="21" xfId="0" applyFont="1" applyFill="1" applyBorder="1" applyAlignment="1">
      <alignment horizontal="center" vertical="center" wrapText="1"/>
    </xf>
    <xf numFmtId="0" fontId="11" fillId="5" borderId="5" xfId="0" applyFont="1" applyFill="1" applyBorder="1" applyAlignment="1">
      <alignment horizontal="center" vertical="center" wrapText="1"/>
    </xf>
    <xf numFmtId="0" fontId="11" fillId="5" borderId="6" xfId="0" applyFont="1" applyFill="1" applyBorder="1" applyAlignment="1">
      <alignment horizontal="center" vertical="center" wrapText="1"/>
    </xf>
    <xf numFmtId="0" fontId="11" fillId="5" borderId="16" xfId="0" applyFont="1" applyFill="1" applyBorder="1" applyAlignment="1">
      <alignment horizontal="center" vertical="center" wrapText="1"/>
    </xf>
    <xf numFmtId="0" fontId="11" fillId="5" borderId="7" xfId="0" applyFont="1" applyFill="1" applyBorder="1" applyAlignment="1">
      <alignment horizontal="center" vertical="center" wrapText="1"/>
    </xf>
    <xf numFmtId="0" fontId="12" fillId="5" borderId="23" xfId="0" applyFont="1" applyFill="1" applyBorder="1" applyAlignment="1">
      <alignment horizontal="center" vertical="center" wrapText="1"/>
    </xf>
    <xf numFmtId="0" fontId="12" fillId="5" borderId="24" xfId="0" applyFont="1" applyFill="1" applyBorder="1" applyAlignment="1">
      <alignment horizontal="center" vertical="center" wrapText="1"/>
    </xf>
    <xf numFmtId="0" fontId="12" fillId="5" borderId="25"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5" fillId="5" borderId="3"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10" xfId="0" applyFont="1" applyFill="1" applyBorder="1" applyAlignment="1">
      <alignment horizontal="center" vertical="center" wrapText="1"/>
    </xf>
    <xf numFmtId="0" fontId="15" fillId="5" borderId="1" xfId="0" applyFont="1" applyFill="1" applyBorder="1" applyAlignment="1">
      <alignment horizontal="center" vertical="center" wrapText="1"/>
    </xf>
    <xf numFmtId="0" fontId="15" fillId="5" borderId="11" xfId="0" applyFont="1" applyFill="1" applyBorder="1" applyAlignment="1">
      <alignment horizontal="center" vertical="center" wrapText="1"/>
    </xf>
    <xf numFmtId="0" fontId="10" fillId="5" borderId="2"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4" xfId="0" applyFont="1" applyFill="1" applyBorder="1" applyAlignment="1">
      <alignment horizontal="center" vertical="center"/>
    </xf>
    <xf numFmtId="0" fontId="10" fillId="5" borderId="17" xfId="0" applyFont="1" applyFill="1" applyBorder="1" applyAlignment="1">
      <alignment horizontal="center" vertical="center"/>
    </xf>
    <xf numFmtId="0" fontId="10" fillId="5" borderId="12" xfId="0" applyFont="1" applyFill="1" applyBorder="1" applyAlignment="1">
      <alignment horizontal="center" vertical="center"/>
    </xf>
    <xf numFmtId="0" fontId="10" fillId="5" borderId="13" xfId="0" applyFont="1" applyFill="1" applyBorder="1" applyAlignment="1">
      <alignment horizontal="center" vertical="center"/>
    </xf>
    <xf numFmtId="0" fontId="10" fillId="5" borderId="15" xfId="0" applyFont="1" applyFill="1" applyBorder="1" applyAlignment="1">
      <alignment horizontal="center" vertical="center"/>
    </xf>
    <xf numFmtId="0" fontId="10" fillId="5" borderId="18" xfId="0" applyFont="1" applyFill="1" applyBorder="1" applyAlignment="1">
      <alignment horizontal="center" vertical="center"/>
    </xf>
    <xf numFmtId="0" fontId="8" fillId="3" borderId="12" xfId="0" applyFont="1" applyFill="1" applyBorder="1" applyAlignment="1" applyProtection="1">
      <alignment horizontal="center" vertical="center" wrapText="1"/>
      <protection hidden="1"/>
    </xf>
    <xf numFmtId="0" fontId="8" fillId="3" borderId="18" xfId="0" applyFont="1" applyFill="1" applyBorder="1" applyAlignment="1" applyProtection="1">
      <alignment horizontal="center" vertical="center" wrapText="1"/>
      <protection hidden="1"/>
    </xf>
    <xf numFmtId="0" fontId="12" fillId="5" borderId="2" xfId="0" applyFont="1" applyFill="1" applyBorder="1" applyAlignment="1">
      <alignment horizontal="center" vertical="center"/>
    </xf>
    <xf numFmtId="0" fontId="12" fillId="5" borderId="3" xfId="0" applyFont="1" applyFill="1" applyBorder="1" applyAlignment="1">
      <alignment horizontal="center" vertical="center"/>
    </xf>
    <xf numFmtId="0" fontId="12" fillId="5" borderId="15" xfId="0" applyFont="1" applyFill="1" applyBorder="1" applyAlignment="1">
      <alignment horizontal="center" vertical="center"/>
    </xf>
  </cellXfs>
  <cellStyles count="6">
    <cellStyle name="Hyperlink" xfId="2" xr:uid="{00000000-0005-0000-0000-000000000000}"/>
    <cellStyle name="Moneda" xfId="3" builtinId="4"/>
    <cellStyle name="Moneda 2" xfId="1" xr:uid="{00000000-0005-0000-0000-000003000000}"/>
    <cellStyle name="Moneda 3" xfId="5" xr:uid="{00000000-0005-0000-0000-000004000000}"/>
    <cellStyle name="Normal" xfId="0" builtinId="0"/>
    <cellStyle name="Porcentaje" xfId="4" builtinId="5"/>
  </cellStyles>
  <dxfs count="0"/>
  <tableStyles count="0" defaultTableStyle="TableStyleMedium2" defaultPivotStyle="PivotStyleLight16"/>
  <colors>
    <mruColors>
      <color rgb="FFF9E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3657599</xdr:colOff>
      <xdr:row>13</xdr:row>
      <xdr:rowOff>30749</xdr:rowOff>
    </xdr:from>
    <xdr:to>
      <xdr:col>3</xdr:col>
      <xdr:colOff>4062130</xdr:colOff>
      <xdr:row>13</xdr:row>
      <xdr:rowOff>242679</xdr:rowOff>
    </xdr:to>
    <xdr:pic>
      <xdr:nvPicPr>
        <xdr:cNvPr id="2" name="Imagen 1">
          <a:extLst>
            <a:ext uri="{FF2B5EF4-FFF2-40B4-BE49-F238E27FC236}">
              <a16:creationId xmlns:a16="http://schemas.microsoft.com/office/drawing/2014/main" id="{ACD5FD34-AA40-2672-88B0-1002B56E3D1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45616" r="50146"/>
        <a:stretch/>
      </xdr:blipFill>
      <xdr:spPr bwMode="auto">
        <a:xfrm>
          <a:off x="6884893" y="11263525"/>
          <a:ext cx="404531" cy="211930"/>
        </a:xfrm>
        <a:prstGeom prst="rect">
          <a:avLst/>
        </a:prstGeom>
        <a:noFill/>
        <a:ln>
          <a:noFill/>
        </a:ln>
        <a:extLst>
          <a:ext uri="{53640926-AAD7-44D8-BBD7-CCE9431645EC}">
            <a14:shadowObscured xmlns:a14="http://schemas.microsoft.com/office/drawing/2010/main"/>
          </a:ext>
        </a:extLst>
      </xdr:spPr>
    </xdr:pic>
    <xdr:clientData/>
  </xdr:twoCellAnchor>
  <xdr:twoCellAnchor editAs="oneCell">
    <xdr:from>
      <xdr:col>3</xdr:col>
      <xdr:colOff>3971365</xdr:colOff>
      <xdr:row>14</xdr:row>
      <xdr:rowOff>17930</xdr:rowOff>
    </xdr:from>
    <xdr:to>
      <xdr:col>3</xdr:col>
      <xdr:colOff>4691118</xdr:colOff>
      <xdr:row>14</xdr:row>
      <xdr:rowOff>331993</xdr:rowOff>
    </xdr:to>
    <xdr:pic>
      <xdr:nvPicPr>
        <xdr:cNvPr id="3" name="Image 222" descr="Forma&#10;&#10;El contenido generado por IA puede ser incorrecto.">
          <a:extLst>
            <a:ext uri="{FF2B5EF4-FFF2-40B4-BE49-F238E27FC236}">
              <a16:creationId xmlns:a16="http://schemas.microsoft.com/office/drawing/2014/main" id="{154438BB-3369-6A05-C446-B2DCE89AE7A5}"/>
            </a:ext>
          </a:extLst>
        </xdr:cNvPr>
        <xdr:cNvPicPr>
          <a:picLocks/>
        </xdr:cNvPicPr>
      </xdr:nvPicPr>
      <xdr:blipFill>
        <a:blip xmlns:r="http://schemas.openxmlformats.org/officeDocument/2006/relationships" r:embed="rId2" cstate="print"/>
        <a:stretch>
          <a:fillRect/>
        </a:stretch>
      </xdr:blipFill>
      <xdr:spPr>
        <a:xfrm>
          <a:off x="7198659" y="11528612"/>
          <a:ext cx="719753" cy="314063"/>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I7"/>
  <sheetViews>
    <sheetView view="pageBreakPreview" topLeftCell="A2" zoomScale="96" zoomScaleNormal="100" zoomScaleSheetLayoutView="96" workbookViewId="0">
      <selection activeCell="F8" sqref="F8"/>
    </sheetView>
  </sheetViews>
  <sheetFormatPr baseColWidth="10" defaultColWidth="11.44140625" defaultRowHeight="14.4" x14ac:dyDescent="0.3"/>
  <cols>
    <col min="1" max="1" width="11.44140625" style="2"/>
    <col min="2" max="2" width="28.6640625" style="2" customWidth="1"/>
    <col min="3" max="3" width="11.44140625" style="2"/>
    <col min="4" max="4" width="26.6640625" style="2" customWidth="1"/>
    <col min="5" max="5" width="13" style="2" customWidth="1"/>
    <col min="6" max="6" width="16" style="2" customWidth="1"/>
    <col min="7" max="7" width="29.6640625" style="2" customWidth="1"/>
    <col min="8" max="8" width="32.5546875" style="2" customWidth="1"/>
    <col min="9" max="16384" width="11.44140625" style="2"/>
  </cols>
  <sheetData>
    <row r="1" spans="2:9" ht="15" thickBot="1" x14ac:dyDescent="0.35"/>
    <row r="2" spans="2:9" x14ac:dyDescent="0.3">
      <c r="B2" s="99" t="s">
        <v>2</v>
      </c>
      <c r="C2" s="100"/>
      <c r="D2" s="100"/>
      <c r="E2" s="100"/>
      <c r="F2" s="100"/>
      <c r="G2" s="100"/>
      <c r="H2" s="100"/>
      <c r="I2" s="101"/>
    </row>
    <row r="3" spans="2:9" x14ac:dyDescent="0.3">
      <c r="B3" s="102"/>
      <c r="C3" s="103"/>
      <c r="D3" s="103"/>
      <c r="E3" s="103"/>
      <c r="F3" s="103"/>
      <c r="G3" s="103"/>
      <c r="H3" s="103"/>
      <c r="I3" s="104"/>
    </row>
    <row r="4" spans="2:9" ht="48" x14ac:dyDescent="0.3">
      <c r="B4" s="57" t="s">
        <v>3</v>
      </c>
      <c r="C4" s="45" t="s">
        <v>4</v>
      </c>
      <c r="D4" s="45" t="s">
        <v>5</v>
      </c>
      <c r="E4" s="45" t="s">
        <v>6</v>
      </c>
      <c r="F4" s="45" t="s">
        <v>7</v>
      </c>
      <c r="G4" s="45" t="s">
        <v>31</v>
      </c>
      <c r="H4" s="45" t="s">
        <v>8</v>
      </c>
      <c r="I4" s="58" t="s">
        <v>9</v>
      </c>
    </row>
    <row r="5" spans="2:9" ht="43.2" x14ac:dyDescent="0.3">
      <c r="B5" s="84" t="s">
        <v>49</v>
      </c>
      <c r="C5" s="85" t="s">
        <v>55</v>
      </c>
      <c r="D5" s="85" t="s">
        <v>56</v>
      </c>
      <c r="E5" s="87">
        <v>46100</v>
      </c>
      <c r="F5" s="85" t="s">
        <v>57</v>
      </c>
      <c r="G5" s="85" t="s">
        <v>58</v>
      </c>
      <c r="H5" s="85" t="s">
        <v>59</v>
      </c>
      <c r="I5" s="86">
        <v>3172296335</v>
      </c>
    </row>
    <row r="6" spans="2:9" ht="28.8" x14ac:dyDescent="0.3">
      <c r="B6" s="84" t="s">
        <v>48</v>
      </c>
      <c r="C6" s="85" t="s">
        <v>60</v>
      </c>
      <c r="D6" s="85" t="s">
        <v>61</v>
      </c>
      <c r="E6" s="87">
        <v>46120</v>
      </c>
      <c r="F6" s="85" t="s">
        <v>62</v>
      </c>
      <c r="G6" s="85" t="s">
        <v>63</v>
      </c>
      <c r="H6" s="85" t="s">
        <v>64</v>
      </c>
      <c r="I6" s="86">
        <v>3002092472</v>
      </c>
    </row>
    <row r="7" spans="2:9" ht="28.8" x14ac:dyDescent="0.3">
      <c r="B7" s="84" t="s">
        <v>65</v>
      </c>
      <c r="C7" s="85" t="s">
        <v>66</v>
      </c>
      <c r="D7" s="85" t="s">
        <v>61</v>
      </c>
      <c r="E7" s="87">
        <v>46106</v>
      </c>
      <c r="F7" s="85" t="s">
        <v>62</v>
      </c>
      <c r="G7" s="85" t="s">
        <v>67</v>
      </c>
      <c r="H7" s="85" t="s">
        <v>68</v>
      </c>
      <c r="I7" s="86">
        <v>3237963309</v>
      </c>
    </row>
  </sheetData>
  <sheetProtection algorithmName="SHA-512" hashValue="AsqZJxNJdpklPxHQXte7gePCtZ1DCbrN06Wy6Q1f3Wn6OsMR89bEq4B843g+xMWmnAHRV2hKnMcQ+Whc71zfNQ==" saltValue="1PJhmFo9m+o4s2zgRdyRWg==" spinCount="100000" sheet="1" objects="1" scenarios="1"/>
  <mergeCells count="1">
    <mergeCell ref="B2:I3"/>
  </mergeCells>
  <pageMargins left="0.7" right="0.7" top="0.75" bottom="0.75" header="0.3" footer="0.3"/>
  <pageSetup scale="3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AA10"/>
  <sheetViews>
    <sheetView topLeftCell="P8" zoomScale="70" zoomScaleNormal="70" workbookViewId="0">
      <selection activeCell="U11" sqref="U11"/>
    </sheetView>
  </sheetViews>
  <sheetFormatPr baseColWidth="10" defaultColWidth="11.5546875" defaultRowHeight="14.4" x14ac:dyDescent="0.3"/>
  <cols>
    <col min="1" max="1" width="11.5546875" style="1"/>
    <col min="2" max="2" width="13" style="1" customWidth="1"/>
    <col min="3" max="3" width="29.44140625" style="1" customWidth="1"/>
    <col min="4" max="4" width="60.33203125" style="1" customWidth="1"/>
    <col min="5" max="7" width="15.88671875" style="1" customWidth="1"/>
    <col min="8" max="8" width="20.88671875" style="2" customWidth="1"/>
    <col min="9" max="12" width="20.88671875" style="14" customWidth="1"/>
    <col min="13" max="13" width="20.88671875" style="2" customWidth="1"/>
    <col min="14" max="17" width="20.88671875" style="14" customWidth="1"/>
    <col min="18" max="18" width="20.88671875" style="1" customWidth="1"/>
    <col min="19" max="22" width="20.88671875" style="14" customWidth="1"/>
    <col min="23" max="27" width="20.88671875" style="1" customWidth="1"/>
    <col min="28" max="16384" width="11.5546875" style="1"/>
  </cols>
  <sheetData>
    <row r="1" spans="2:27" ht="15" thickBot="1" x14ac:dyDescent="0.35"/>
    <row r="2" spans="2:27" ht="28.8" x14ac:dyDescent="0.3">
      <c r="B2" s="115" t="s">
        <v>33</v>
      </c>
      <c r="C2" s="116"/>
      <c r="D2" s="116"/>
      <c r="E2" s="116"/>
      <c r="F2" s="116"/>
      <c r="G2" s="117"/>
      <c r="H2" s="105" t="s">
        <v>10</v>
      </c>
      <c r="I2" s="106"/>
      <c r="J2" s="106"/>
      <c r="K2" s="106"/>
      <c r="L2" s="111"/>
      <c r="M2" s="105" t="s">
        <v>11</v>
      </c>
      <c r="N2" s="106"/>
      <c r="O2" s="106"/>
      <c r="P2" s="106"/>
      <c r="Q2" s="111"/>
      <c r="R2" s="105" t="s">
        <v>12</v>
      </c>
      <c r="S2" s="106"/>
      <c r="T2" s="106"/>
      <c r="U2" s="106"/>
      <c r="V2" s="107"/>
    </row>
    <row r="3" spans="2:27" ht="15" thickBot="1" x14ac:dyDescent="0.35">
      <c r="B3" s="60" t="s">
        <v>13</v>
      </c>
      <c r="C3" s="13" t="e">
        <f>+#REF!</f>
        <v>#REF!</v>
      </c>
      <c r="D3" s="59" t="s">
        <v>14</v>
      </c>
      <c r="E3" s="113" t="e">
        <f>+#REF!</f>
        <v>#REF!</v>
      </c>
      <c r="F3" s="113"/>
      <c r="G3" s="114"/>
      <c r="H3" s="108"/>
      <c r="I3" s="109"/>
      <c r="J3" s="109"/>
      <c r="K3" s="109"/>
      <c r="L3" s="112"/>
      <c r="M3" s="108"/>
      <c r="N3" s="109"/>
      <c r="O3" s="109"/>
      <c r="P3" s="109"/>
      <c r="Q3" s="112"/>
      <c r="R3" s="108"/>
      <c r="S3" s="109"/>
      <c r="T3" s="109"/>
      <c r="U3" s="109"/>
      <c r="V3" s="110"/>
    </row>
    <row r="4" spans="2:27" s="56" customFormat="1" ht="63" thickBot="1" x14ac:dyDescent="0.35">
      <c r="B4" s="48" t="s">
        <v>15</v>
      </c>
      <c r="C4" s="49" t="s">
        <v>16</v>
      </c>
      <c r="D4" s="49" t="s">
        <v>17</v>
      </c>
      <c r="E4" s="50" t="s">
        <v>1</v>
      </c>
      <c r="F4" s="50" t="s">
        <v>0</v>
      </c>
      <c r="G4" s="51" t="s">
        <v>18</v>
      </c>
      <c r="H4" s="52" t="s">
        <v>19</v>
      </c>
      <c r="I4" s="53" t="s">
        <v>20</v>
      </c>
      <c r="J4" s="53" t="s">
        <v>21</v>
      </c>
      <c r="K4" s="53" t="s">
        <v>22</v>
      </c>
      <c r="L4" s="54" t="s">
        <v>23</v>
      </c>
      <c r="M4" s="52" t="s">
        <v>19</v>
      </c>
      <c r="N4" s="53" t="s">
        <v>20</v>
      </c>
      <c r="O4" s="53" t="s">
        <v>21</v>
      </c>
      <c r="P4" s="53" t="s">
        <v>22</v>
      </c>
      <c r="Q4" s="54" t="s">
        <v>23</v>
      </c>
      <c r="R4" s="52" t="s">
        <v>19</v>
      </c>
      <c r="S4" s="53" t="s">
        <v>20</v>
      </c>
      <c r="T4" s="53" t="s">
        <v>21</v>
      </c>
      <c r="U4" s="53" t="s">
        <v>22</v>
      </c>
      <c r="V4" s="54" t="s">
        <v>23</v>
      </c>
      <c r="W4" s="48" t="s">
        <v>35</v>
      </c>
      <c r="X4" s="49" t="s">
        <v>24</v>
      </c>
      <c r="Y4" s="49" t="s">
        <v>25</v>
      </c>
      <c r="Z4" s="49" t="s">
        <v>26</v>
      </c>
      <c r="AA4" s="55" t="s">
        <v>27</v>
      </c>
    </row>
    <row r="5" spans="2:27" s="34" customFormat="1" ht="140.4" x14ac:dyDescent="0.3">
      <c r="B5" s="25">
        <v>1</v>
      </c>
      <c r="C5" s="18" t="s">
        <v>36</v>
      </c>
      <c r="D5" s="17" t="s">
        <v>37</v>
      </c>
      <c r="E5" s="3" t="s">
        <v>32</v>
      </c>
      <c r="F5" s="16">
        <v>1</v>
      </c>
      <c r="G5" s="26">
        <v>3</v>
      </c>
      <c r="H5" s="27" t="s">
        <v>48</v>
      </c>
      <c r="I5" s="28">
        <v>15126000</v>
      </c>
      <c r="J5" s="28">
        <f>+I5*19%</f>
        <v>2873940</v>
      </c>
      <c r="K5" s="22">
        <f>+J5+I5</f>
        <v>17999940</v>
      </c>
      <c r="L5" s="29">
        <f>+K5*$F5</f>
        <v>17999940</v>
      </c>
      <c r="M5" s="15" t="s">
        <v>49</v>
      </c>
      <c r="N5" s="28">
        <v>23433138</v>
      </c>
      <c r="O5" s="28">
        <f>+N5*19%</f>
        <v>4452296.22</v>
      </c>
      <c r="P5" s="22">
        <f>+O5+N5</f>
        <v>27885434.219999999</v>
      </c>
      <c r="Q5" s="29">
        <f>+P5*$F5</f>
        <v>27885434.219999999</v>
      </c>
      <c r="R5" s="19" t="s">
        <v>50</v>
      </c>
      <c r="S5" s="28">
        <v>35421700</v>
      </c>
      <c r="T5" s="28">
        <f>+S5*19%</f>
        <v>6730123</v>
      </c>
      <c r="U5" s="20">
        <f>+T5+S5</f>
        <v>42151823</v>
      </c>
      <c r="V5" s="30">
        <f>+U5*$F5</f>
        <v>42151823</v>
      </c>
      <c r="W5" s="75">
        <f>+ROUND(AVERAGE(I5,N5,S5),0)</f>
        <v>24660279</v>
      </c>
      <c r="X5" s="78">
        <f>+ROUND(_xlfn.STDEV.P(I5,N5,S5),0)</f>
        <v>8330997</v>
      </c>
      <c r="Y5" s="31">
        <f t="shared" ref="Y5:Y9" si="0">+X5/W5</f>
        <v>0.33783060605275389</v>
      </c>
      <c r="Z5" s="32">
        <f t="shared" ref="Z5:Z9" si="1">+W5+X5</f>
        <v>32991276</v>
      </c>
      <c r="AA5" s="33">
        <f t="shared" ref="AA5:AA9" si="2">+W5-X5</f>
        <v>16329282</v>
      </c>
    </row>
    <row r="6" spans="2:27" s="34" customFormat="1" ht="124.8" x14ac:dyDescent="0.3">
      <c r="B6" s="35">
        <v>2</v>
      </c>
      <c r="C6" s="10" t="s">
        <v>38</v>
      </c>
      <c r="D6" s="11" t="s">
        <v>39</v>
      </c>
      <c r="E6" s="3" t="s">
        <v>32</v>
      </c>
      <c r="F6" s="3">
        <v>1</v>
      </c>
      <c r="G6" s="36">
        <v>3</v>
      </c>
      <c r="H6" s="6" t="s">
        <v>48</v>
      </c>
      <c r="I6" s="28">
        <v>11764700</v>
      </c>
      <c r="J6" s="28">
        <f t="shared" ref="J6:J10" si="3">+I6*19%</f>
        <v>2235293</v>
      </c>
      <c r="K6" s="22">
        <f t="shared" ref="K6:K9" si="4">+J6+I6</f>
        <v>13999993</v>
      </c>
      <c r="L6" s="37">
        <f t="shared" ref="L6:L9" si="5">+K6*F6</f>
        <v>13999993</v>
      </c>
      <c r="M6" s="9" t="s">
        <v>49</v>
      </c>
      <c r="N6" s="28">
        <v>15357600</v>
      </c>
      <c r="O6" s="28">
        <f t="shared" ref="O6:O10" si="6">+N6*19%</f>
        <v>2917944</v>
      </c>
      <c r="P6" s="22">
        <f t="shared" ref="P6:P9" si="7">+O6+N6</f>
        <v>18275544</v>
      </c>
      <c r="Q6" s="37">
        <f>+P6*$F6</f>
        <v>18275544</v>
      </c>
      <c r="R6" s="21" t="s">
        <v>50</v>
      </c>
      <c r="S6" s="28">
        <v>17297150</v>
      </c>
      <c r="T6" s="28">
        <f t="shared" ref="T6:T10" si="8">+S6*19%</f>
        <v>3286458.5</v>
      </c>
      <c r="U6" s="22">
        <f>+T6+S6</f>
        <v>20583608.5</v>
      </c>
      <c r="V6" s="38">
        <f t="shared" ref="V6:V9" si="9">+U6*$F6</f>
        <v>20583608.5</v>
      </c>
      <c r="W6" s="69">
        <f t="shared" ref="W6:W10" si="10">+ROUND(AVERAGE(I6,N6,S6),0)</f>
        <v>14806483</v>
      </c>
      <c r="X6" s="79">
        <f t="shared" ref="X6:X10" si="11">+ROUND(_xlfn.STDEV.P(I6,N6,S6),0)</f>
        <v>2291986</v>
      </c>
      <c r="Y6" s="41">
        <f t="shared" si="0"/>
        <v>0.15479611194636836</v>
      </c>
      <c r="Z6" s="42">
        <f t="shared" si="1"/>
        <v>17098469</v>
      </c>
      <c r="AA6" s="43">
        <f t="shared" si="2"/>
        <v>12514497</v>
      </c>
    </row>
    <row r="7" spans="2:27" s="34" customFormat="1" ht="93.6" x14ac:dyDescent="0.3">
      <c r="B7" s="35">
        <v>3</v>
      </c>
      <c r="C7" s="23" t="s">
        <v>40</v>
      </c>
      <c r="D7" s="24" t="s">
        <v>41</v>
      </c>
      <c r="E7" s="3" t="s">
        <v>32</v>
      </c>
      <c r="F7" s="3">
        <v>1</v>
      </c>
      <c r="G7" s="36">
        <v>3</v>
      </c>
      <c r="H7" s="6" t="s">
        <v>48</v>
      </c>
      <c r="I7" s="28">
        <v>2941100</v>
      </c>
      <c r="J7" s="28">
        <f t="shared" si="3"/>
        <v>558809</v>
      </c>
      <c r="K7" s="22">
        <f t="shared" si="4"/>
        <v>3499909</v>
      </c>
      <c r="L7" s="37">
        <f t="shared" si="5"/>
        <v>3499909</v>
      </c>
      <c r="M7" s="9" t="s">
        <v>49</v>
      </c>
      <c r="N7" s="28">
        <v>1899450</v>
      </c>
      <c r="O7" s="28">
        <f t="shared" si="6"/>
        <v>360895.5</v>
      </c>
      <c r="P7" s="22">
        <f t="shared" si="7"/>
        <v>2260345.5</v>
      </c>
      <c r="Q7" s="37">
        <f t="shared" ref="Q7:Q9" si="12">+P7*$F7</f>
        <v>2260345.5</v>
      </c>
      <c r="R7" s="70"/>
      <c r="S7" s="71"/>
      <c r="T7" s="71">
        <f t="shared" si="8"/>
        <v>0</v>
      </c>
      <c r="U7" s="72">
        <f>+T7+S7</f>
        <v>0</v>
      </c>
      <c r="V7" s="73">
        <f t="shared" si="9"/>
        <v>0</v>
      </c>
      <c r="W7" s="76">
        <f>+ROUND(AVERAGE(I7,N7),0)</f>
        <v>2420275</v>
      </c>
      <c r="X7" s="79">
        <f t="shared" si="11"/>
        <v>520825</v>
      </c>
      <c r="Y7" s="41">
        <f t="shared" si="0"/>
        <v>0.21519248845689024</v>
      </c>
      <c r="Z7" s="42">
        <f t="shared" si="1"/>
        <v>2941100</v>
      </c>
      <c r="AA7" s="43">
        <f t="shared" si="2"/>
        <v>1899450</v>
      </c>
    </row>
    <row r="8" spans="2:27" s="34" customFormat="1" ht="109.2" x14ac:dyDescent="0.3">
      <c r="B8" s="35">
        <v>4</v>
      </c>
      <c r="C8" s="10" t="s">
        <v>42</v>
      </c>
      <c r="D8" s="12" t="s">
        <v>43</v>
      </c>
      <c r="E8" s="3" t="s">
        <v>32</v>
      </c>
      <c r="F8" s="3">
        <v>1</v>
      </c>
      <c r="G8" s="36">
        <v>3</v>
      </c>
      <c r="H8" s="6" t="s">
        <v>48</v>
      </c>
      <c r="I8" s="28">
        <v>2521100</v>
      </c>
      <c r="J8" s="28">
        <f t="shared" si="3"/>
        <v>479009</v>
      </c>
      <c r="K8" s="22">
        <f t="shared" si="4"/>
        <v>3000109</v>
      </c>
      <c r="L8" s="37">
        <f t="shared" si="5"/>
        <v>3000109</v>
      </c>
      <c r="M8" s="6" t="s">
        <v>49</v>
      </c>
      <c r="N8" s="28">
        <v>1782000</v>
      </c>
      <c r="O8" s="28">
        <f t="shared" si="6"/>
        <v>338580</v>
      </c>
      <c r="P8" s="22">
        <f t="shared" si="7"/>
        <v>2120580</v>
      </c>
      <c r="Q8" s="37">
        <f t="shared" si="12"/>
        <v>2120580</v>
      </c>
      <c r="R8" s="74"/>
      <c r="S8" s="71"/>
      <c r="T8" s="71">
        <f t="shared" si="8"/>
        <v>0</v>
      </c>
      <c r="U8" s="72">
        <f t="shared" ref="U8:U9" si="13">+T8+S8</f>
        <v>0</v>
      </c>
      <c r="V8" s="73">
        <f t="shared" si="9"/>
        <v>0</v>
      </c>
      <c r="W8" s="77">
        <f>+ROUND(AVERAGE(I8,N8),0)</f>
        <v>2151550</v>
      </c>
      <c r="X8" s="80">
        <f t="shared" si="11"/>
        <v>369550</v>
      </c>
      <c r="Y8" s="41">
        <f t="shared" si="0"/>
        <v>0.17175989402988542</v>
      </c>
      <c r="Z8" s="42">
        <f t="shared" si="1"/>
        <v>2521100</v>
      </c>
      <c r="AA8" s="43">
        <f t="shared" si="2"/>
        <v>1782000</v>
      </c>
    </row>
    <row r="9" spans="2:27" s="34" customFormat="1" ht="109.2" x14ac:dyDescent="0.3">
      <c r="B9" s="35">
        <v>5</v>
      </c>
      <c r="C9" s="10" t="s">
        <v>44</v>
      </c>
      <c r="D9" s="12" t="s">
        <v>45</v>
      </c>
      <c r="E9" s="3" t="s">
        <v>32</v>
      </c>
      <c r="F9" s="3">
        <v>1</v>
      </c>
      <c r="G9" s="36">
        <v>3</v>
      </c>
      <c r="H9" s="6" t="s">
        <v>48</v>
      </c>
      <c r="I9" s="28">
        <v>12605100</v>
      </c>
      <c r="J9" s="28">
        <f t="shared" si="3"/>
        <v>2394969</v>
      </c>
      <c r="K9" s="22">
        <f t="shared" si="4"/>
        <v>15000069</v>
      </c>
      <c r="L9" s="37">
        <f t="shared" si="5"/>
        <v>15000069</v>
      </c>
      <c r="M9" s="6" t="s">
        <v>49</v>
      </c>
      <c r="N9" s="28">
        <v>10878300</v>
      </c>
      <c r="O9" s="28">
        <f t="shared" si="6"/>
        <v>2066877</v>
      </c>
      <c r="P9" s="22">
        <f t="shared" si="7"/>
        <v>12945177</v>
      </c>
      <c r="Q9" s="37">
        <f t="shared" si="12"/>
        <v>12945177</v>
      </c>
      <c r="R9" s="5" t="s">
        <v>50</v>
      </c>
      <c r="S9" s="28">
        <v>9531000</v>
      </c>
      <c r="T9" s="28">
        <f t="shared" si="8"/>
        <v>1810890</v>
      </c>
      <c r="U9" s="22">
        <f t="shared" si="13"/>
        <v>11341890</v>
      </c>
      <c r="V9" s="38">
        <f t="shared" si="9"/>
        <v>11341890</v>
      </c>
      <c r="W9" s="69">
        <f t="shared" si="10"/>
        <v>11004800</v>
      </c>
      <c r="X9" s="79">
        <f t="shared" si="11"/>
        <v>1258180</v>
      </c>
      <c r="Y9" s="41">
        <f t="shared" si="0"/>
        <v>0.11433011049723757</v>
      </c>
      <c r="Z9" s="42">
        <f t="shared" si="1"/>
        <v>12262980</v>
      </c>
      <c r="AA9" s="43">
        <f t="shared" si="2"/>
        <v>9746620</v>
      </c>
    </row>
    <row r="10" spans="2:27" s="34" customFormat="1" ht="109.2" x14ac:dyDescent="0.3">
      <c r="B10" s="35">
        <v>6</v>
      </c>
      <c r="C10" s="4" t="s">
        <v>46</v>
      </c>
      <c r="D10" s="11" t="s">
        <v>47</v>
      </c>
      <c r="E10" s="3" t="s">
        <v>32</v>
      </c>
      <c r="F10" s="3">
        <v>1</v>
      </c>
      <c r="G10" s="36">
        <v>3</v>
      </c>
      <c r="H10" s="6" t="s">
        <v>48</v>
      </c>
      <c r="I10" s="28">
        <v>5142000</v>
      </c>
      <c r="J10" s="28">
        <f t="shared" si="3"/>
        <v>976980</v>
      </c>
      <c r="K10" s="22">
        <f t="shared" ref="K10" si="14">+J10+I10</f>
        <v>6118980</v>
      </c>
      <c r="L10" s="37">
        <f t="shared" ref="L10" si="15">+K10*F10</f>
        <v>6118980</v>
      </c>
      <c r="M10" s="7" t="s">
        <v>49</v>
      </c>
      <c r="N10" s="28">
        <v>7678800</v>
      </c>
      <c r="O10" s="28">
        <f t="shared" si="6"/>
        <v>1458972</v>
      </c>
      <c r="P10" s="22">
        <f t="shared" ref="P10" si="16">+O10+N10</f>
        <v>9137772</v>
      </c>
      <c r="Q10" s="37">
        <f t="shared" ref="Q10" si="17">+P10*$F10</f>
        <v>9137772</v>
      </c>
      <c r="R10" s="8" t="s">
        <v>50</v>
      </c>
      <c r="S10" s="28">
        <v>9531000</v>
      </c>
      <c r="T10" s="28">
        <f t="shared" si="8"/>
        <v>1810890</v>
      </c>
      <c r="U10" s="22">
        <f t="shared" ref="U10" si="18">+T10+S10</f>
        <v>11341890</v>
      </c>
      <c r="V10" s="38">
        <f t="shared" ref="V10" si="19">+U10*$F10</f>
        <v>11341890</v>
      </c>
      <c r="W10" s="39">
        <f t="shared" si="10"/>
        <v>7450600</v>
      </c>
      <c r="X10" s="40">
        <f t="shared" si="11"/>
        <v>1799053</v>
      </c>
      <c r="Y10" s="41">
        <f t="shared" ref="Y10" si="20">+X10/W10</f>
        <v>0.24146417738168738</v>
      </c>
      <c r="Z10" s="42">
        <f t="shared" ref="Z10" si="21">+W10+X10</f>
        <v>9249653</v>
      </c>
      <c r="AA10" s="43">
        <f t="shared" ref="AA10" si="22">+W10-X10</f>
        <v>5651547</v>
      </c>
    </row>
  </sheetData>
  <sheetProtection algorithmName="SHA-512" hashValue="DQNudDbGYO6VmjUw6Hdv3zCdsKU49npxi5Vag/joAP0TfGzHgVZAREbKUq0l2f332nb3+ALt8PgWgQAhHg5jEw==" saltValue="QfqGD/WxcqoLIwaY1lfoYA==" spinCount="100000" sheet="1" objects="1" scenarios="1"/>
  <autoFilter ref="B4:G10" xr:uid="{00000000-0009-0000-0000-000002000000}"/>
  <mergeCells count="5">
    <mergeCell ref="R2:V3"/>
    <mergeCell ref="H2:L3"/>
    <mergeCell ref="M2:Q3"/>
    <mergeCell ref="E3:G3"/>
    <mergeCell ref="B2:G2"/>
  </mergeCells>
  <dataValidations count="1">
    <dataValidation type="list" allowBlank="1" showInputMessage="1" showErrorMessage="1" sqref="E5:E10" xr:uid="{00000000-0002-0000-0200-000000000000}">
      <formula1>"DIA,MES,UNIDAD,GLOBAL,PAQUETE"</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K15"/>
  <sheetViews>
    <sheetView tabSelected="1" view="pageBreakPreview" topLeftCell="A9" zoomScale="85" zoomScaleNormal="85" zoomScaleSheetLayoutView="85" workbookViewId="0">
      <selection activeCell="F15" sqref="F15"/>
    </sheetView>
  </sheetViews>
  <sheetFormatPr baseColWidth="10" defaultColWidth="11.5546875" defaultRowHeight="15.6" x14ac:dyDescent="0.3"/>
  <cols>
    <col min="1" max="2" width="11.5546875" style="44"/>
    <col min="3" max="3" width="24.109375" style="44" customWidth="1"/>
    <col min="4" max="4" width="101.44140625" style="44" customWidth="1"/>
    <col min="5" max="7" width="15.44140625" style="44" customWidth="1"/>
    <col min="8" max="11" width="15.44140625" style="65" customWidth="1"/>
    <col min="12" max="16384" width="11.5546875" style="44"/>
  </cols>
  <sheetData>
    <row r="1" spans="2:11" ht="16.2" thickBot="1" x14ac:dyDescent="0.35"/>
    <row r="2" spans="2:11" ht="29.4" thickBot="1" x14ac:dyDescent="0.35">
      <c r="B2" s="96" t="s">
        <v>28</v>
      </c>
      <c r="C2" s="97"/>
      <c r="D2" s="97"/>
      <c r="E2" s="97"/>
      <c r="F2" s="97"/>
      <c r="G2" s="97"/>
      <c r="H2" s="97"/>
      <c r="I2" s="97"/>
      <c r="J2" s="97"/>
      <c r="K2" s="98"/>
    </row>
    <row r="3" spans="2:11" ht="47.4" thickBot="1" x14ac:dyDescent="0.35">
      <c r="B3" s="48" t="s">
        <v>15</v>
      </c>
      <c r="C3" s="49" t="s">
        <v>16</v>
      </c>
      <c r="D3" s="49" t="s">
        <v>17</v>
      </c>
      <c r="E3" s="61" t="s">
        <v>1</v>
      </c>
      <c r="F3" s="61" t="s">
        <v>29</v>
      </c>
      <c r="G3" s="61" t="s">
        <v>18</v>
      </c>
      <c r="H3" s="53" t="s">
        <v>34</v>
      </c>
      <c r="I3" s="53" t="s">
        <v>21</v>
      </c>
      <c r="J3" s="53" t="s">
        <v>22</v>
      </c>
      <c r="K3" s="54" t="s">
        <v>23</v>
      </c>
    </row>
    <row r="4" spans="2:11" ht="78" x14ac:dyDescent="0.3">
      <c r="B4" s="62">
        <f>+'ESTRUCTURA DE COSTO'!B5</f>
        <v>1</v>
      </c>
      <c r="C4" s="46" t="str">
        <f>+'ESTRUCTURA DE COSTO'!C5</f>
        <v>TOMA FISICA</v>
      </c>
      <c r="D4" s="46" t="str">
        <f>+'ESTRUCTURA DE COSTO'!D5</f>
        <v>Realizar la toma, verificación y actualización de los registros de los bienes muebles e inmuebles de la entidad, mediante la confrontación de las existencias reales contra los saldos registrados en bodega y cuentas contables, con el fin de contar con información confiable y verídica de los estados financieros. Incluye clasificación por dependencias, conciliación de diferencias, elaboración de archivo plano para cargue en el aplicativo SICAPITAL y coordinación con las áreas de almacén y contabilidad. (Conforme al Anexo Técnico).</v>
      </c>
      <c r="E4" s="46" t="str">
        <f>+'ESTRUCTURA DE COSTO'!E5</f>
        <v>UNIDAD</v>
      </c>
      <c r="F4" s="46">
        <f>+'ESTRUCTURA DE COSTO'!F5</f>
        <v>1</v>
      </c>
      <c r="G4" s="46">
        <f>+'ESTRUCTURA DE COSTO'!G5</f>
        <v>3</v>
      </c>
      <c r="H4" s="64">
        <f>+'ESTRUCTURA DE COSTO'!W5</f>
        <v>24660279</v>
      </c>
      <c r="I4" s="64">
        <f>+ROUND(H4*19%,0)</f>
        <v>4685453</v>
      </c>
      <c r="J4" s="64">
        <f>+I4+H4</f>
        <v>29345732</v>
      </c>
      <c r="K4" s="67">
        <f>+J4*F4</f>
        <v>29345732</v>
      </c>
    </row>
    <row r="5" spans="2:11" ht="78" x14ac:dyDescent="0.3">
      <c r="B5" s="63">
        <f>+'ESTRUCTURA DE COSTO'!B6</f>
        <v>2</v>
      </c>
      <c r="C5" s="4" t="str">
        <f>+'ESTRUCTURA DE COSTO'!C6</f>
        <v>MEDICIÓN POSTERIOR</v>
      </c>
      <c r="D5" s="4" t="str">
        <f>+'ESTRUCTURA DE COSTO'!D6</f>
        <v>Ejecutar la revisión de vida útil, método de depreciación, valor residual, indicios de deterioro y expectativas de servicio de los bienes muebles e inmuebles clasificados como Propiedad, Planta y Equipo, aplicando el Marco Normativo Contable para Entidades de Gobierno y la Resolución 533 de 2015. El resultado se reflejará en informes técnicos con variables de medición, valores de mercado, valor de reposición y salvamento, vida útil y observaciones pertinentes. (Conforme al Anexo Técnico).</v>
      </c>
      <c r="E5" s="4" t="str">
        <f>+'ESTRUCTURA DE COSTO'!E6</f>
        <v>UNIDAD</v>
      </c>
      <c r="F5" s="4">
        <f>+'ESTRUCTURA DE COSTO'!F6</f>
        <v>1</v>
      </c>
      <c r="G5" s="4">
        <f>+'ESTRUCTURA DE COSTO'!G6</f>
        <v>3</v>
      </c>
      <c r="H5" s="66">
        <f>+'ESTRUCTURA DE COSTO'!W6</f>
        <v>14806483</v>
      </c>
      <c r="I5" s="64">
        <f t="shared" ref="I5:I9" si="0">+ROUND(H5*19%,0)</f>
        <v>2813232</v>
      </c>
      <c r="J5" s="66">
        <f>+I5+H5</f>
        <v>17619715</v>
      </c>
      <c r="K5" s="68">
        <f t="shared" ref="K5:K8" si="1">+J5*F5</f>
        <v>17619715</v>
      </c>
    </row>
    <row r="6" spans="2:11" ht="62.4" x14ac:dyDescent="0.3">
      <c r="B6" s="63">
        <f>+'ESTRUCTURA DE COSTO'!B7</f>
        <v>3</v>
      </c>
      <c r="C6" s="4" t="str">
        <f>+'ESTRUCTURA DE COSTO'!C7</f>
        <v>DETERIORO DEL VALOR</v>
      </c>
      <c r="D6" s="4" t="str">
        <f>+'ESTRUCTURA DE COSTO'!D7</f>
        <v>Identificar, analizar y registrar los bienes muebles que presenten indicios de obsolescencia, pérdida de funcionalidad, daño o disminución significativa de su valor de uso o de intercambio, conforme a lo establecido en el Régimen de Contabilidad Pública y la normatividad vigente en materia de administración de bienes y el anexo técnico</v>
      </c>
      <c r="E6" s="4" t="str">
        <f>+'ESTRUCTURA DE COSTO'!E7</f>
        <v>UNIDAD</v>
      </c>
      <c r="F6" s="4">
        <f>+'ESTRUCTURA DE COSTO'!F7</f>
        <v>1</v>
      </c>
      <c r="G6" s="4">
        <f>+'ESTRUCTURA DE COSTO'!G7</f>
        <v>3</v>
      </c>
      <c r="H6" s="66">
        <f>+'ESTRUCTURA DE COSTO'!W7</f>
        <v>2420275</v>
      </c>
      <c r="I6" s="64">
        <f t="shared" si="0"/>
        <v>459852</v>
      </c>
      <c r="J6" s="66">
        <f t="shared" ref="J6:J9" si="2">+I6+H6</f>
        <v>2880127</v>
      </c>
      <c r="K6" s="68">
        <f t="shared" si="1"/>
        <v>2880127</v>
      </c>
    </row>
    <row r="7" spans="2:11" ht="78" x14ac:dyDescent="0.3">
      <c r="B7" s="63">
        <f>+'ESTRUCTURA DE COSTO'!B8</f>
        <v>4</v>
      </c>
      <c r="C7" s="4" t="str">
        <f>+'ESTRUCTURA DE COSTO'!C8</f>
        <v>DETERIORO DEL VALOR DE LOS BIENES NO GENERADORES DE EFECTIVO</v>
      </c>
      <c r="D7" s="4" t="str">
        <f>+'ESTRUCTURA DE COSTO'!D8</f>
        <v>Realizar la identificación, análisis y documentación de los bienes no generadores de efectivo que presenten pérdida de potencial de servicio, adicional a la depreciación, por obsolescencia, cambios tecnológicos, uso ineficiente, suspensión o incremento en costos de mantenimiento. Aplica para bienes de Propiedad, Planta y Equipo y activos intangibles conforme a NICSP 21 y el Régimen de Contabilidad Pública. (Conforme al Anexo Técnico).</v>
      </c>
      <c r="E7" s="4" t="str">
        <f>+'ESTRUCTURA DE COSTO'!E8</f>
        <v>UNIDAD</v>
      </c>
      <c r="F7" s="4">
        <f>+'ESTRUCTURA DE COSTO'!F8</f>
        <v>1</v>
      </c>
      <c r="G7" s="4">
        <f>+'ESTRUCTURA DE COSTO'!G8</f>
        <v>3</v>
      </c>
      <c r="H7" s="66">
        <f>+'ESTRUCTURA DE COSTO'!W8</f>
        <v>2151550</v>
      </c>
      <c r="I7" s="64">
        <f t="shared" si="0"/>
        <v>408795</v>
      </c>
      <c r="J7" s="66">
        <f t="shared" si="2"/>
        <v>2560345</v>
      </c>
      <c r="K7" s="68">
        <f t="shared" si="1"/>
        <v>2560345</v>
      </c>
    </row>
    <row r="8" spans="2:11" ht="62.4" x14ac:dyDescent="0.3">
      <c r="B8" s="63">
        <f>+'ESTRUCTURA DE COSTO'!B9</f>
        <v>5</v>
      </c>
      <c r="C8" s="4" t="str">
        <f>+'ESTRUCTURA DE COSTO'!C9</f>
        <v>BIENES SERVIBLES NO UTILIZABLES</v>
      </c>
      <c r="D8" s="4" t="str">
        <f>+'ESTRUCTURA DE COSTO'!D9</f>
        <v>Clasificar los bienes muebles que, aunque aún pueden prestar un servicio, no son requeridos por la entidad debido a obsolescencia, incompatibilidad tecnológica, cambios institucionales o políticas administrativas. Incluye elaboración de informes que documenten su estado y destino final, conforme a las disposiciones de manejo y control de bienes en entidades públicas. (Conforme al Anexo Técnico).</v>
      </c>
      <c r="E8" s="4" t="str">
        <f>+'ESTRUCTURA DE COSTO'!E9</f>
        <v>UNIDAD</v>
      </c>
      <c r="F8" s="4">
        <f>+'ESTRUCTURA DE COSTO'!F9</f>
        <v>1</v>
      </c>
      <c r="G8" s="4">
        <f>+'ESTRUCTURA DE COSTO'!G9</f>
        <v>3</v>
      </c>
      <c r="H8" s="66">
        <f>+'ESTRUCTURA DE COSTO'!W9</f>
        <v>11004800</v>
      </c>
      <c r="I8" s="64">
        <f t="shared" si="0"/>
        <v>2090912</v>
      </c>
      <c r="J8" s="66">
        <f t="shared" si="2"/>
        <v>13095712</v>
      </c>
      <c r="K8" s="68">
        <f t="shared" si="1"/>
        <v>13095712</v>
      </c>
    </row>
    <row r="9" spans="2:11" ht="78.599999999999994" thickBot="1" x14ac:dyDescent="0.35">
      <c r="B9" s="63">
        <f>+'ESTRUCTURA DE COSTO'!B10</f>
        <v>6</v>
      </c>
      <c r="C9" s="4" t="str">
        <f>+'ESTRUCTURA DE COSTO'!C10</f>
        <v>BIENES INSERVIBLES</v>
      </c>
      <c r="D9" s="4" t="str">
        <f>+'ESTRUCTURA DE COSTO'!D10</f>
        <v>Identificar y clasificar los bienes muebles que no pueden ser reparados, reconstruidos o mejorados tecnológicamente por su mal estado físico o mecánico, o cuyo costo de mantenimiento hace ineficiente su uso. Se incluyen inservibles por daño total o parcial, por desgaste y uso prolongado, y por razones de salubridad. El contratista elaborará el informe técnico respectivo que soporte las bajas contables y administrativas. (Conforme al Anexo Técnico).</v>
      </c>
      <c r="E9" s="4" t="str">
        <f>+'ESTRUCTURA DE COSTO'!E10</f>
        <v>UNIDAD</v>
      </c>
      <c r="F9" s="4">
        <f>+'ESTRUCTURA DE COSTO'!F10</f>
        <v>1</v>
      </c>
      <c r="G9" s="4">
        <f>+'ESTRUCTURA DE COSTO'!G10</f>
        <v>3</v>
      </c>
      <c r="H9" s="66">
        <f>+'ESTRUCTURA DE COSTO'!W10</f>
        <v>7450600</v>
      </c>
      <c r="I9" s="64">
        <f t="shared" si="0"/>
        <v>1415614</v>
      </c>
      <c r="J9" s="66">
        <f t="shared" si="2"/>
        <v>8866214</v>
      </c>
      <c r="K9" s="68">
        <f t="shared" ref="K9" si="3">+J9*F9</f>
        <v>8866214</v>
      </c>
    </row>
    <row r="10" spans="2:11" ht="16.2" customHeight="1" thickBot="1" x14ac:dyDescent="0.35">
      <c r="B10" s="92" t="s">
        <v>30</v>
      </c>
      <c r="C10" s="93"/>
      <c r="D10" s="93"/>
      <c r="E10" s="93"/>
      <c r="F10" s="93"/>
      <c r="G10" s="93"/>
      <c r="H10" s="94"/>
      <c r="I10" s="94"/>
      <c r="J10" s="95"/>
      <c r="K10" s="47">
        <f>SUM(K4:K9)</f>
        <v>74367845</v>
      </c>
    </row>
    <row r="11" spans="2:11" ht="16.2" thickBot="1" x14ac:dyDescent="0.35"/>
    <row r="12" spans="2:11" ht="304.95" customHeight="1" thickBot="1" x14ac:dyDescent="0.35">
      <c r="B12" s="89" t="s">
        <v>69</v>
      </c>
      <c r="C12" s="90"/>
      <c r="D12" s="90"/>
      <c r="E12" s="90"/>
      <c r="F12" s="90"/>
      <c r="G12" s="90"/>
      <c r="H12" s="90"/>
      <c r="I12" s="90"/>
      <c r="J12" s="90"/>
      <c r="K12" s="91"/>
    </row>
    <row r="13" spans="2:11" ht="16.2" thickBot="1" x14ac:dyDescent="0.35"/>
    <row r="14" spans="2:11" ht="22.2" customHeight="1" x14ac:dyDescent="0.3">
      <c r="C14" s="88" t="s">
        <v>51</v>
      </c>
      <c r="D14" s="81" t="s">
        <v>52</v>
      </c>
    </row>
    <row r="15" spans="2:11" ht="30.6" customHeight="1" thickBot="1" x14ac:dyDescent="0.35">
      <c r="C15" s="82" t="s">
        <v>53</v>
      </c>
      <c r="D15" s="83" t="s">
        <v>54</v>
      </c>
    </row>
  </sheetData>
  <sheetProtection algorithmName="SHA-512" hashValue="McdJiGA7b+rqV+Udu4rmDAnTSOZ3b8zyrvqo7N+3HQ2vFLGHuaRyFYwQGPKKb9e/VOXqlra5zTiM/k2+roGCHA==" saltValue="XZJPpYaX/D49p1eQAL2N7w==" spinCount="100000" sheet="1" objects="1" scenarios="1"/>
  <mergeCells count="3">
    <mergeCell ref="B12:K12"/>
    <mergeCell ref="B10:J10"/>
    <mergeCell ref="B2:K2"/>
  </mergeCells>
  <pageMargins left="0.7" right="0.7" top="0.75" bottom="0.75" header="0.3" footer="0.3"/>
  <pageSetup paperSize="9" scale="34"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6af0f8407d44f800868623fe7e49d50d">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1fc8098be4f16a8ad4ae1e54ab4b6cd8"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Edici_x00f3_n xmlns="67ae1635-7cf6-4967-bf43-54f936c832e8" xsi:nil="true"/>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documentManagement>
</p:properties>
</file>

<file path=customXml/itemProps1.xml><?xml version="1.0" encoding="utf-8"?>
<ds:datastoreItem xmlns:ds="http://schemas.openxmlformats.org/officeDocument/2006/customXml" ds:itemID="{267B9C00-F017-464D-AEF3-81FC21999E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7ae1635-7cf6-4967-bf43-54f936c832e8"/>
    <ds:schemaRef ds:uri="f70d6925-5891-4b80-8091-fb9b9ba1923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AC3C5BD-58D6-43D0-8A22-CB1294AA97D6}">
  <ds:schemaRefs>
    <ds:schemaRef ds:uri="http://schemas.microsoft.com/sharepoint/v3/contenttype/forms"/>
  </ds:schemaRefs>
</ds:datastoreItem>
</file>

<file path=customXml/itemProps3.xml><?xml version="1.0" encoding="utf-8"?>
<ds:datastoreItem xmlns:ds="http://schemas.openxmlformats.org/officeDocument/2006/customXml" ds:itemID="{12EF94BE-955B-4DAD-BE7A-8AEF6C944997}">
  <ds:schemaRefs>
    <ds:schemaRef ds:uri="67ae1635-7cf6-4967-bf43-54f936c832e8"/>
    <ds:schemaRef ds:uri="http://schemas.microsoft.com/office/infopath/2007/PartnerControls"/>
    <ds:schemaRef ds:uri="http://purl.org/dc/elements/1.1/"/>
    <ds:schemaRef ds:uri="http://purl.org/dc/dcmitype/"/>
    <ds:schemaRef ds:uri="http://www.w3.org/XML/1998/namespace"/>
    <ds:schemaRef ds:uri="http://schemas.openxmlformats.org/package/2006/metadata/core-properties"/>
    <ds:schemaRef ds:uri="http://schemas.microsoft.com/office/2006/documentManagement/types"/>
    <ds:schemaRef ds:uri="f70d6925-5891-4b80-8091-fb9b9ba1923c"/>
    <ds:schemaRef ds:uri="http://schemas.microsoft.com/office/2006/metadata/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COTIZADORES</vt:lpstr>
      <vt:lpstr>ESTRUCTURA DE COSTO</vt:lpstr>
      <vt:lpstr>PRESUPUESTO OFICIAL</vt:lpstr>
      <vt:lpstr>COTIZADORES!Área_de_impresión</vt:lpstr>
      <vt:lpstr>'PRESUPUESTO OFICIAL'!Área_de_impresión</vt:lpstr>
    </vt:vector>
  </TitlesOfParts>
  <Manager/>
  <Company>Alcaldia Local de Tunjuelito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Milena Diaz Abril</dc:creator>
  <cp:keywords/>
  <dc:description/>
  <cp:lastModifiedBy>Mary Viviana Ruiz reina</cp:lastModifiedBy>
  <cp:revision/>
  <dcterms:created xsi:type="dcterms:W3CDTF">2024-08-29T16:31:50Z</dcterms:created>
  <dcterms:modified xsi:type="dcterms:W3CDTF">2026-10-21T20:18:52Z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